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codeName="DieseArbeitsmappe"/>
  <mc:AlternateContent xmlns:mc="http://schemas.openxmlformats.org/markup-compatibility/2006">
    <mc:Choice Requires="x15">
      <x15ac:absPath xmlns:x15ac="http://schemas.microsoft.com/office/spreadsheetml/2010/11/ac" url="F:\F40_Statistik\brbv\doc\BJ_2022\Vers_Marktbericht\"/>
    </mc:Choice>
  </mc:AlternateContent>
  <xr:revisionPtr revIDLastSave="0" documentId="13_ncr:1_{983D9198-AB44-4FF4-BA93-81A2E5BCDE94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OFFENLEGUNGSSCHEMA" sheetId="1" r:id="rId1"/>
    <sheet name="ABBILDUNGEN" sheetId="3" r:id="rId2"/>
    <sheet name="TEXT" sheetId="2" state="hidden" r:id="rId3"/>
  </sheets>
  <definedNames>
    <definedName name="_xlnm._FilterDatabase" localSheetId="2" hidden="1">TEXT!$F$1:$H$218</definedName>
    <definedName name="_xlnm.Print_Area" localSheetId="0">OFFENLEGUNGSSCHEMA!$A$1:$FS$245</definedName>
    <definedName name="_xlnm.Print_Titles" localSheetId="0">OFFENLEGUNGSSCHEMA!$A:$E,OFFENLEGUNGSSCHEMA!$1:$7</definedName>
    <definedName name="SPRCODE">OFFENLEGUNGSSCHEMA!$A$1</definedName>
    <definedName name="TEXTDF">TEXT!$A$1:$C$226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90" i="1" l="1"/>
  <c r="F190" i="1"/>
  <c r="G189" i="1"/>
  <c r="F189" i="1"/>
  <c r="G188" i="1"/>
  <c r="F188" i="1"/>
  <c r="G187" i="1"/>
  <c r="F187" i="1"/>
  <c r="G186" i="1"/>
  <c r="F186" i="1"/>
  <c r="G185" i="1"/>
  <c r="F185" i="1"/>
  <c r="G184" i="1"/>
  <c r="F184" i="1"/>
  <c r="G183" i="1"/>
  <c r="F183" i="1"/>
  <c r="G182" i="1"/>
  <c r="F182" i="1"/>
  <c r="G243" i="1"/>
  <c r="F243" i="1"/>
  <c r="G242" i="1"/>
  <c r="F242" i="1"/>
  <c r="G241" i="1"/>
  <c r="F241" i="1"/>
  <c r="G240" i="1"/>
  <c r="F240" i="1"/>
  <c r="G239" i="1"/>
  <c r="F239" i="1"/>
  <c r="G238" i="1"/>
  <c r="G237" i="1" s="1"/>
  <c r="F238" i="1"/>
  <c r="F237" i="1" s="1"/>
  <c r="G232" i="1"/>
  <c r="F232" i="1"/>
  <c r="G231" i="1"/>
  <c r="I231" i="1" s="1"/>
  <c r="F231" i="1"/>
  <c r="G230" i="1"/>
  <c r="F230" i="1"/>
  <c r="I230" i="1" s="1"/>
  <c r="G225" i="1"/>
  <c r="F225" i="1"/>
  <c r="G223" i="1"/>
  <c r="F223" i="1"/>
  <c r="G222" i="1"/>
  <c r="F222" i="1"/>
  <c r="G221" i="1"/>
  <c r="F221" i="1"/>
  <c r="G220" i="1"/>
  <c r="F220" i="1"/>
  <c r="G219" i="1"/>
  <c r="F219" i="1"/>
  <c r="G213" i="1"/>
  <c r="I213" i="1" s="1"/>
  <c r="F213" i="1"/>
  <c r="G212" i="1"/>
  <c r="F212" i="1"/>
  <c r="G211" i="1"/>
  <c r="F211" i="1"/>
  <c r="G210" i="1"/>
  <c r="F210" i="1"/>
  <c r="G205" i="1"/>
  <c r="F205" i="1"/>
  <c r="G204" i="1"/>
  <c r="F204" i="1"/>
  <c r="G203" i="1"/>
  <c r="F203" i="1"/>
  <c r="G198" i="1"/>
  <c r="F198" i="1"/>
  <c r="G197" i="1"/>
  <c r="F197" i="1"/>
  <c r="G196" i="1"/>
  <c r="F196" i="1"/>
  <c r="I196" i="1" s="1"/>
  <c r="G195" i="1"/>
  <c r="G194" i="1" s="1"/>
  <c r="F195" i="1"/>
  <c r="U173" i="1"/>
  <c r="U172" i="1"/>
  <c r="U171" i="1"/>
  <c r="G173" i="1"/>
  <c r="F173" i="1"/>
  <c r="G172" i="1"/>
  <c r="F172" i="1"/>
  <c r="G171" i="1"/>
  <c r="I171" i="1" s="1"/>
  <c r="F171" i="1"/>
  <c r="Q161" i="1"/>
  <c r="P161" i="1"/>
  <c r="L161" i="1"/>
  <c r="K161" i="1"/>
  <c r="G168" i="1"/>
  <c r="F168" i="1"/>
  <c r="G167" i="1"/>
  <c r="F167" i="1"/>
  <c r="G163" i="1"/>
  <c r="F163" i="1"/>
  <c r="F161" i="1" s="1"/>
  <c r="G162" i="1"/>
  <c r="I162" i="1" s="1"/>
  <c r="F162" i="1"/>
  <c r="Q152" i="1"/>
  <c r="P152" i="1"/>
  <c r="Q151" i="1"/>
  <c r="R151" i="1" s="1"/>
  <c r="P151" i="1"/>
  <c r="Q150" i="1"/>
  <c r="P150" i="1"/>
  <c r="Q149" i="1"/>
  <c r="P149" i="1"/>
  <c r="Q148" i="1"/>
  <c r="P148" i="1"/>
  <c r="Q147" i="1"/>
  <c r="P147" i="1"/>
  <c r="Q146" i="1"/>
  <c r="G146" i="1" s="1"/>
  <c r="P146" i="1"/>
  <c r="Q145" i="1"/>
  <c r="P145" i="1"/>
  <c r="Q144" i="1"/>
  <c r="P144" i="1"/>
  <c r="L152" i="1"/>
  <c r="K152" i="1"/>
  <c r="L151" i="1"/>
  <c r="K151" i="1"/>
  <c r="L150" i="1"/>
  <c r="K150" i="1"/>
  <c r="L149" i="1"/>
  <c r="K149" i="1"/>
  <c r="L148" i="1"/>
  <c r="N148" i="1" s="1"/>
  <c r="K148" i="1"/>
  <c r="L147" i="1"/>
  <c r="K147" i="1"/>
  <c r="L146" i="1"/>
  <c r="N146" i="1" s="1"/>
  <c r="K146" i="1"/>
  <c r="L145" i="1"/>
  <c r="K145" i="1"/>
  <c r="L144" i="1"/>
  <c r="K144" i="1"/>
  <c r="Q142" i="1"/>
  <c r="P142" i="1"/>
  <c r="Q141" i="1"/>
  <c r="S141" i="1" s="1"/>
  <c r="P141" i="1"/>
  <c r="Q140" i="1"/>
  <c r="P140" i="1"/>
  <c r="Q139" i="1"/>
  <c r="P139" i="1"/>
  <c r="Q138" i="1"/>
  <c r="P138" i="1"/>
  <c r="L142" i="1"/>
  <c r="K142" i="1"/>
  <c r="L141" i="1"/>
  <c r="K141" i="1"/>
  <c r="L140" i="1"/>
  <c r="G140" i="1" s="1"/>
  <c r="K140" i="1"/>
  <c r="L139" i="1"/>
  <c r="G139" i="1" s="1"/>
  <c r="K139" i="1"/>
  <c r="L138" i="1"/>
  <c r="K138" i="1"/>
  <c r="Q134" i="1"/>
  <c r="P134" i="1"/>
  <c r="Q133" i="1"/>
  <c r="P133" i="1"/>
  <c r="Q132" i="1"/>
  <c r="P132" i="1"/>
  <c r="L134" i="1"/>
  <c r="M134" i="1" s="1"/>
  <c r="K134" i="1"/>
  <c r="L133" i="1"/>
  <c r="K133" i="1"/>
  <c r="L132" i="1"/>
  <c r="K132" i="1"/>
  <c r="Q130" i="1"/>
  <c r="P130" i="1"/>
  <c r="Q129" i="1"/>
  <c r="P129" i="1"/>
  <c r="Q128" i="1"/>
  <c r="P128" i="1"/>
  <c r="P127" i="1" s="1"/>
  <c r="L130" i="1"/>
  <c r="K130" i="1"/>
  <c r="L129" i="1"/>
  <c r="K129" i="1"/>
  <c r="L128" i="1"/>
  <c r="K128" i="1"/>
  <c r="G123" i="1"/>
  <c r="F123" i="1"/>
  <c r="G122" i="1"/>
  <c r="F122" i="1"/>
  <c r="G121" i="1"/>
  <c r="F121" i="1"/>
  <c r="I121" i="1" s="1"/>
  <c r="G120" i="1"/>
  <c r="F120" i="1"/>
  <c r="G119" i="1"/>
  <c r="F119" i="1"/>
  <c r="G118" i="1"/>
  <c r="F118" i="1"/>
  <c r="G117" i="1"/>
  <c r="F117" i="1"/>
  <c r="I117" i="1" s="1"/>
  <c r="G116" i="1"/>
  <c r="F116" i="1"/>
  <c r="G114" i="1"/>
  <c r="F114" i="1"/>
  <c r="G113" i="1"/>
  <c r="F113" i="1"/>
  <c r="G112" i="1"/>
  <c r="H112" i="1" s="1"/>
  <c r="F112" i="1"/>
  <c r="I112" i="1" s="1"/>
  <c r="G111" i="1"/>
  <c r="F111" i="1"/>
  <c r="G110" i="1"/>
  <c r="F110" i="1"/>
  <c r="I110" i="1" s="1"/>
  <c r="G109" i="1"/>
  <c r="I109" i="1" s="1"/>
  <c r="F109" i="1"/>
  <c r="G108" i="1"/>
  <c r="I108" i="1" s="1"/>
  <c r="F108" i="1"/>
  <c r="G106" i="1"/>
  <c r="F106" i="1"/>
  <c r="G105" i="1"/>
  <c r="F105" i="1"/>
  <c r="I105" i="1" s="1"/>
  <c r="G104" i="1"/>
  <c r="F104" i="1"/>
  <c r="G103" i="1"/>
  <c r="F103" i="1"/>
  <c r="G102" i="1"/>
  <c r="F102" i="1"/>
  <c r="G101" i="1"/>
  <c r="F101" i="1"/>
  <c r="G100" i="1"/>
  <c r="H100" i="1" s="1"/>
  <c r="F100" i="1"/>
  <c r="G99" i="1"/>
  <c r="F99" i="1"/>
  <c r="G97" i="1"/>
  <c r="F97" i="1"/>
  <c r="G96" i="1"/>
  <c r="G95" i="1" s="1"/>
  <c r="F96" i="1"/>
  <c r="F95" i="1" s="1"/>
  <c r="G94" i="1"/>
  <c r="F94" i="1"/>
  <c r="G93" i="1"/>
  <c r="H93" i="1" s="1"/>
  <c r="F93" i="1"/>
  <c r="G91" i="1"/>
  <c r="F91" i="1"/>
  <c r="I91" i="1" s="1"/>
  <c r="G90" i="1"/>
  <c r="G89" i="1" s="1"/>
  <c r="F90" i="1"/>
  <c r="I90" i="1" s="1"/>
  <c r="G84" i="1"/>
  <c r="F84" i="1"/>
  <c r="G83" i="1"/>
  <c r="I83" i="1" s="1"/>
  <c r="F83" i="1"/>
  <c r="G82" i="1"/>
  <c r="F82" i="1"/>
  <c r="H82" i="1" s="1"/>
  <c r="G81" i="1"/>
  <c r="F81" i="1"/>
  <c r="G80" i="1"/>
  <c r="I80" i="1" s="1"/>
  <c r="F80" i="1"/>
  <c r="G79" i="1"/>
  <c r="I79" i="1" s="1"/>
  <c r="F79" i="1"/>
  <c r="G78" i="1"/>
  <c r="F78" i="1"/>
  <c r="H78" i="1" s="1"/>
  <c r="G77" i="1"/>
  <c r="F77" i="1"/>
  <c r="I77" i="1" s="1"/>
  <c r="G76" i="1"/>
  <c r="F76" i="1"/>
  <c r="G75" i="1"/>
  <c r="I75" i="1" s="1"/>
  <c r="F75" i="1"/>
  <c r="H75" i="1" s="1"/>
  <c r="G74" i="1"/>
  <c r="F74" i="1"/>
  <c r="G73" i="1"/>
  <c r="G72" i="1" s="1"/>
  <c r="F73" i="1"/>
  <c r="F72" i="1" s="1"/>
  <c r="G71" i="1"/>
  <c r="F71" i="1"/>
  <c r="G65" i="1"/>
  <c r="H65" i="1" s="1"/>
  <c r="F65" i="1"/>
  <c r="G64" i="1"/>
  <c r="F64" i="1"/>
  <c r="I64" i="1" s="1"/>
  <c r="G63" i="1"/>
  <c r="F63" i="1"/>
  <c r="G62" i="1"/>
  <c r="F62" i="1"/>
  <c r="G61" i="1"/>
  <c r="H61" i="1" s="1"/>
  <c r="F61" i="1"/>
  <c r="G60" i="1"/>
  <c r="F60" i="1"/>
  <c r="I60" i="1" s="1"/>
  <c r="G59" i="1"/>
  <c r="F59" i="1"/>
  <c r="G58" i="1"/>
  <c r="F58" i="1"/>
  <c r="G57" i="1"/>
  <c r="F57" i="1"/>
  <c r="H57" i="1" s="1"/>
  <c r="G56" i="1"/>
  <c r="F56" i="1"/>
  <c r="I56" i="1" s="1"/>
  <c r="G55" i="1"/>
  <c r="F55" i="1"/>
  <c r="H55" i="1" s="1"/>
  <c r="G54" i="1"/>
  <c r="F54" i="1"/>
  <c r="G53" i="1"/>
  <c r="H53" i="1" s="1"/>
  <c r="F53" i="1"/>
  <c r="G52" i="1"/>
  <c r="F52" i="1"/>
  <c r="I52" i="1" s="1"/>
  <c r="G51" i="1"/>
  <c r="F51" i="1"/>
  <c r="H51" i="1" s="1"/>
  <c r="G50" i="1"/>
  <c r="F50" i="1"/>
  <c r="G48" i="1"/>
  <c r="G224" i="1" s="1"/>
  <c r="F48" i="1"/>
  <c r="G47" i="1"/>
  <c r="F47" i="1"/>
  <c r="G46" i="1"/>
  <c r="F46" i="1"/>
  <c r="I46" i="1" s="1"/>
  <c r="G45" i="1"/>
  <c r="F45" i="1"/>
  <c r="G44" i="1"/>
  <c r="I44" i="1" s="1"/>
  <c r="F44" i="1"/>
  <c r="G42" i="1"/>
  <c r="F42" i="1"/>
  <c r="I42" i="1" s="1"/>
  <c r="G41" i="1"/>
  <c r="G40" i="1" s="1"/>
  <c r="F41" i="1"/>
  <c r="G35" i="1"/>
  <c r="F35" i="1"/>
  <c r="G34" i="1"/>
  <c r="H34" i="1" s="1"/>
  <c r="F34" i="1"/>
  <c r="G33" i="1"/>
  <c r="F33" i="1"/>
  <c r="H33" i="1" s="1"/>
  <c r="G32" i="1"/>
  <c r="F32" i="1"/>
  <c r="G31" i="1"/>
  <c r="F31" i="1"/>
  <c r="G30" i="1"/>
  <c r="I30" i="1" s="1"/>
  <c r="F30" i="1"/>
  <c r="H30" i="1" s="1"/>
  <c r="G29" i="1"/>
  <c r="F29" i="1"/>
  <c r="I29" i="1" s="1"/>
  <c r="G28" i="1"/>
  <c r="F28" i="1"/>
  <c r="G27" i="1"/>
  <c r="F27" i="1"/>
  <c r="G26" i="1"/>
  <c r="I26" i="1" s="1"/>
  <c r="F26" i="1"/>
  <c r="G25" i="1"/>
  <c r="F25" i="1"/>
  <c r="I25" i="1" s="1"/>
  <c r="G24" i="1"/>
  <c r="F24" i="1"/>
  <c r="G20" i="1"/>
  <c r="F20" i="1"/>
  <c r="G19" i="1"/>
  <c r="I19" i="1" s="1"/>
  <c r="F19" i="1"/>
  <c r="H230" i="1"/>
  <c r="K227" i="1"/>
  <c r="L227" i="1" s="1"/>
  <c r="K204" i="1"/>
  <c r="I204" i="1"/>
  <c r="K200" i="1"/>
  <c r="L200" i="1" s="1"/>
  <c r="L207" i="1" s="1"/>
  <c r="H196" i="1"/>
  <c r="H189" i="1"/>
  <c r="I189" i="1"/>
  <c r="I185" i="1"/>
  <c r="N150" i="1"/>
  <c r="F150" i="1"/>
  <c r="G145" i="1"/>
  <c r="R141" i="1"/>
  <c r="N128" i="1"/>
  <c r="P125" i="1"/>
  <c r="Q125" i="1" s="1"/>
  <c r="Q159" i="1" s="1"/>
  <c r="K125" i="1"/>
  <c r="I114" i="1"/>
  <c r="H114" i="1"/>
  <c r="H105" i="1"/>
  <c r="H102" i="1"/>
  <c r="H101" i="1"/>
  <c r="I101" i="1"/>
  <c r="H90" i="1"/>
  <c r="H74" i="1"/>
  <c r="I73" i="1"/>
  <c r="F68" i="1"/>
  <c r="K68" i="1" s="1"/>
  <c r="H63" i="1"/>
  <c r="H59" i="1"/>
  <c r="F224" i="1"/>
  <c r="H47" i="1"/>
  <c r="K40" i="1"/>
  <c r="L40" i="1" s="1"/>
  <c r="K37" i="1"/>
  <c r="F37" i="1"/>
  <c r="G37" i="1" s="1"/>
  <c r="L37" i="1" s="1"/>
  <c r="G18" i="1"/>
  <c r="F18" i="1"/>
  <c r="G17" i="1"/>
  <c r="F17" i="1"/>
  <c r="I17" i="1" s="1"/>
  <c r="G16" i="1"/>
  <c r="F16" i="1"/>
  <c r="H16" i="1" s="1"/>
  <c r="G15" i="1"/>
  <c r="F15" i="1"/>
  <c r="G14" i="1"/>
  <c r="F14" i="1"/>
  <c r="G13" i="1"/>
  <c r="F13" i="1"/>
  <c r="I13" i="1" s="1"/>
  <c r="FW243" i="1"/>
  <c r="FV243" i="1"/>
  <c r="FW242" i="1"/>
  <c r="FV242" i="1"/>
  <c r="FW241" i="1"/>
  <c r="FV241" i="1"/>
  <c r="FW240" i="1"/>
  <c r="FV240" i="1"/>
  <c r="FW239" i="1"/>
  <c r="FV239" i="1"/>
  <c r="FW238" i="1"/>
  <c r="FV238" i="1"/>
  <c r="FU237" i="1"/>
  <c r="FU236" i="1" s="1"/>
  <c r="FU235" i="1" s="1"/>
  <c r="FT237" i="1"/>
  <c r="FT236" i="1" s="1"/>
  <c r="FU234" i="1"/>
  <c r="FZ232" i="1"/>
  <c r="FW232" i="1"/>
  <c r="FV232" i="1"/>
  <c r="FW231" i="1"/>
  <c r="FV231" i="1"/>
  <c r="FZ230" i="1"/>
  <c r="FW230" i="1"/>
  <c r="FV230" i="1"/>
  <c r="FY229" i="1"/>
  <c r="FW229" i="1"/>
  <c r="FU229" i="1"/>
  <c r="FZ231" i="1" s="1"/>
  <c r="FT229" i="1"/>
  <c r="FY230" i="1" s="1"/>
  <c r="FZ228" i="1"/>
  <c r="FU228" i="1"/>
  <c r="FZ227" i="1"/>
  <c r="FW225" i="1"/>
  <c r="FV225" i="1"/>
  <c r="FU224" i="1"/>
  <c r="FT224" i="1"/>
  <c r="FW224" i="1" s="1"/>
  <c r="FW223" i="1"/>
  <c r="FV223" i="1"/>
  <c r="FW222" i="1"/>
  <c r="FV222" i="1"/>
  <c r="FW221" i="1"/>
  <c r="FV221" i="1"/>
  <c r="FW220" i="1"/>
  <c r="FV220" i="1"/>
  <c r="FW219" i="1"/>
  <c r="FV219" i="1"/>
  <c r="FW218" i="1"/>
  <c r="FV218" i="1"/>
  <c r="FU218" i="1"/>
  <c r="FT218" i="1"/>
  <c r="FW217" i="1"/>
  <c r="FV217" i="1"/>
  <c r="FU217" i="1"/>
  <c r="FU216" i="1" s="1"/>
  <c r="FT217" i="1"/>
  <c r="FT216" i="1" s="1"/>
  <c r="FU215" i="1"/>
  <c r="FW213" i="1"/>
  <c r="FV213" i="1"/>
  <c r="FZ212" i="1"/>
  <c r="GA212" i="1" s="1"/>
  <c r="FY212" i="1"/>
  <c r="GB212" i="1" s="1"/>
  <c r="FW212" i="1"/>
  <c r="FV212" i="1"/>
  <c r="FZ211" i="1"/>
  <c r="FY211" i="1"/>
  <c r="GB211" i="1" s="1"/>
  <c r="FW211" i="1"/>
  <c r="FV211" i="1"/>
  <c r="FW210" i="1"/>
  <c r="FV210" i="1"/>
  <c r="FU209" i="1"/>
  <c r="FT209" i="1"/>
  <c r="FZ208" i="1"/>
  <c r="FU208" i="1"/>
  <c r="FY207" i="1"/>
  <c r="FW205" i="1"/>
  <c r="FV205" i="1"/>
  <c r="FZ204" i="1"/>
  <c r="GB204" i="1" s="1"/>
  <c r="FY204" i="1"/>
  <c r="FW204" i="1"/>
  <c r="FV204" i="1"/>
  <c r="FW203" i="1"/>
  <c r="FV203" i="1"/>
  <c r="FU202" i="1"/>
  <c r="FT202" i="1"/>
  <c r="FY202" i="1" s="1"/>
  <c r="FZ201" i="1"/>
  <c r="FU201" i="1"/>
  <c r="FZ200" i="1"/>
  <c r="FZ207" i="1" s="1"/>
  <c r="FW198" i="1"/>
  <c r="FV198" i="1"/>
  <c r="FW197" i="1"/>
  <c r="FV197" i="1"/>
  <c r="FW196" i="1"/>
  <c r="FV196" i="1"/>
  <c r="FW195" i="1"/>
  <c r="FV195" i="1"/>
  <c r="FU194" i="1"/>
  <c r="FU193" i="1" s="1"/>
  <c r="FT194" i="1"/>
  <c r="FT193" i="1" s="1"/>
  <c r="FU192" i="1"/>
  <c r="FW190" i="1"/>
  <c r="FV190" i="1"/>
  <c r="FW189" i="1"/>
  <c r="FV189" i="1"/>
  <c r="FW188" i="1"/>
  <c r="FV188" i="1"/>
  <c r="FW187" i="1"/>
  <c r="FV187" i="1"/>
  <c r="FW186" i="1"/>
  <c r="FV186" i="1"/>
  <c r="FW185" i="1"/>
  <c r="FV185" i="1"/>
  <c r="FW184" i="1"/>
  <c r="FV184" i="1"/>
  <c r="FW183" i="1"/>
  <c r="FV183" i="1"/>
  <c r="FW182" i="1"/>
  <c r="FV182" i="1"/>
  <c r="FU181" i="1"/>
  <c r="FU175" i="1"/>
  <c r="GI173" i="1"/>
  <c r="FV173" i="1"/>
  <c r="FU173" i="1"/>
  <c r="FT173" i="1"/>
  <c r="FW173" i="1" s="1"/>
  <c r="FW172" i="1"/>
  <c r="FV172" i="1"/>
  <c r="FW171" i="1"/>
  <c r="FV171" i="1"/>
  <c r="FU170" i="1"/>
  <c r="GI170" i="1" s="1"/>
  <c r="FU168" i="1"/>
  <c r="FT168" i="1"/>
  <c r="FW168" i="1" s="1"/>
  <c r="FU165" i="1"/>
  <c r="FW163" i="1"/>
  <c r="FV163" i="1"/>
  <c r="FW162" i="1"/>
  <c r="FV162" i="1"/>
  <c r="GG161" i="1"/>
  <c r="GF161" i="1"/>
  <c r="GB161" i="1"/>
  <c r="GA161" i="1"/>
  <c r="FU161" i="1"/>
  <c r="FT161" i="1"/>
  <c r="FW161" i="1" s="1"/>
  <c r="GE160" i="1"/>
  <c r="FZ160" i="1"/>
  <c r="FU160" i="1"/>
  <c r="GD159" i="1"/>
  <c r="FY159" i="1"/>
  <c r="FY155" i="1"/>
  <c r="GG152" i="1"/>
  <c r="GF152" i="1"/>
  <c r="GB152" i="1"/>
  <c r="GA152" i="1"/>
  <c r="FU152" i="1"/>
  <c r="FV152" i="1" s="1"/>
  <c r="FT152" i="1"/>
  <c r="FW152" i="1" s="1"/>
  <c r="GG151" i="1"/>
  <c r="GF151" i="1"/>
  <c r="GB151" i="1"/>
  <c r="GA151" i="1"/>
  <c r="FU151" i="1"/>
  <c r="FT151" i="1"/>
  <c r="FW151" i="1" s="1"/>
  <c r="GG150" i="1"/>
  <c r="GF150" i="1"/>
  <c r="GB150" i="1"/>
  <c r="GA150" i="1"/>
  <c r="FU150" i="1"/>
  <c r="FT150" i="1"/>
  <c r="FW150" i="1" s="1"/>
  <c r="GG149" i="1"/>
  <c r="GF149" i="1"/>
  <c r="GB149" i="1"/>
  <c r="GA149" i="1"/>
  <c r="FU149" i="1"/>
  <c r="FT149" i="1"/>
  <c r="FW149" i="1" s="1"/>
  <c r="GG148" i="1"/>
  <c r="GF148" i="1"/>
  <c r="GB148" i="1"/>
  <c r="GA148" i="1"/>
  <c r="FU148" i="1"/>
  <c r="FT148" i="1"/>
  <c r="FW148" i="1" s="1"/>
  <c r="GG147" i="1"/>
  <c r="GF147" i="1"/>
  <c r="GB147" i="1"/>
  <c r="GA147" i="1"/>
  <c r="FU147" i="1"/>
  <c r="FT147" i="1"/>
  <c r="FW147" i="1" s="1"/>
  <c r="GG146" i="1"/>
  <c r="GF146" i="1"/>
  <c r="GB146" i="1"/>
  <c r="GA146" i="1"/>
  <c r="FU146" i="1"/>
  <c r="FT146" i="1"/>
  <c r="FW146" i="1" s="1"/>
  <c r="GG145" i="1"/>
  <c r="GF145" i="1"/>
  <c r="GB145" i="1"/>
  <c r="GA145" i="1"/>
  <c r="FU145" i="1"/>
  <c r="FT145" i="1"/>
  <c r="FW145" i="1" s="1"/>
  <c r="GG144" i="1"/>
  <c r="GF144" i="1"/>
  <c r="GB144" i="1"/>
  <c r="GA144" i="1"/>
  <c r="FU144" i="1"/>
  <c r="FT144" i="1"/>
  <c r="FW144" i="1" s="1"/>
  <c r="GF143" i="1"/>
  <c r="GE143" i="1"/>
  <c r="GG143" i="1" s="1"/>
  <c r="GD143" i="1"/>
  <c r="FZ143" i="1"/>
  <c r="FY143" i="1"/>
  <c r="GB143" i="1" s="1"/>
  <c r="FV143" i="1"/>
  <c r="FU143" i="1"/>
  <c r="FW143" i="1" s="1"/>
  <c r="FT143" i="1"/>
  <c r="GG142" i="1"/>
  <c r="GF142" i="1"/>
  <c r="GB142" i="1"/>
  <c r="GA142" i="1"/>
  <c r="FV142" i="1"/>
  <c r="FU142" i="1"/>
  <c r="FW142" i="1" s="1"/>
  <c r="FT142" i="1"/>
  <c r="GG141" i="1"/>
  <c r="GF141" i="1"/>
  <c r="GB141" i="1"/>
  <c r="GA141" i="1"/>
  <c r="FV141" i="1"/>
  <c r="FU141" i="1"/>
  <c r="FW141" i="1" s="1"/>
  <c r="FT141" i="1"/>
  <c r="GG140" i="1"/>
  <c r="GF140" i="1"/>
  <c r="GB140" i="1"/>
  <c r="GA140" i="1"/>
  <c r="FV140" i="1"/>
  <c r="FU140" i="1"/>
  <c r="FW140" i="1" s="1"/>
  <c r="FT140" i="1"/>
  <c r="GG139" i="1"/>
  <c r="GF139" i="1"/>
  <c r="GB139" i="1"/>
  <c r="GA139" i="1"/>
  <c r="FV139" i="1"/>
  <c r="FU139" i="1"/>
  <c r="FW139" i="1" s="1"/>
  <c r="FT139" i="1"/>
  <c r="GG138" i="1"/>
  <c r="GF138" i="1"/>
  <c r="GB138" i="1"/>
  <c r="GA138" i="1"/>
  <c r="FV138" i="1"/>
  <c r="FU138" i="1"/>
  <c r="FW138" i="1" s="1"/>
  <c r="FT138" i="1"/>
  <c r="GE137" i="1"/>
  <c r="GD137" i="1"/>
  <c r="GG137" i="1" s="1"/>
  <c r="GA137" i="1"/>
  <c r="FZ137" i="1"/>
  <c r="FU137" i="1" s="1"/>
  <c r="FY137" i="1"/>
  <c r="FT137" i="1" s="1"/>
  <c r="GF136" i="1"/>
  <c r="GE136" i="1"/>
  <c r="GD136" i="1"/>
  <c r="GG136" i="1" s="1"/>
  <c r="FZ136" i="1"/>
  <c r="FY136" i="1"/>
  <c r="GB136" i="1" s="1"/>
  <c r="FV136" i="1"/>
  <c r="FU136" i="1"/>
  <c r="FT136" i="1"/>
  <c r="FW136" i="1" s="1"/>
  <c r="GG134" i="1"/>
  <c r="GF134" i="1"/>
  <c r="GB134" i="1"/>
  <c r="GA134" i="1"/>
  <c r="FU134" i="1"/>
  <c r="FT134" i="1"/>
  <c r="FW134" i="1" s="1"/>
  <c r="GG133" i="1"/>
  <c r="GF133" i="1"/>
  <c r="GB133" i="1"/>
  <c r="GA133" i="1"/>
  <c r="FU133" i="1"/>
  <c r="FT133" i="1"/>
  <c r="FW133" i="1" s="1"/>
  <c r="GG132" i="1"/>
  <c r="GF132" i="1"/>
  <c r="GB132" i="1"/>
  <c r="GA132" i="1"/>
  <c r="FU132" i="1"/>
  <c r="FT132" i="1"/>
  <c r="FW132" i="1" s="1"/>
  <c r="GF131" i="1"/>
  <c r="GE131" i="1"/>
  <c r="GE155" i="1" s="1"/>
  <c r="GD131" i="1"/>
  <c r="GD155" i="1" s="1"/>
  <c r="FZ131" i="1"/>
  <c r="FZ155" i="1" s="1"/>
  <c r="FY131" i="1"/>
  <c r="GB131" i="1" s="1"/>
  <c r="FV131" i="1"/>
  <c r="FU131" i="1"/>
  <c r="FT131" i="1"/>
  <c r="GG130" i="1"/>
  <c r="GF130" i="1"/>
  <c r="GB130" i="1"/>
  <c r="GA130" i="1"/>
  <c r="FV130" i="1"/>
  <c r="FU130" i="1"/>
  <c r="FT130" i="1"/>
  <c r="FW130" i="1" s="1"/>
  <c r="GG129" i="1"/>
  <c r="GF129" i="1"/>
  <c r="GB129" i="1"/>
  <c r="GA129" i="1"/>
  <c r="FV129" i="1"/>
  <c r="FU129" i="1"/>
  <c r="FT129" i="1"/>
  <c r="FW129" i="1" s="1"/>
  <c r="GG128" i="1"/>
  <c r="GF128" i="1"/>
  <c r="GB128" i="1"/>
  <c r="GA128" i="1"/>
  <c r="FV128" i="1"/>
  <c r="FU128" i="1"/>
  <c r="FT128" i="1"/>
  <c r="FW128" i="1" s="1"/>
  <c r="GE127" i="1"/>
  <c r="GD127" i="1"/>
  <c r="GG127" i="1" s="1"/>
  <c r="GA127" i="1"/>
  <c r="FZ127" i="1"/>
  <c r="FY127" i="1"/>
  <c r="GE126" i="1"/>
  <c r="FZ126" i="1"/>
  <c r="FU126" i="1"/>
  <c r="GG125" i="1"/>
  <c r="GG159" i="1" s="1"/>
  <c r="GF125" i="1"/>
  <c r="GF159" i="1" s="1"/>
  <c r="GE125" i="1"/>
  <c r="GE159" i="1" s="1"/>
  <c r="GB125" i="1"/>
  <c r="GB159" i="1" s="1"/>
  <c r="GA125" i="1"/>
  <c r="GA159" i="1" s="1"/>
  <c r="FZ125" i="1"/>
  <c r="FZ159" i="1" s="1"/>
  <c r="FT125" i="1"/>
  <c r="FT158" i="1" s="1"/>
  <c r="FW123" i="1"/>
  <c r="FV123" i="1"/>
  <c r="FW122" i="1"/>
  <c r="FV122" i="1"/>
  <c r="FW121" i="1"/>
  <c r="FV121" i="1"/>
  <c r="FW120" i="1"/>
  <c r="FV120" i="1"/>
  <c r="FW119" i="1"/>
  <c r="FV119" i="1"/>
  <c r="FW118" i="1"/>
  <c r="FV118" i="1"/>
  <c r="FW117" i="1"/>
  <c r="FV117" i="1"/>
  <c r="FW116" i="1"/>
  <c r="FV116" i="1"/>
  <c r="FV115" i="1"/>
  <c r="FU115" i="1"/>
  <c r="FT115" i="1"/>
  <c r="FW115" i="1" s="1"/>
  <c r="FW114" i="1"/>
  <c r="FV114" i="1"/>
  <c r="FW113" i="1"/>
  <c r="FV113" i="1"/>
  <c r="FW112" i="1"/>
  <c r="FV112" i="1"/>
  <c r="FW111" i="1"/>
  <c r="FV111" i="1"/>
  <c r="FW110" i="1"/>
  <c r="FV110" i="1"/>
  <c r="FW109" i="1"/>
  <c r="FV109" i="1"/>
  <c r="FW108" i="1"/>
  <c r="FV108" i="1"/>
  <c r="FW107" i="1"/>
  <c r="FV107" i="1"/>
  <c r="FU107" i="1"/>
  <c r="FZ107" i="1" s="1"/>
  <c r="FT107" i="1"/>
  <c r="FY107" i="1" s="1"/>
  <c r="FW106" i="1"/>
  <c r="FV106" i="1"/>
  <c r="FW105" i="1"/>
  <c r="FV105" i="1"/>
  <c r="FW104" i="1"/>
  <c r="FV104" i="1"/>
  <c r="FW103" i="1"/>
  <c r="FV103" i="1"/>
  <c r="FW102" i="1"/>
  <c r="FV102" i="1"/>
  <c r="FW101" i="1"/>
  <c r="FV101" i="1"/>
  <c r="FW100" i="1"/>
  <c r="FV100" i="1"/>
  <c r="FW99" i="1"/>
  <c r="FV99" i="1"/>
  <c r="FU98" i="1"/>
  <c r="FZ98" i="1" s="1"/>
  <c r="FT98" i="1"/>
  <c r="FY98" i="1" s="1"/>
  <c r="FW97" i="1"/>
  <c r="FV97" i="1"/>
  <c r="FW96" i="1"/>
  <c r="FV96" i="1"/>
  <c r="FU95" i="1"/>
  <c r="FZ95" i="1" s="1"/>
  <c r="FT95" i="1"/>
  <c r="FW95" i="1" s="1"/>
  <c r="FW94" i="1"/>
  <c r="FV94" i="1"/>
  <c r="FW93" i="1"/>
  <c r="FV93" i="1"/>
  <c r="FU92" i="1"/>
  <c r="FT92" i="1"/>
  <c r="FY92" i="1" s="1"/>
  <c r="FW91" i="1"/>
  <c r="FV91" i="1"/>
  <c r="FW90" i="1"/>
  <c r="FV90" i="1"/>
  <c r="FW89" i="1"/>
  <c r="FU89" i="1"/>
  <c r="FZ89" i="1" s="1"/>
  <c r="FT89" i="1"/>
  <c r="FV89" i="1" s="1"/>
  <c r="FU88" i="1"/>
  <c r="FZ97" i="1" s="1"/>
  <c r="FT88" i="1"/>
  <c r="FY105" i="1" s="1"/>
  <c r="FU86" i="1"/>
  <c r="FW84" i="1"/>
  <c r="FV84" i="1"/>
  <c r="FW83" i="1"/>
  <c r="FV83" i="1"/>
  <c r="FW82" i="1"/>
  <c r="FV82" i="1"/>
  <c r="FW81" i="1"/>
  <c r="FV81" i="1"/>
  <c r="FW80" i="1"/>
  <c r="FV80" i="1"/>
  <c r="FW79" i="1"/>
  <c r="FV79" i="1"/>
  <c r="FW78" i="1"/>
  <c r="FV78" i="1"/>
  <c r="FW77" i="1"/>
  <c r="FV77" i="1"/>
  <c r="FW76" i="1"/>
  <c r="FV76" i="1"/>
  <c r="FW75" i="1"/>
  <c r="FV75" i="1"/>
  <c r="FW74" i="1"/>
  <c r="FV74" i="1"/>
  <c r="FW73" i="1"/>
  <c r="FV73" i="1"/>
  <c r="FU72" i="1"/>
  <c r="FT72" i="1"/>
  <c r="FT70" i="1" s="1"/>
  <c r="FW71" i="1"/>
  <c r="FV71" i="1"/>
  <c r="FU70" i="1"/>
  <c r="FZ71" i="1" s="1"/>
  <c r="FY68" i="1"/>
  <c r="FY86" i="1" s="1"/>
  <c r="FU68" i="1"/>
  <c r="FZ68" i="1" s="1"/>
  <c r="FZ86" i="1" s="1"/>
  <c r="FT67" i="1"/>
  <c r="FW65" i="1"/>
  <c r="FV65" i="1"/>
  <c r="FW64" i="1"/>
  <c r="FV64" i="1"/>
  <c r="FW63" i="1"/>
  <c r="FV63" i="1"/>
  <c r="FW62" i="1"/>
  <c r="FV62" i="1"/>
  <c r="FW61" i="1"/>
  <c r="FV61" i="1"/>
  <c r="FW60" i="1"/>
  <c r="FV60" i="1"/>
  <c r="FW59" i="1"/>
  <c r="FV59" i="1"/>
  <c r="FW58" i="1"/>
  <c r="FV58" i="1"/>
  <c r="FW57" i="1"/>
  <c r="FV57" i="1"/>
  <c r="FW56" i="1"/>
  <c r="FV56" i="1"/>
  <c r="FW55" i="1"/>
  <c r="FV55" i="1"/>
  <c r="FW54" i="1"/>
  <c r="FV54" i="1"/>
  <c r="FW53" i="1"/>
  <c r="FV53" i="1"/>
  <c r="FW52" i="1"/>
  <c r="FV52" i="1"/>
  <c r="FW51" i="1"/>
  <c r="FV51" i="1"/>
  <c r="FW50" i="1"/>
  <c r="FV50" i="1"/>
  <c r="FU49" i="1"/>
  <c r="FT49" i="1"/>
  <c r="FW49" i="1" s="1"/>
  <c r="FW48" i="1"/>
  <c r="FV48" i="1"/>
  <c r="FW47" i="1"/>
  <c r="FV47" i="1"/>
  <c r="FW46" i="1"/>
  <c r="FV46" i="1"/>
  <c r="FW45" i="1"/>
  <c r="FV45" i="1"/>
  <c r="FW44" i="1"/>
  <c r="FV44" i="1"/>
  <c r="FV43" i="1"/>
  <c r="FU43" i="1"/>
  <c r="FW43" i="1" s="1"/>
  <c r="FT43" i="1"/>
  <c r="FZ42" i="1"/>
  <c r="FY42" i="1"/>
  <c r="FW42" i="1"/>
  <c r="FV42" i="1"/>
  <c r="FY41" i="1"/>
  <c r="FW41" i="1"/>
  <c r="FV41" i="1"/>
  <c r="FZ40" i="1"/>
  <c r="FW40" i="1"/>
  <c r="FU40" i="1"/>
  <c r="FV40" i="1" s="1"/>
  <c r="FT40" i="1"/>
  <c r="FT39" i="1"/>
  <c r="FT38" i="1" s="1"/>
  <c r="FZ37" i="1"/>
  <c r="FY37" i="1"/>
  <c r="FU37" i="1"/>
  <c r="FW35" i="1"/>
  <c r="FV35" i="1"/>
  <c r="FW34" i="1"/>
  <c r="FV34" i="1"/>
  <c r="FW33" i="1"/>
  <c r="FV33" i="1"/>
  <c r="FW32" i="1"/>
  <c r="FV32" i="1"/>
  <c r="FW31" i="1"/>
  <c r="FV31" i="1"/>
  <c r="FW30" i="1"/>
  <c r="FV30" i="1"/>
  <c r="FW29" i="1"/>
  <c r="FV29" i="1"/>
  <c r="FW28" i="1"/>
  <c r="FV28" i="1"/>
  <c r="FW27" i="1"/>
  <c r="FV27" i="1"/>
  <c r="FW26" i="1"/>
  <c r="FV26" i="1"/>
  <c r="FW25" i="1"/>
  <c r="FV25" i="1"/>
  <c r="FW24" i="1"/>
  <c r="FV24" i="1"/>
  <c r="FW23" i="1"/>
  <c r="FV23" i="1"/>
  <c r="FU23" i="1"/>
  <c r="FT23" i="1"/>
  <c r="FT22" i="1" s="1"/>
  <c r="FU22" i="1"/>
  <c r="FU21" i="1" s="1"/>
  <c r="FU166" i="1" s="1"/>
  <c r="FW20" i="1"/>
  <c r="FV20" i="1"/>
  <c r="FW19" i="1"/>
  <c r="FV19" i="1"/>
  <c r="FW18" i="1"/>
  <c r="FV18" i="1"/>
  <c r="FW17" i="1"/>
  <c r="FV17" i="1"/>
  <c r="FW16" i="1"/>
  <c r="FV16" i="1"/>
  <c r="FW15" i="1"/>
  <c r="FV15" i="1"/>
  <c r="FW14" i="1"/>
  <c r="FV14" i="1"/>
  <c r="FW13" i="1"/>
  <c r="FV13" i="1"/>
  <c r="FU12" i="1"/>
  <c r="FU11" i="1" s="1"/>
  <c r="FT12" i="1"/>
  <c r="FW12" i="1" s="1"/>
  <c r="FT11" i="1"/>
  <c r="FU9" i="1"/>
  <c r="FU8" i="1"/>
  <c r="FU125" i="1" s="1"/>
  <c r="FU158" i="1" s="1"/>
  <c r="FF243" i="1"/>
  <c r="FE243" i="1"/>
  <c r="FF242" i="1"/>
  <c r="FE242" i="1"/>
  <c r="FF241" i="1"/>
  <c r="FE241" i="1"/>
  <c r="FF240" i="1"/>
  <c r="FE240" i="1"/>
  <c r="FF239" i="1"/>
  <c r="FE239" i="1"/>
  <c r="FF238" i="1"/>
  <c r="FE238" i="1"/>
  <c r="FD237" i="1"/>
  <c r="FD236" i="1" s="1"/>
  <c r="FD235" i="1" s="1"/>
  <c r="FC237" i="1"/>
  <c r="FC236" i="1" s="1"/>
  <c r="FD234" i="1"/>
  <c r="FI232" i="1"/>
  <c r="FF232" i="1"/>
  <c r="FE232" i="1"/>
  <c r="FF231" i="1"/>
  <c r="FE231" i="1"/>
  <c r="FI230" i="1"/>
  <c r="FF230" i="1"/>
  <c r="FE230" i="1"/>
  <c r="FI229" i="1"/>
  <c r="FH229" i="1"/>
  <c r="FK229" i="1" s="1"/>
  <c r="FF229" i="1"/>
  <c r="FD229" i="1"/>
  <c r="FI231" i="1" s="1"/>
  <c r="FC229" i="1"/>
  <c r="FH230" i="1" s="1"/>
  <c r="FI228" i="1"/>
  <c r="FD228" i="1"/>
  <c r="FI227" i="1"/>
  <c r="FF225" i="1"/>
  <c r="FE225" i="1"/>
  <c r="FD224" i="1"/>
  <c r="FC224" i="1"/>
  <c r="FF224" i="1" s="1"/>
  <c r="FF223" i="1"/>
  <c r="FE223" i="1"/>
  <c r="FF222" i="1"/>
  <c r="FE222" i="1"/>
  <c r="FF221" i="1"/>
  <c r="FE221" i="1"/>
  <c r="FF220" i="1"/>
  <c r="FE220" i="1"/>
  <c r="FF219" i="1"/>
  <c r="FE219" i="1"/>
  <c r="FF218" i="1"/>
  <c r="FE218" i="1"/>
  <c r="FD218" i="1"/>
  <c r="FD217" i="1" s="1"/>
  <c r="FD216" i="1" s="1"/>
  <c r="FC218" i="1"/>
  <c r="FC217" i="1"/>
  <c r="FC216" i="1" s="1"/>
  <c r="FD215" i="1"/>
  <c r="FF213" i="1"/>
  <c r="FE213" i="1"/>
  <c r="FI212" i="1"/>
  <c r="FJ212" i="1" s="1"/>
  <c r="FH212" i="1"/>
  <c r="FF212" i="1"/>
  <c r="FE212" i="1"/>
  <c r="FI211" i="1"/>
  <c r="FH211" i="1"/>
  <c r="FK211" i="1" s="1"/>
  <c r="FF211" i="1"/>
  <c r="FE211" i="1"/>
  <c r="FF210" i="1"/>
  <c r="FE210" i="1"/>
  <c r="FD209" i="1"/>
  <c r="FC209" i="1"/>
  <c r="FI208" i="1"/>
  <c r="FD208" i="1"/>
  <c r="FH207" i="1"/>
  <c r="FF205" i="1"/>
  <c r="FE205" i="1"/>
  <c r="FI204" i="1"/>
  <c r="FJ204" i="1" s="1"/>
  <c r="FH204" i="1"/>
  <c r="FF204" i="1"/>
  <c r="FE204" i="1"/>
  <c r="FF203" i="1"/>
  <c r="FE203" i="1"/>
  <c r="FD202" i="1"/>
  <c r="FE202" i="1" s="1"/>
  <c r="FC202" i="1"/>
  <c r="FI201" i="1"/>
  <c r="FD201" i="1"/>
  <c r="FI200" i="1"/>
  <c r="FI207" i="1" s="1"/>
  <c r="FF198" i="1"/>
  <c r="FE198" i="1"/>
  <c r="FF197" i="1"/>
  <c r="FE197" i="1"/>
  <c r="FF196" i="1"/>
  <c r="FE196" i="1"/>
  <c r="FF195" i="1"/>
  <c r="FE195" i="1"/>
  <c r="FD194" i="1"/>
  <c r="FD193" i="1" s="1"/>
  <c r="FC194" i="1"/>
  <c r="FH203" i="1" s="1"/>
  <c r="FD192" i="1"/>
  <c r="FF190" i="1"/>
  <c r="FE190" i="1"/>
  <c r="FF189" i="1"/>
  <c r="FE189" i="1"/>
  <c r="FF188" i="1"/>
  <c r="FE188" i="1"/>
  <c r="FF187" i="1"/>
  <c r="FE187" i="1"/>
  <c r="FF186" i="1"/>
  <c r="FE186" i="1"/>
  <c r="FF185" i="1"/>
  <c r="FE185" i="1"/>
  <c r="FF184" i="1"/>
  <c r="FE184" i="1"/>
  <c r="FF183" i="1"/>
  <c r="FE183" i="1"/>
  <c r="FF182" i="1"/>
  <c r="FE182" i="1"/>
  <c r="FD181" i="1"/>
  <c r="FD175" i="1"/>
  <c r="FR173" i="1"/>
  <c r="FD173" i="1"/>
  <c r="FC173" i="1"/>
  <c r="FF173" i="1" s="1"/>
  <c r="FF172" i="1"/>
  <c r="FE172" i="1"/>
  <c r="FF171" i="1"/>
  <c r="FE171" i="1"/>
  <c r="FD170" i="1"/>
  <c r="FR170" i="1" s="1"/>
  <c r="FD168" i="1"/>
  <c r="FC168" i="1"/>
  <c r="FF168" i="1" s="1"/>
  <c r="FD165" i="1"/>
  <c r="FF163" i="1"/>
  <c r="FE163" i="1"/>
  <c r="FF162" i="1"/>
  <c r="FE162" i="1"/>
  <c r="FP161" i="1"/>
  <c r="FO161" i="1"/>
  <c r="FK161" i="1"/>
  <c r="FJ161" i="1"/>
  <c r="FD161" i="1"/>
  <c r="FE161" i="1" s="1"/>
  <c r="FC161" i="1"/>
  <c r="FF161" i="1" s="1"/>
  <c r="FN160" i="1"/>
  <c r="FI160" i="1"/>
  <c r="FD160" i="1"/>
  <c r="FM159" i="1"/>
  <c r="FH159" i="1"/>
  <c r="FI155" i="1"/>
  <c r="FH155" i="1"/>
  <c r="FP152" i="1"/>
  <c r="FO152" i="1"/>
  <c r="FK152" i="1"/>
  <c r="FJ152" i="1"/>
  <c r="FE152" i="1"/>
  <c r="FD152" i="1"/>
  <c r="FC152" i="1"/>
  <c r="FF152" i="1" s="1"/>
  <c r="FP151" i="1"/>
  <c r="FO151" i="1"/>
  <c r="FK151" i="1"/>
  <c r="FJ151" i="1"/>
  <c r="FE151" i="1"/>
  <c r="FD151" i="1"/>
  <c r="FC151" i="1"/>
  <c r="FF151" i="1" s="1"/>
  <c r="FP150" i="1"/>
  <c r="FO150" i="1"/>
  <c r="FK150" i="1"/>
  <c r="FJ150" i="1"/>
  <c r="FE150" i="1"/>
  <c r="FD150" i="1"/>
  <c r="FC150" i="1"/>
  <c r="FF150" i="1" s="1"/>
  <c r="FP149" i="1"/>
  <c r="FO149" i="1"/>
  <c r="FK149" i="1"/>
  <c r="FJ149" i="1"/>
  <c r="FE149" i="1"/>
  <c r="FD149" i="1"/>
  <c r="FC149" i="1"/>
  <c r="FF149" i="1" s="1"/>
  <c r="FP148" i="1"/>
  <c r="FO148" i="1"/>
  <c r="FK148" i="1"/>
  <c r="FJ148" i="1"/>
  <c r="FE148" i="1"/>
  <c r="FD148" i="1"/>
  <c r="FC148" i="1"/>
  <c r="FF148" i="1" s="1"/>
  <c r="FP147" i="1"/>
  <c r="FO147" i="1"/>
  <c r="FK147" i="1"/>
  <c r="FJ147" i="1"/>
  <c r="FE147" i="1"/>
  <c r="FD147" i="1"/>
  <c r="FC147" i="1"/>
  <c r="FF147" i="1" s="1"/>
  <c r="FP146" i="1"/>
  <c r="FO146" i="1"/>
  <c r="FK146" i="1"/>
  <c r="FJ146" i="1"/>
  <c r="FE146" i="1"/>
  <c r="FD146" i="1"/>
  <c r="FC146" i="1"/>
  <c r="FF146" i="1" s="1"/>
  <c r="FP145" i="1"/>
  <c r="FO145" i="1"/>
  <c r="FK145" i="1"/>
  <c r="FJ145" i="1"/>
  <c r="FE145" i="1"/>
  <c r="FD145" i="1"/>
  <c r="FC145" i="1"/>
  <c r="FF145" i="1" s="1"/>
  <c r="FP144" i="1"/>
  <c r="FO144" i="1"/>
  <c r="FK144" i="1"/>
  <c r="FJ144" i="1"/>
  <c r="FE144" i="1"/>
  <c r="FD144" i="1"/>
  <c r="FC144" i="1"/>
  <c r="FF144" i="1" s="1"/>
  <c r="FP143" i="1"/>
  <c r="FO143" i="1"/>
  <c r="FN143" i="1"/>
  <c r="FM143" i="1"/>
  <c r="FJ143" i="1"/>
  <c r="FI143" i="1"/>
  <c r="FH143" i="1"/>
  <c r="FC143" i="1" s="1"/>
  <c r="FD143" i="1"/>
  <c r="FP142" i="1"/>
  <c r="FO142" i="1"/>
  <c r="FK142" i="1"/>
  <c r="FJ142" i="1"/>
  <c r="FF142" i="1"/>
  <c r="FE142" i="1"/>
  <c r="FD142" i="1"/>
  <c r="FC142" i="1"/>
  <c r="FP141" i="1"/>
  <c r="FO141" i="1"/>
  <c r="FK141" i="1"/>
  <c r="FJ141" i="1"/>
  <c r="FF141" i="1"/>
  <c r="FE141" i="1"/>
  <c r="FD141" i="1"/>
  <c r="FC141" i="1"/>
  <c r="FP140" i="1"/>
  <c r="FO140" i="1"/>
  <c r="FK140" i="1"/>
  <c r="FJ140" i="1"/>
  <c r="FF140" i="1"/>
  <c r="FE140" i="1"/>
  <c r="FD140" i="1"/>
  <c r="FC140" i="1"/>
  <c r="FP139" i="1"/>
  <c r="FO139" i="1"/>
  <c r="FK139" i="1"/>
  <c r="FJ139" i="1"/>
  <c r="FF139" i="1"/>
  <c r="FE139" i="1"/>
  <c r="FD139" i="1"/>
  <c r="FC139" i="1"/>
  <c r="FP138" i="1"/>
  <c r="FO138" i="1"/>
  <c r="FK138" i="1"/>
  <c r="FJ138" i="1"/>
  <c r="FF138" i="1"/>
  <c r="FE138" i="1"/>
  <c r="FD138" i="1"/>
  <c r="FC138" i="1"/>
  <c r="FN137" i="1"/>
  <c r="FN136" i="1" s="1"/>
  <c r="FM137" i="1"/>
  <c r="FP137" i="1" s="1"/>
  <c r="FK137" i="1"/>
  <c r="FJ137" i="1"/>
  <c r="FI137" i="1"/>
  <c r="FH137" i="1"/>
  <c r="FD137" i="1"/>
  <c r="FE137" i="1" s="1"/>
  <c r="FC137" i="1"/>
  <c r="FF137" i="1" s="1"/>
  <c r="FM136" i="1"/>
  <c r="FI136" i="1"/>
  <c r="FD136" i="1" s="1"/>
  <c r="FH136" i="1"/>
  <c r="FC136" i="1" s="1"/>
  <c r="FP134" i="1"/>
  <c r="FO134" i="1"/>
  <c r="FK134" i="1"/>
  <c r="FJ134" i="1"/>
  <c r="FD134" i="1"/>
  <c r="FC134" i="1"/>
  <c r="FF134" i="1" s="1"/>
  <c r="FP133" i="1"/>
  <c r="FO133" i="1"/>
  <c r="FK133" i="1"/>
  <c r="FJ133" i="1"/>
  <c r="FD133" i="1"/>
  <c r="FC133" i="1"/>
  <c r="FF133" i="1" s="1"/>
  <c r="FP132" i="1"/>
  <c r="FO132" i="1"/>
  <c r="FK132" i="1"/>
  <c r="FJ132" i="1"/>
  <c r="FD132" i="1"/>
  <c r="FC132" i="1"/>
  <c r="FF132" i="1" s="1"/>
  <c r="FP131" i="1"/>
  <c r="FO131" i="1"/>
  <c r="FN131" i="1"/>
  <c r="FM131" i="1"/>
  <c r="FM155" i="1" s="1"/>
  <c r="FI131" i="1"/>
  <c r="FD131" i="1" s="1"/>
  <c r="FD155" i="1" s="1"/>
  <c r="FH131" i="1"/>
  <c r="FC131" i="1" s="1"/>
  <c r="FP130" i="1"/>
  <c r="FO130" i="1"/>
  <c r="FK130" i="1"/>
  <c r="FJ130" i="1"/>
  <c r="FF130" i="1"/>
  <c r="FE130" i="1"/>
  <c r="FD130" i="1"/>
  <c r="FC130" i="1"/>
  <c r="FP129" i="1"/>
  <c r="FO129" i="1"/>
  <c r="FK129" i="1"/>
  <c r="FJ129" i="1"/>
  <c r="FF129" i="1"/>
  <c r="FE129" i="1"/>
  <c r="FD129" i="1"/>
  <c r="FC129" i="1"/>
  <c r="FP128" i="1"/>
  <c r="FO128" i="1"/>
  <c r="FK128" i="1"/>
  <c r="FJ128" i="1"/>
  <c r="FF128" i="1"/>
  <c r="FE128" i="1"/>
  <c r="FD128" i="1"/>
  <c r="FC128" i="1"/>
  <c r="FN127" i="1"/>
  <c r="FM127" i="1"/>
  <c r="FP127" i="1" s="1"/>
  <c r="FK127" i="1"/>
  <c r="FJ127" i="1"/>
  <c r="FI127" i="1"/>
  <c r="FH127" i="1"/>
  <c r="FD127" i="1"/>
  <c r="FC127" i="1"/>
  <c r="FF127" i="1" s="1"/>
  <c r="FN126" i="1"/>
  <c r="FI126" i="1"/>
  <c r="FD126" i="1"/>
  <c r="FN125" i="1"/>
  <c r="FN159" i="1" s="1"/>
  <c r="FI125" i="1"/>
  <c r="FI159" i="1" s="1"/>
  <c r="FC125" i="1"/>
  <c r="FC158" i="1" s="1"/>
  <c r="FF123" i="1"/>
  <c r="FE123" i="1"/>
  <c r="FF122" i="1"/>
  <c r="FE122" i="1"/>
  <c r="FF121" i="1"/>
  <c r="FE121" i="1"/>
  <c r="FF120" i="1"/>
  <c r="FE120" i="1"/>
  <c r="FF119" i="1"/>
  <c r="FE119" i="1"/>
  <c r="FF118" i="1"/>
  <c r="FE118" i="1"/>
  <c r="FF117" i="1"/>
  <c r="FE117" i="1"/>
  <c r="FF116" i="1"/>
  <c r="FE116" i="1"/>
  <c r="FD115" i="1"/>
  <c r="FC115" i="1"/>
  <c r="FF115" i="1" s="1"/>
  <c r="FF114" i="1"/>
  <c r="FE114" i="1"/>
  <c r="FF113" i="1"/>
  <c r="FE113" i="1"/>
  <c r="FF112" i="1"/>
  <c r="FE112" i="1"/>
  <c r="FF111" i="1"/>
  <c r="FE111" i="1"/>
  <c r="FF110" i="1"/>
  <c r="FE110" i="1"/>
  <c r="FF109" i="1"/>
  <c r="FE109" i="1"/>
  <c r="FF108" i="1"/>
  <c r="FE108" i="1"/>
  <c r="FF107" i="1"/>
  <c r="FD107" i="1"/>
  <c r="FE107" i="1" s="1"/>
  <c r="FC107" i="1"/>
  <c r="FF106" i="1"/>
  <c r="FE106" i="1"/>
  <c r="FF105" i="1"/>
  <c r="FE105" i="1"/>
  <c r="FF104" i="1"/>
  <c r="FE104" i="1"/>
  <c r="FF103" i="1"/>
  <c r="FE103" i="1"/>
  <c r="FF102" i="1"/>
  <c r="FE102" i="1"/>
  <c r="FF101" i="1"/>
  <c r="FE101" i="1"/>
  <c r="FF100" i="1"/>
  <c r="FE100" i="1"/>
  <c r="FF99" i="1"/>
  <c r="FE99" i="1"/>
  <c r="FD98" i="1"/>
  <c r="FE98" i="1" s="1"/>
  <c r="FC98" i="1"/>
  <c r="FF97" i="1"/>
  <c r="FE97" i="1"/>
  <c r="FF96" i="1"/>
  <c r="FE96" i="1"/>
  <c r="FD95" i="1"/>
  <c r="FC95" i="1"/>
  <c r="FC88" i="1" s="1"/>
  <c r="FF94" i="1"/>
  <c r="FE94" i="1"/>
  <c r="FF93" i="1"/>
  <c r="FE93" i="1"/>
  <c r="FF92" i="1"/>
  <c r="FD92" i="1"/>
  <c r="FC92" i="1"/>
  <c r="FF91" i="1"/>
  <c r="FE91" i="1"/>
  <c r="FF90" i="1"/>
  <c r="FE90" i="1"/>
  <c r="FF89" i="1"/>
  <c r="FD89" i="1"/>
  <c r="FE89" i="1" s="1"/>
  <c r="FC89" i="1"/>
  <c r="FD88" i="1"/>
  <c r="FI97" i="1" s="1"/>
  <c r="FD86" i="1"/>
  <c r="FF84" i="1"/>
  <c r="FE84" i="1"/>
  <c r="FF83" i="1"/>
  <c r="FE83" i="1"/>
  <c r="FF82" i="1"/>
  <c r="FE82" i="1"/>
  <c r="FF81" i="1"/>
  <c r="FE81" i="1"/>
  <c r="FF80" i="1"/>
  <c r="FE80" i="1"/>
  <c r="FF79" i="1"/>
  <c r="FE79" i="1"/>
  <c r="FF78" i="1"/>
  <c r="FE78" i="1"/>
  <c r="FF77" i="1"/>
  <c r="FE77" i="1"/>
  <c r="FF76" i="1"/>
  <c r="FE76" i="1"/>
  <c r="FF75" i="1"/>
  <c r="FE75" i="1"/>
  <c r="FF74" i="1"/>
  <c r="FE74" i="1"/>
  <c r="FF73" i="1"/>
  <c r="FE73" i="1"/>
  <c r="FD72" i="1"/>
  <c r="FD70" i="1" s="1"/>
  <c r="FC72" i="1"/>
  <c r="FC70" i="1" s="1"/>
  <c r="FF71" i="1"/>
  <c r="FE71" i="1"/>
  <c r="FI68" i="1"/>
  <c r="FI86" i="1" s="1"/>
  <c r="FH68" i="1"/>
  <c r="FH86" i="1" s="1"/>
  <c r="FD68" i="1"/>
  <c r="FC67" i="1"/>
  <c r="FF65" i="1"/>
  <c r="FE65" i="1"/>
  <c r="FF64" i="1"/>
  <c r="FE64" i="1"/>
  <c r="FF63" i="1"/>
  <c r="FE63" i="1"/>
  <c r="FF62" i="1"/>
  <c r="FE62" i="1"/>
  <c r="FF61" i="1"/>
  <c r="FE61" i="1"/>
  <c r="FF60" i="1"/>
  <c r="FE60" i="1"/>
  <c r="FF59" i="1"/>
  <c r="FE59" i="1"/>
  <c r="FF58" i="1"/>
  <c r="FE58" i="1"/>
  <c r="FF57" i="1"/>
  <c r="FE57" i="1"/>
  <c r="FF56" i="1"/>
  <c r="FE56" i="1"/>
  <c r="FF55" i="1"/>
  <c r="FE55" i="1"/>
  <c r="FF54" i="1"/>
  <c r="FE54" i="1"/>
  <c r="FF53" i="1"/>
  <c r="FE53" i="1"/>
  <c r="FF52" i="1"/>
  <c r="FE52" i="1"/>
  <c r="FF51" i="1"/>
  <c r="FE51" i="1"/>
  <c r="FF50" i="1"/>
  <c r="FE50" i="1"/>
  <c r="FD49" i="1"/>
  <c r="FE49" i="1" s="1"/>
  <c r="FC49" i="1"/>
  <c r="FF49" i="1" s="1"/>
  <c r="FF48" i="1"/>
  <c r="FE48" i="1"/>
  <c r="FF47" i="1"/>
  <c r="FE47" i="1"/>
  <c r="FF46" i="1"/>
  <c r="FE46" i="1"/>
  <c r="FF45" i="1"/>
  <c r="FE45" i="1"/>
  <c r="FF44" i="1"/>
  <c r="FE44" i="1"/>
  <c r="FD43" i="1"/>
  <c r="FC43" i="1"/>
  <c r="FF43" i="1" s="1"/>
  <c r="FI42" i="1"/>
  <c r="FH42" i="1"/>
  <c r="FF42" i="1"/>
  <c r="FE42" i="1"/>
  <c r="FI41" i="1"/>
  <c r="FF41" i="1"/>
  <c r="FE41" i="1"/>
  <c r="FI40" i="1"/>
  <c r="FF40" i="1"/>
  <c r="FE40" i="1"/>
  <c r="FD40" i="1"/>
  <c r="FC40" i="1"/>
  <c r="FH41" i="1" s="1"/>
  <c r="FD39" i="1"/>
  <c r="FD38" i="1" s="1"/>
  <c r="FC39" i="1"/>
  <c r="FC38" i="1" s="1"/>
  <c r="FH37" i="1"/>
  <c r="FD37" i="1"/>
  <c r="FI37" i="1" s="1"/>
  <c r="FF35" i="1"/>
  <c r="FE35" i="1"/>
  <c r="FF34" i="1"/>
  <c r="FE34" i="1"/>
  <c r="FF33" i="1"/>
  <c r="FE33" i="1"/>
  <c r="FF32" i="1"/>
  <c r="FE32" i="1"/>
  <c r="FF31" i="1"/>
  <c r="FE31" i="1"/>
  <c r="FF30" i="1"/>
  <c r="FE30" i="1"/>
  <c r="FF29" i="1"/>
  <c r="FE29" i="1"/>
  <c r="FF28" i="1"/>
  <c r="FE28" i="1"/>
  <c r="FF27" i="1"/>
  <c r="FE27" i="1"/>
  <c r="FF26" i="1"/>
  <c r="FE26" i="1"/>
  <c r="FF25" i="1"/>
  <c r="FE25" i="1"/>
  <c r="FF24" i="1"/>
  <c r="FE24" i="1"/>
  <c r="FF23" i="1"/>
  <c r="FE23" i="1"/>
  <c r="FD23" i="1"/>
  <c r="FD22" i="1" s="1"/>
  <c r="FD21" i="1" s="1"/>
  <c r="FD166" i="1" s="1"/>
  <c r="FC23" i="1"/>
  <c r="FC22" i="1"/>
  <c r="FC21" i="1" s="1"/>
  <c r="FF20" i="1"/>
  <c r="FE20" i="1"/>
  <c r="FF19" i="1"/>
  <c r="FE19" i="1"/>
  <c r="FF18" i="1"/>
  <c r="FE18" i="1"/>
  <c r="FF17" i="1"/>
  <c r="FE17" i="1"/>
  <c r="FF16" i="1"/>
  <c r="FE16" i="1"/>
  <c r="FF15" i="1"/>
  <c r="FE15" i="1"/>
  <c r="FF14" i="1"/>
  <c r="FE14" i="1"/>
  <c r="FF13" i="1"/>
  <c r="FE13" i="1"/>
  <c r="FD12" i="1"/>
  <c r="FD11" i="1" s="1"/>
  <c r="FC12" i="1"/>
  <c r="FC11" i="1" s="1"/>
  <c r="FD9" i="1"/>
  <c r="FE8" i="1"/>
  <c r="FE125" i="1" s="1"/>
  <c r="FE158" i="1" s="1"/>
  <c r="FD8" i="1"/>
  <c r="FD125" i="1" s="1"/>
  <c r="FD158" i="1" s="1"/>
  <c r="EO243" i="1"/>
  <c r="EN243" i="1"/>
  <c r="EO242" i="1"/>
  <c r="EN242" i="1"/>
  <c r="EO241" i="1"/>
  <c r="EN241" i="1"/>
  <c r="EO240" i="1"/>
  <c r="EN240" i="1"/>
  <c r="EO239" i="1"/>
  <c r="EN239" i="1"/>
  <c r="EO238" i="1"/>
  <c r="EN238" i="1"/>
  <c r="EM237" i="1"/>
  <c r="EM236" i="1" s="1"/>
  <c r="EM235" i="1" s="1"/>
  <c r="EL237" i="1"/>
  <c r="EL236" i="1" s="1"/>
  <c r="EM234" i="1"/>
  <c r="EO232" i="1"/>
  <c r="EN232" i="1"/>
  <c r="EO231" i="1"/>
  <c r="EN231" i="1"/>
  <c r="ER230" i="1"/>
  <c r="ET230" i="1" s="1"/>
  <c r="EQ230" i="1"/>
  <c r="ES230" i="1" s="1"/>
  <c r="EO230" i="1"/>
  <c r="EN230" i="1"/>
  <c r="ER229" i="1"/>
  <c r="EO229" i="1"/>
  <c r="EN229" i="1"/>
  <c r="EM229" i="1"/>
  <c r="ER231" i="1" s="1"/>
  <c r="EL229" i="1"/>
  <c r="EQ231" i="1" s="1"/>
  <c r="ER228" i="1"/>
  <c r="EM228" i="1"/>
  <c r="ER227" i="1"/>
  <c r="EO225" i="1"/>
  <c r="EN225" i="1"/>
  <c r="EO224" i="1"/>
  <c r="EM224" i="1"/>
  <c r="EL224" i="1"/>
  <c r="EN224" i="1" s="1"/>
  <c r="EO223" i="1"/>
  <c r="EN223" i="1"/>
  <c r="EO222" i="1"/>
  <c r="EN222" i="1"/>
  <c r="EO221" i="1"/>
  <c r="EN221" i="1"/>
  <c r="EO220" i="1"/>
  <c r="EN220" i="1"/>
  <c r="EO219" i="1"/>
  <c r="EN219" i="1"/>
  <c r="EN218" i="1"/>
  <c r="EM218" i="1"/>
  <c r="EM217" i="1" s="1"/>
  <c r="EM216" i="1" s="1"/>
  <c r="EL218" i="1"/>
  <c r="EL217" i="1"/>
  <c r="EL216" i="1" s="1"/>
  <c r="EM215" i="1"/>
  <c r="EO213" i="1"/>
  <c r="EN213" i="1"/>
  <c r="ER212" i="1"/>
  <c r="ET212" i="1" s="1"/>
  <c r="EQ212" i="1"/>
  <c r="ES212" i="1" s="1"/>
  <c r="EO212" i="1"/>
  <c r="EN212" i="1"/>
  <c r="ER211" i="1"/>
  <c r="EQ211" i="1"/>
  <c r="ET211" i="1" s="1"/>
  <c r="EO211" i="1"/>
  <c r="EN211" i="1"/>
  <c r="EO210" i="1"/>
  <c r="EN210" i="1"/>
  <c r="EM209" i="1"/>
  <c r="ER209" i="1" s="1"/>
  <c r="EL209" i="1"/>
  <c r="ER208" i="1"/>
  <c r="EM208" i="1"/>
  <c r="EQ207" i="1"/>
  <c r="EO205" i="1"/>
  <c r="EN205" i="1"/>
  <c r="ER204" i="1"/>
  <c r="ET204" i="1" s="1"/>
  <c r="EQ204" i="1"/>
  <c r="ES204" i="1" s="1"/>
  <c r="EO204" i="1"/>
  <c r="EN204" i="1"/>
  <c r="ER203" i="1"/>
  <c r="EO203" i="1"/>
  <c r="EN203" i="1"/>
  <c r="EM202" i="1"/>
  <c r="ER202" i="1" s="1"/>
  <c r="EL202" i="1"/>
  <c r="EQ202" i="1" s="1"/>
  <c r="ER201" i="1"/>
  <c r="EM201" i="1"/>
  <c r="ER200" i="1"/>
  <c r="ER207" i="1" s="1"/>
  <c r="EO198" i="1"/>
  <c r="EN198" i="1"/>
  <c r="EO197" i="1"/>
  <c r="EN197" i="1"/>
  <c r="EO196" i="1"/>
  <c r="EN196" i="1"/>
  <c r="EO195" i="1"/>
  <c r="EN195" i="1"/>
  <c r="EM194" i="1"/>
  <c r="ER210" i="1" s="1"/>
  <c r="EL194" i="1"/>
  <c r="EL193" i="1" s="1"/>
  <c r="EM193" i="1"/>
  <c r="EM192" i="1"/>
  <c r="EO190" i="1"/>
  <c r="EN190" i="1"/>
  <c r="EO189" i="1"/>
  <c r="EN189" i="1"/>
  <c r="EO188" i="1"/>
  <c r="EN188" i="1"/>
  <c r="EO187" i="1"/>
  <c r="EN187" i="1"/>
  <c r="EO186" i="1"/>
  <c r="EN186" i="1"/>
  <c r="EO185" i="1"/>
  <c r="EN185" i="1"/>
  <c r="EO184" i="1"/>
  <c r="EN184" i="1"/>
  <c r="EO183" i="1"/>
  <c r="EN183" i="1"/>
  <c r="EO182" i="1"/>
  <c r="EN182" i="1"/>
  <c r="EM181" i="1"/>
  <c r="EM175" i="1"/>
  <c r="FA173" i="1"/>
  <c r="EM173" i="1"/>
  <c r="EL173" i="1"/>
  <c r="EO173" i="1" s="1"/>
  <c r="EO172" i="1"/>
  <c r="EN172" i="1"/>
  <c r="EO171" i="1"/>
  <c r="EN171" i="1"/>
  <c r="EM170" i="1"/>
  <c r="FA170" i="1" s="1"/>
  <c r="EM168" i="1"/>
  <c r="EL168" i="1"/>
  <c r="EO168" i="1" s="1"/>
  <c r="EM165" i="1"/>
  <c r="EO163" i="1"/>
  <c r="EN163" i="1"/>
  <c r="EO162" i="1"/>
  <c r="EN162" i="1"/>
  <c r="EY161" i="1"/>
  <c r="EX161" i="1"/>
  <c r="ET161" i="1"/>
  <c r="ES161" i="1"/>
  <c r="EM161" i="1"/>
  <c r="EN161" i="1" s="1"/>
  <c r="EL161" i="1"/>
  <c r="EO161" i="1" s="1"/>
  <c r="EW160" i="1"/>
  <c r="ER160" i="1"/>
  <c r="EM160" i="1"/>
  <c r="EV159" i="1"/>
  <c r="EQ159" i="1"/>
  <c r="EQ155" i="1"/>
  <c r="EY152" i="1"/>
  <c r="EX152" i="1"/>
  <c r="ET152" i="1"/>
  <c r="ES152" i="1"/>
  <c r="EM152" i="1"/>
  <c r="EL152" i="1"/>
  <c r="EO152" i="1" s="1"/>
  <c r="EY151" i="1"/>
  <c r="EX151" i="1"/>
  <c r="ET151" i="1"/>
  <c r="ES151" i="1"/>
  <c r="EM151" i="1"/>
  <c r="EL151" i="1"/>
  <c r="EO151" i="1" s="1"/>
  <c r="EY150" i="1"/>
  <c r="EX150" i="1"/>
  <c r="ET150" i="1"/>
  <c r="ES150" i="1"/>
  <c r="EM150" i="1"/>
  <c r="EL150" i="1"/>
  <c r="EO150" i="1" s="1"/>
  <c r="EY149" i="1"/>
  <c r="EX149" i="1"/>
  <c r="ET149" i="1"/>
  <c r="ES149" i="1"/>
  <c r="EM149" i="1"/>
  <c r="EL149" i="1"/>
  <c r="EO149" i="1" s="1"/>
  <c r="EY148" i="1"/>
  <c r="EX148" i="1"/>
  <c r="ET148" i="1"/>
  <c r="ES148" i="1"/>
  <c r="EM148" i="1"/>
  <c r="EL148" i="1"/>
  <c r="EO148" i="1" s="1"/>
  <c r="EY147" i="1"/>
  <c r="EX147" i="1"/>
  <c r="ET147" i="1"/>
  <c r="ES147" i="1"/>
  <c r="EM147" i="1"/>
  <c r="EL147" i="1"/>
  <c r="EO147" i="1" s="1"/>
  <c r="EY146" i="1"/>
  <c r="EX146" i="1"/>
  <c r="ET146" i="1"/>
  <c r="ES146" i="1"/>
  <c r="EM146" i="1"/>
  <c r="EL146" i="1"/>
  <c r="EO146" i="1" s="1"/>
  <c r="EY145" i="1"/>
  <c r="EX145" i="1"/>
  <c r="ET145" i="1"/>
  <c r="ES145" i="1"/>
  <c r="EM145" i="1"/>
  <c r="EL145" i="1"/>
  <c r="EO145" i="1" s="1"/>
  <c r="EY144" i="1"/>
  <c r="EX144" i="1"/>
  <c r="ET144" i="1"/>
  <c r="ES144" i="1"/>
  <c r="EM144" i="1"/>
  <c r="EL144" i="1"/>
  <c r="EO144" i="1" s="1"/>
  <c r="EX143" i="1"/>
  <c r="EW143" i="1"/>
  <c r="EY143" i="1" s="1"/>
  <c r="EV143" i="1"/>
  <c r="ER143" i="1"/>
  <c r="EQ143" i="1"/>
  <c r="EL143" i="1" s="1"/>
  <c r="EM143" i="1"/>
  <c r="EY142" i="1"/>
  <c r="EX142" i="1"/>
  <c r="ET142" i="1"/>
  <c r="ES142" i="1"/>
  <c r="EN142" i="1"/>
  <c r="EM142" i="1"/>
  <c r="EO142" i="1" s="1"/>
  <c r="EL142" i="1"/>
  <c r="EY141" i="1"/>
  <c r="EX141" i="1"/>
  <c r="ET141" i="1"/>
  <c r="ES141" i="1"/>
  <c r="EN141" i="1"/>
  <c r="EM141" i="1"/>
  <c r="EO141" i="1" s="1"/>
  <c r="EL141" i="1"/>
  <c r="EY140" i="1"/>
  <c r="EX140" i="1"/>
  <c r="ET140" i="1"/>
  <c r="ES140" i="1"/>
  <c r="EN140" i="1"/>
  <c r="EM140" i="1"/>
  <c r="EO140" i="1" s="1"/>
  <c r="EL140" i="1"/>
  <c r="EY139" i="1"/>
  <c r="EX139" i="1"/>
  <c r="ET139" i="1"/>
  <c r="ES139" i="1"/>
  <c r="EN139" i="1"/>
  <c r="EM139" i="1"/>
  <c r="EO139" i="1" s="1"/>
  <c r="EL139" i="1"/>
  <c r="EY138" i="1"/>
  <c r="EX138" i="1"/>
  <c r="ET138" i="1"/>
  <c r="ES138" i="1"/>
  <c r="EN138" i="1"/>
  <c r="EM138" i="1"/>
  <c r="EO138" i="1" s="1"/>
  <c r="EL138" i="1"/>
  <c r="EW137" i="1"/>
  <c r="EV137" i="1"/>
  <c r="EV136" i="1" s="1"/>
  <c r="ES137" i="1"/>
  <c r="ER137" i="1"/>
  <c r="EM137" i="1" s="1"/>
  <c r="EQ137" i="1"/>
  <c r="EL137" i="1"/>
  <c r="EW136" i="1"/>
  <c r="EQ136" i="1"/>
  <c r="EY134" i="1"/>
  <c r="EX134" i="1"/>
  <c r="ET134" i="1"/>
  <c r="ES134" i="1"/>
  <c r="EM134" i="1"/>
  <c r="EL134" i="1"/>
  <c r="EO134" i="1" s="1"/>
  <c r="EY133" i="1"/>
  <c r="EX133" i="1"/>
  <c r="ET133" i="1"/>
  <c r="ES133" i="1"/>
  <c r="EM133" i="1"/>
  <c r="EL133" i="1"/>
  <c r="EO133" i="1" s="1"/>
  <c r="EY132" i="1"/>
  <c r="EX132" i="1"/>
  <c r="ET132" i="1"/>
  <c r="ES132" i="1"/>
  <c r="EM132" i="1"/>
  <c r="EL132" i="1"/>
  <c r="EO132" i="1" s="1"/>
  <c r="EX131" i="1"/>
  <c r="EW131" i="1"/>
  <c r="EW155" i="1" s="1"/>
  <c r="EV131" i="1"/>
  <c r="EY131" i="1" s="1"/>
  <c r="ER131" i="1"/>
  <c r="EQ131" i="1"/>
  <c r="EL131" i="1" s="1"/>
  <c r="EM131" i="1"/>
  <c r="EY130" i="1"/>
  <c r="EX130" i="1"/>
  <c r="ET130" i="1"/>
  <c r="ES130" i="1"/>
  <c r="EN130" i="1"/>
  <c r="EM130" i="1"/>
  <c r="EL130" i="1"/>
  <c r="EO130" i="1" s="1"/>
  <c r="EY129" i="1"/>
  <c r="EX129" i="1"/>
  <c r="ET129" i="1"/>
  <c r="ES129" i="1"/>
  <c r="EN129" i="1"/>
  <c r="EM129" i="1"/>
  <c r="EL129" i="1"/>
  <c r="EO129" i="1" s="1"/>
  <c r="EY128" i="1"/>
  <c r="EX128" i="1"/>
  <c r="ET128" i="1"/>
  <c r="ES128" i="1"/>
  <c r="EN128" i="1"/>
  <c r="EM128" i="1"/>
  <c r="EL128" i="1"/>
  <c r="EO128" i="1" s="1"/>
  <c r="EW127" i="1"/>
  <c r="EV127" i="1"/>
  <c r="EY127" i="1" s="1"/>
  <c r="ES127" i="1"/>
  <c r="ER127" i="1"/>
  <c r="EQ127" i="1"/>
  <c r="EL127" i="1"/>
  <c r="EW126" i="1"/>
  <c r="ER126" i="1"/>
  <c r="EM126" i="1"/>
  <c r="EW125" i="1"/>
  <c r="EW159" i="1" s="1"/>
  <c r="ES125" i="1"/>
  <c r="ET125" i="1" s="1"/>
  <c r="ET159" i="1" s="1"/>
  <c r="ER125" i="1"/>
  <c r="ER159" i="1" s="1"/>
  <c r="EO125" i="1"/>
  <c r="EO158" i="1" s="1"/>
  <c r="EN125" i="1"/>
  <c r="EN158" i="1" s="1"/>
  <c r="EL125" i="1"/>
  <c r="EL158" i="1" s="1"/>
  <c r="EO123" i="1"/>
  <c r="EN123" i="1"/>
  <c r="EO122" i="1"/>
  <c r="EN122" i="1"/>
  <c r="EO121" i="1"/>
  <c r="EN121" i="1"/>
  <c r="EO120" i="1"/>
  <c r="EN120" i="1"/>
  <c r="EO119" i="1"/>
  <c r="EN119" i="1"/>
  <c r="EO118" i="1"/>
  <c r="EN118" i="1"/>
  <c r="EO117" i="1"/>
  <c r="EN117" i="1"/>
  <c r="EO116" i="1"/>
  <c r="EN116" i="1"/>
  <c r="EM115" i="1"/>
  <c r="EL115" i="1"/>
  <c r="EO115" i="1" s="1"/>
  <c r="EO114" i="1"/>
  <c r="EN114" i="1"/>
  <c r="EO113" i="1"/>
  <c r="EN113" i="1"/>
  <c r="EO112" i="1"/>
  <c r="EN112" i="1"/>
  <c r="EO111" i="1"/>
  <c r="EN111" i="1"/>
  <c r="EO110" i="1"/>
  <c r="EN110" i="1"/>
  <c r="EO109" i="1"/>
  <c r="EN109" i="1"/>
  <c r="EO108" i="1"/>
  <c r="EN108" i="1"/>
  <c r="EO107" i="1"/>
  <c r="EN107" i="1"/>
  <c r="EM107" i="1"/>
  <c r="EL107" i="1"/>
  <c r="EQ107" i="1" s="1"/>
  <c r="EO106" i="1"/>
  <c r="EN106" i="1"/>
  <c r="EO105" i="1"/>
  <c r="EN105" i="1"/>
  <c r="EO104" i="1"/>
  <c r="EN104" i="1"/>
  <c r="EO103" i="1"/>
  <c r="EN103" i="1"/>
  <c r="EO102" i="1"/>
  <c r="EN102" i="1"/>
  <c r="EO101" i="1"/>
  <c r="EN101" i="1"/>
  <c r="EO100" i="1"/>
  <c r="EN100" i="1"/>
  <c r="EO99" i="1"/>
  <c r="EN99" i="1"/>
  <c r="EM98" i="1"/>
  <c r="ER98" i="1" s="1"/>
  <c r="EL98" i="1"/>
  <c r="EQ98" i="1" s="1"/>
  <c r="EO97" i="1"/>
  <c r="EN97" i="1"/>
  <c r="EO96" i="1"/>
  <c r="EN96" i="1"/>
  <c r="EM95" i="1"/>
  <c r="ER95" i="1" s="1"/>
  <c r="EL95" i="1"/>
  <c r="EO95" i="1" s="1"/>
  <c r="EO94" i="1"/>
  <c r="EN94" i="1"/>
  <c r="EO93" i="1"/>
  <c r="EN93" i="1"/>
  <c r="EO92" i="1"/>
  <c r="EN92" i="1"/>
  <c r="EM92" i="1"/>
  <c r="EL92" i="1"/>
  <c r="EO91" i="1"/>
  <c r="EN91" i="1"/>
  <c r="EO90" i="1"/>
  <c r="EN90" i="1"/>
  <c r="EO89" i="1"/>
  <c r="EN89" i="1"/>
  <c r="EM89" i="1"/>
  <c r="EL89" i="1"/>
  <c r="EQ89" i="1" s="1"/>
  <c r="EM88" i="1"/>
  <c r="ER97" i="1" s="1"/>
  <c r="EL88" i="1"/>
  <c r="EQ105" i="1" s="1"/>
  <c r="EM86" i="1"/>
  <c r="EO84" i="1"/>
  <c r="EN84" i="1"/>
  <c r="EO83" i="1"/>
  <c r="EN83" i="1"/>
  <c r="EO82" i="1"/>
  <c r="EN82" i="1"/>
  <c r="EO81" i="1"/>
  <c r="EN81" i="1"/>
  <c r="EO80" i="1"/>
  <c r="EN80" i="1"/>
  <c r="EO79" i="1"/>
  <c r="EN79" i="1"/>
  <c r="EO78" i="1"/>
  <c r="EN78" i="1"/>
  <c r="EO77" i="1"/>
  <c r="EN77" i="1"/>
  <c r="EO76" i="1"/>
  <c r="EN76" i="1"/>
  <c r="EO75" i="1"/>
  <c r="EN75" i="1"/>
  <c r="EO74" i="1"/>
  <c r="EN74" i="1"/>
  <c r="EO73" i="1"/>
  <c r="EN73" i="1"/>
  <c r="EM72" i="1"/>
  <c r="EL72" i="1"/>
  <c r="EL70" i="1" s="1"/>
  <c r="EO71" i="1"/>
  <c r="EN71" i="1"/>
  <c r="EM70" i="1"/>
  <c r="ER71" i="1" s="1"/>
  <c r="EQ68" i="1"/>
  <c r="EQ86" i="1" s="1"/>
  <c r="EM68" i="1"/>
  <c r="ER68" i="1" s="1"/>
  <c r="ER86" i="1" s="1"/>
  <c r="EL67" i="1"/>
  <c r="EO65" i="1"/>
  <c r="EN65" i="1"/>
  <c r="EO64" i="1"/>
  <c r="EN64" i="1"/>
  <c r="EO63" i="1"/>
  <c r="EN63" i="1"/>
  <c r="EO62" i="1"/>
  <c r="EN62" i="1"/>
  <c r="EO61" i="1"/>
  <c r="EN61" i="1"/>
  <c r="EO60" i="1"/>
  <c r="EN60" i="1"/>
  <c r="EO59" i="1"/>
  <c r="EN59" i="1"/>
  <c r="EO58" i="1"/>
  <c r="EN58" i="1"/>
  <c r="EO57" i="1"/>
  <c r="EN57" i="1"/>
  <c r="EO56" i="1"/>
  <c r="EN56" i="1"/>
  <c r="EO55" i="1"/>
  <c r="EN55" i="1"/>
  <c r="EO54" i="1"/>
  <c r="EN54" i="1"/>
  <c r="EO53" i="1"/>
  <c r="EN53" i="1"/>
  <c r="EO52" i="1"/>
  <c r="EN52" i="1"/>
  <c r="EO51" i="1"/>
  <c r="EN51" i="1"/>
  <c r="EO50" i="1"/>
  <c r="EN50" i="1"/>
  <c r="EM49" i="1"/>
  <c r="EO49" i="1" s="1"/>
  <c r="EL49" i="1"/>
  <c r="EN49" i="1" s="1"/>
  <c r="EO48" i="1"/>
  <c r="EN48" i="1"/>
  <c r="EO47" i="1"/>
  <c r="EN47" i="1"/>
  <c r="EO46" i="1"/>
  <c r="EN46" i="1"/>
  <c r="EO45" i="1"/>
  <c r="EN45" i="1"/>
  <c r="EO44" i="1"/>
  <c r="EN44" i="1"/>
  <c r="EM43" i="1"/>
  <c r="EO43" i="1" s="1"/>
  <c r="EL43" i="1"/>
  <c r="ER42" i="1"/>
  <c r="EQ42" i="1"/>
  <c r="EO42" i="1"/>
  <c r="EN42" i="1"/>
  <c r="ER41" i="1"/>
  <c r="EO41" i="1"/>
  <c r="EN41" i="1"/>
  <c r="ER40" i="1"/>
  <c r="EO40" i="1"/>
  <c r="EM40" i="1"/>
  <c r="EL40" i="1"/>
  <c r="EN40" i="1" s="1"/>
  <c r="EL39" i="1"/>
  <c r="EL38" i="1" s="1"/>
  <c r="ER37" i="1"/>
  <c r="EQ37" i="1"/>
  <c r="EM37" i="1"/>
  <c r="EO35" i="1"/>
  <c r="EN35" i="1"/>
  <c r="EO34" i="1"/>
  <c r="EN34" i="1"/>
  <c r="EO33" i="1"/>
  <c r="EN33" i="1"/>
  <c r="EO32" i="1"/>
  <c r="EN32" i="1"/>
  <c r="EO31" i="1"/>
  <c r="EN31" i="1"/>
  <c r="EO30" i="1"/>
  <c r="EN30" i="1"/>
  <c r="EO29" i="1"/>
  <c r="EN29" i="1"/>
  <c r="EO28" i="1"/>
  <c r="EN28" i="1"/>
  <c r="EO27" i="1"/>
  <c r="EN27" i="1"/>
  <c r="EO26" i="1"/>
  <c r="EN26" i="1"/>
  <c r="EO25" i="1"/>
  <c r="EN25" i="1"/>
  <c r="EO24" i="1"/>
  <c r="EN24" i="1"/>
  <c r="EO23" i="1"/>
  <c r="EN23" i="1"/>
  <c r="EM23" i="1"/>
  <c r="EL23" i="1"/>
  <c r="EL22" i="1" s="1"/>
  <c r="EM22" i="1"/>
  <c r="EM21" i="1" s="1"/>
  <c r="EM166" i="1" s="1"/>
  <c r="EO20" i="1"/>
  <c r="EN20" i="1"/>
  <c r="EO19" i="1"/>
  <c r="EN19" i="1"/>
  <c r="EO18" i="1"/>
  <c r="EN18" i="1"/>
  <c r="EO17" i="1"/>
  <c r="EN17" i="1"/>
  <c r="EO16" i="1"/>
  <c r="EN16" i="1"/>
  <c r="EO15" i="1"/>
  <c r="EN15" i="1"/>
  <c r="EO14" i="1"/>
  <c r="EN14" i="1"/>
  <c r="EO13" i="1"/>
  <c r="EN13" i="1"/>
  <c r="EM12" i="1"/>
  <c r="EM11" i="1" s="1"/>
  <c r="EL12" i="1"/>
  <c r="EL11" i="1"/>
  <c r="EM9" i="1"/>
  <c r="EO8" i="1"/>
  <c r="EO67" i="1" s="1"/>
  <c r="EN8" i="1"/>
  <c r="EN67" i="1" s="1"/>
  <c r="EM8" i="1"/>
  <c r="EM125" i="1" s="1"/>
  <c r="EM158" i="1" s="1"/>
  <c r="DX243" i="1"/>
  <c r="DW243" i="1"/>
  <c r="DX242" i="1"/>
  <c r="DW242" i="1"/>
  <c r="DX241" i="1"/>
  <c r="DW241" i="1"/>
  <c r="DX240" i="1"/>
  <c r="DW240" i="1"/>
  <c r="DX239" i="1"/>
  <c r="DW239" i="1"/>
  <c r="DX238" i="1"/>
  <c r="DW238" i="1"/>
  <c r="DV237" i="1"/>
  <c r="DV236" i="1" s="1"/>
  <c r="DV235" i="1" s="1"/>
  <c r="DU237" i="1"/>
  <c r="DU236" i="1" s="1"/>
  <c r="DV234" i="1"/>
  <c r="DX232" i="1"/>
  <c r="DW232" i="1"/>
  <c r="DX231" i="1"/>
  <c r="DW231" i="1"/>
  <c r="DX230" i="1"/>
  <c r="DW230" i="1"/>
  <c r="DV229" i="1"/>
  <c r="EA231" i="1" s="1"/>
  <c r="DU229" i="1"/>
  <c r="DZ230" i="1" s="1"/>
  <c r="EA228" i="1"/>
  <c r="DV228" i="1"/>
  <c r="EA227" i="1"/>
  <c r="DX225" i="1"/>
  <c r="DW225" i="1"/>
  <c r="DW224" i="1"/>
  <c r="DV224" i="1"/>
  <c r="DU224" i="1"/>
  <c r="DX224" i="1" s="1"/>
  <c r="DX223" i="1"/>
  <c r="DW223" i="1"/>
  <c r="DX222" i="1"/>
  <c r="DW222" i="1"/>
  <c r="DX221" i="1"/>
  <c r="DW221" i="1"/>
  <c r="DX220" i="1"/>
  <c r="DW220" i="1"/>
  <c r="DX219" i="1"/>
  <c r="DW219" i="1"/>
  <c r="DV218" i="1"/>
  <c r="DV217" i="1" s="1"/>
  <c r="DV216" i="1" s="1"/>
  <c r="DU218" i="1"/>
  <c r="DW218" i="1" s="1"/>
  <c r="DV215" i="1"/>
  <c r="DX213" i="1"/>
  <c r="DW213" i="1"/>
  <c r="EA212" i="1"/>
  <c r="EC212" i="1" s="1"/>
  <c r="DZ212" i="1"/>
  <c r="DX212" i="1"/>
  <c r="DW212" i="1"/>
  <c r="EC211" i="1"/>
  <c r="EA211" i="1"/>
  <c r="DZ211" i="1"/>
  <c r="EB211" i="1" s="1"/>
  <c r="DX211" i="1"/>
  <c r="DW211" i="1"/>
  <c r="DX210" i="1"/>
  <c r="DW210" i="1"/>
  <c r="EA209" i="1"/>
  <c r="DX209" i="1"/>
  <c r="DV209" i="1"/>
  <c r="DU209" i="1"/>
  <c r="DZ209" i="1" s="1"/>
  <c r="EA208" i="1"/>
  <c r="DV208" i="1"/>
  <c r="EA207" i="1"/>
  <c r="DZ207" i="1"/>
  <c r="DX205" i="1"/>
  <c r="DW205" i="1"/>
  <c r="EA204" i="1"/>
  <c r="EC204" i="1" s="1"/>
  <c r="DZ204" i="1"/>
  <c r="DX204" i="1"/>
  <c r="DW204" i="1"/>
  <c r="EA203" i="1"/>
  <c r="DX203" i="1"/>
  <c r="DW203" i="1"/>
  <c r="DV202" i="1"/>
  <c r="EA202" i="1" s="1"/>
  <c r="DU202" i="1"/>
  <c r="DZ202" i="1" s="1"/>
  <c r="EA201" i="1"/>
  <c r="DV201" i="1"/>
  <c r="EA200" i="1"/>
  <c r="DX198" i="1"/>
  <c r="DW198" i="1"/>
  <c r="DX197" i="1"/>
  <c r="DW197" i="1"/>
  <c r="DX196" i="1"/>
  <c r="DW196" i="1"/>
  <c r="DX195" i="1"/>
  <c r="DW195" i="1"/>
  <c r="DV194" i="1"/>
  <c r="EA210" i="1" s="1"/>
  <c r="DU194" i="1"/>
  <c r="DU193" i="1" s="1"/>
  <c r="DV193" i="1"/>
  <c r="DV192" i="1"/>
  <c r="DX190" i="1"/>
  <c r="DW190" i="1"/>
  <c r="DX189" i="1"/>
  <c r="DW189" i="1"/>
  <c r="DX188" i="1"/>
  <c r="DW188" i="1"/>
  <c r="DX187" i="1"/>
  <c r="DW187" i="1"/>
  <c r="DX186" i="1"/>
  <c r="DW186" i="1"/>
  <c r="DX185" i="1"/>
  <c r="DW185" i="1"/>
  <c r="DX184" i="1"/>
  <c r="DW184" i="1"/>
  <c r="DX183" i="1"/>
  <c r="DW183" i="1"/>
  <c r="DX182" i="1"/>
  <c r="DW182" i="1"/>
  <c r="DV181" i="1"/>
  <c r="DV175" i="1"/>
  <c r="EJ173" i="1"/>
  <c r="DW173" i="1"/>
  <c r="DV173" i="1"/>
  <c r="DU173" i="1"/>
  <c r="DX173" i="1" s="1"/>
  <c r="DX172" i="1"/>
  <c r="DW172" i="1"/>
  <c r="DX171" i="1"/>
  <c r="DW171" i="1"/>
  <c r="DV170" i="1"/>
  <c r="EJ170" i="1" s="1"/>
  <c r="DV168" i="1"/>
  <c r="DU168" i="1"/>
  <c r="DX168" i="1" s="1"/>
  <c r="DV165" i="1"/>
  <c r="DX163" i="1"/>
  <c r="DW163" i="1"/>
  <c r="DX162" i="1"/>
  <c r="DW162" i="1"/>
  <c r="EH161" i="1"/>
  <c r="EG161" i="1"/>
  <c r="EC161" i="1"/>
  <c r="EB161" i="1"/>
  <c r="DX161" i="1"/>
  <c r="DV161" i="1"/>
  <c r="DU161" i="1"/>
  <c r="DW161" i="1" s="1"/>
  <c r="EF160" i="1"/>
  <c r="EA160" i="1"/>
  <c r="DV160" i="1"/>
  <c r="EE159" i="1"/>
  <c r="DZ159" i="1"/>
  <c r="EH152" i="1"/>
  <c r="EG152" i="1"/>
  <c r="EC152" i="1"/>
  <c r="EB152" i="1"/>
  <c r="DW152" i="1"/>
  <c r="DV152" i="1"/>
  <c r="DU152" i="1"/>
  <c r="DX152" i="1" s="1"/>
  <c r="EH151" i="1"/>
  <c r="EG151" i="1"/>
  <c r="EC151" i="1"/>
  <c r="EB151" i="1"/>
  <c r="DW151" i="1"/>
  <c r="DV151" i="1"/>
  <c r="DU151" i="1"/>
  <c r="DX151" i="1" s="1"/>
  <c r="EH150" i="1"/>
  <c r="EG150" i="1"/>
  <c r="EC150" i="1"/>
  <c r="EB150" i="1"/>
  <c r="DW150" i="1"/>
  <c r="DV150" i="1"/>
  <c r="DU150" i="1"/>
  <c r="DX150" i="1" s="1"/>
  <c r="EH149" i="1"/>
  <c r="EG149" i="1"/>
  <c r="EC149" i="1"/>
  <c r="EB149" i="1"/>
  <c r="DW149" i="1"/>
  <c r="DV149" i="1"/>
  <c r="DU149" i="1"/>
  <c r="DX149" i="1" s="1"/>
  <c r="EH148" i="1"/>
  <c r="EG148" i="1"/>
  <c r="EC148" i="1"/>
  <c r="EB148" i="1"/>
  <c r="DW148" i="1"/>
  <c r="DV148" i="1"/>
  <c r="DU148" i="1"/>
  <c r="DX148" i="1" s="1"/>
  <c r="EH147" i="1"/>
  <c r="EG147" i="1"/>
  <c r="EC147" i="1"/>
  <c r="EB147" i="1"/>
  <c r="DW147" i="1"/>
  <c r="DV147" i="1"/>
  <c r="DU147" i="1"/>
  <c r="DX147" i="1" s="1"/>
  <c r="EH146" i="1"/>
  <c r="EG146" i="1"/>
  <c r="EC146" i="1"/>
  <c r="EB146" i="1"/>
  <c r="DW146" i="1"/>
  <c r="DV146" i="1"/>
  <c r="DU146" i="1"/>
  <c r="DX146" i="1" s="1"/>
  <c r="EH145" i="1"/>
  <c r="EG145" i="1"/>
  <c r="EC145" i="1"/>
  <c r="EB145" i="1"/>
  <c r="DW145" i="1"/>
  <c r="DV145" i="1"/>
  <c r="DU145" i="1"/>
  <c r="DX145" i="1" s="1"/>
  <c r="EH144" i="1"/>
  <c r="EG144" i="1"/>
  <c r="EC144" i="1"/>
  <c r="EB144" i="1"/>
  <c r="DW144" i="1"/>
  <c r="DV144" i="1"/>
  <c r="DU144" i="1"/>
  <c r="DX144" i="1" s="1"/>
  <c r="EF143" i="1"/>
  <c r="EE143" i="1"/>
  <c r="EB143" i="1"/>
  <c r="EA143" i="1"/>
  <c r="DZ143" i="1"/>
  <c r="EC143" i="1" s="1"/>
  <c r="DV143" i="1"/>
  <c r="DU143" i="1"/>
  <c r="EH142" i="1"/>
  <c r="EG142" i="1"/>
  <c r="EC142" i="1"/>
  <c r="EB142" i="1"/>
  <c r="DV142" i="1"/>
  <c r="DU142" i="1"/>
  <c r="EH141" i="1"/>
  <c r="EG141" i="1"/>
  <c r="EC141" i="1"/>
  <c r="EB141" i="1"/>
  <c r="DV141" i="1"/>
  <c r="DU141" i="1"/>
  <c r="EH140" i="1"/>
  <c r="EG140" i="1"/>
  <c r="EC140" i="1"/>
  <c r="EB140" i="1"/>
  <c r="DV140" i="1"/>
  <c r="DU140" i="1"/>
  <c r="EH139" i="1"/>
  <c r="EG139" i="1"/>
  <c r="EC139" i="1"/>
  <c r="EB139" i="1"/>
  <c r="DV139" i="1"/>
  <c r="DU139" i="1"/>
  <c r="EH138" i="1"/>
  <c r="EG138" i="1"/>
  <c r="EC138" i="1"/>
  <c r="EB138" i="1"/>
  <c r="DV138" i="1"/>
  <c r="DU138" i="1"/>
  <c r="EG137" i="1"/>
  <c r="EF137" i="1"/>
  <c r="EE137" i="1"/>
  <c r="EH137" i="1" s="1"/>
  <c r="EA137" i="1"/>
  <c r="DV137" i="1" s="1"/>
  <c r="DZ137" i="1"/>
  <c r="EF136" i="1"/>
  <c r="EE136" i="1"/>
  <c r="EH134" i="1"/>
  <c r="EG134" i="1"/>
  <c r="EC134" i="1"/>
  <c r="EB134" i="1"/>
  <c r="DV134" i="1"/>
  <c r="DU134" i="1"/>
  <c r="DX134" i="1" s="1"/>
  <c r="EH133" i="1"/>
  <c r="EG133" i="1"/>
  <c r="EC133" i="1"/>
  <c r="EB133" i="1"/>
  <c r="DV133" i="1"/>
  <c r="DU133" i="1"/>
  <c r="DX133" i="1" s="1"/>
  <c r="EH132" i="1"/>
  <c r="EG132" i="1"/>
  <c r="EC132" i="1"/>
  <c r="EB132" i="1"/>
  <c r="DV132" i="1"/>
  <c r="DU132" i="1"/>
  <c r="DX132" i="1" s="1"/>
  <c r="EF131" i="1"/>
  <c r="EF155" i="1" s="1"/>
  <c r="EE131" i="1"/>
  <c r="EA131" i="1"/>
  <c r="DZ131" i="1"/>
  <c r="EC131" i="1" s="1"/>
  <c r="DV131" i="1"/>
  <c r="DU131" i="1"/>
  <c r="EH130" i="1"/>
  <c r="EG130" i="1"/>
  <c r="EC130" i="1"/>
  <c r="EB130" i="1"/>
  <c r="DV130" i="1"/>
  <c r="DU130" i="1"/>
  <c r="EH129" i="1"/>
  <c r="EG129" i="1"/>
  <c r="EC129" i="1"/>
  <c r="EB129" i="1"/>
  <c r="DV129" i="1"/>
  <c r="DU129" i="1"/>
  <c r="EH128" i="1"/>
  <c r="EG128" i="1"/>
  <c r="EC128" i="1"/>
  <c r="EB128" i="1"/>
  <c r="DV128" i="1"/>
  <c r="DU128" i="1"/>
  <c r="EF127" i="1"/>
  <c r="EE127" i="1"/>
  <c r="EH127" i="1" s="1"/>
  <c r="EA127" i="1"/>
  <c r="DZ127" i="1"/>
  <c r="DZ135" i="1" s="1"/>
  <c r="EF126" i="1"/>
  <c r="EA126" i="1"/>
  <c r="DV126" i="1"/>
  <c r="EF125" i="1"/>
  <c r="EF159" i="1" s="1"/>
  <c r="EB125" i="1"/>
  <c r="EC125" i="1" s="1"/>
  <c r="EC159" i="1" s="1"/>
  <c r="EA125" i="1"/>
  <c r="EA159" i="1" s="1"/>
  <c r="DV125" i="1"/>
  <c r="DV158" i="1" s="1"/>
  <c r="DU125" i="1"/>
  <c r="DU158" i="1" s="1"/>
  <c r="DX123" i="1"/>
  <c r="DW123" i="1"/>
  <c r="DX122" i="1"/>
  <c r="DW122" i="1"/>
  <c r="DX121" i="1"/>
  <c r="DW121" i="1"/>
  <c r="DX120" i="1"/>
  <c r="DW120" i="1"/>
  <c r="DX119" i="1"/>
  <c r="DW119" i="1"/>
  <c r="DX118" i="1"/>
  <c r="DW118" i="1"/>
  <c r="DX117" i="1"/>
  <c r="DW117" i="1"/>
  <c r="DX116" i="1"/>
  <c r="DW116" i="1"/>
  <c r="DV115" i="1"/>
  <c r="DX115" i="1" s="1"/>
  <c r="DU115" i="1"/>
  <c r="DX114" i="1"/>
  <c r="DW114" i="1"/>
  <c r="DX113" i="1"/>
  <c r="DW113" i="1"/>
  <c r="DX112" i="1"/>
  <c r="DW112" i="1"/>
  <c r="DX111" i="1"/>
  <c r="DW111" i="1"/>
  <c r="DX110" i="1"/>
  <c r="DW110" i="1"/>
  <c r="DX109" i="1"/>
  <c r="DW109" i="1"/>
  <c r="DX108" i="1"/>
  <c r="DW108" i="1"/>
  <c r="DV107" i="1"/>
  <c r="DU107" i="1"/>
  <c r="DZ107" i="1" s="1"/>
  <c r="DX106" i="1"/>
  <c r="DW106" i="1"/>
  <c r="DX105" i="1"/>
  <c r="DW105" i="1"/>
  <c r="DX104" i="1"/>
  <c r="DW104" i="1"/>
  <c r="DX103" i="1"/>
  <c r="DW103" i="1"/>
  <c r="DX102" i="1"/>
  <c r="DW102" i="1"/>
  <c r="DX101" i="1"/>
  <c r="DW101" i="1"/>
  <c r="DX100" i="1"/>
  <c r="DW100" i="1"/>
  <c r="DX99" i="1"/>
  <c r="DW99" i="1"/>
  <c r="DV98" i="1"/>
  <c r="DU98" i="1"/>
  <c r="DZ98" i="1" s="1"/>
  <c r="DX97" i="1"/>
  <c r="DW97" i="1"/>
  <c r="DX96" i="1"/>
  <c r="DW96" i="1"/>
  <c r="DV95" i="1"/>
  <c r="DX95" i="1" s="1"/>
  <c r="DU95" i="1"/>
  <c r="DZ95" i="1" s="1"/>
  <c r="DX94" i="1"/>
  <c r="DW94" i="1"/>
  <c r="DX93" i="1"/>
  <c r="DW93" i="1"/>
  <c r="DX92" i="1"/>
  <c r="DV92" i="1"/>
  <c r="DU92" i="1"/>
  <c r="DW92" i="1" s="1"/>
  <c r="DX91" i="1"/>
  <c r="DW91" i="1"/>
  <c r="DX90" i="1"/>
  <c r="DW90" i="1"/>
  <c r="DV89" i="1"/>
  <c r="DV88" i="1" s="1"/>
  <c r="DU89" i="1"/>
  <c r="DZ89" i="1" s="1"/>
  <c r="DU88" i="1"/>
  <c r="DZ105" i="1" s="1"/>
  <c r="DV86" i="1"/>
  <c r="DX84" i="1"/>
  <c r="DW84" i="1"/>
  <c r="DX83" i="1"/>
  <c r="DW83" i="1"/>
  <c r="DX82" i="1"/>
  <c r="DW82" i="1"/>
  <c r="DX81" i="1"/>
  <c r="DW81" i="1"/>
  <c r="DX80" i="1"/>
  <c r="DW80" i="1"/>
  <c r="DX79" i="1"/>
  <c r="DW79" i="1"/>
  <c r="DX78" i="1"/>
  <c r="DW78" i="1"/>
  <c r="DX77" i="1"/>
  <c r="DW77" i="1"/>
  <c r="DX76" i="1"/>
  <c r="DW76" i="1"/>
  <c r="DX75" i="1"/>
  <c r="DW75" i="1"/>
  <c r="DX74" i="1"/>
  <c r="DW74" i="1"/>
  <c r="DX73" i="1"/>
  <c r="DW73" i="1"/>
  <c r="DV72" i="1"/>
  <c r="EA72" i="1" s="1"/>
  <c r="DU72" i="1"/>
  <c r="DX71" i="1"/>
  <c r="DW71" i="1"/>
  <c r="DV70" i="1"/>
  <c r="EA71" i="1" s="1"/>
  <c r="DZ68" i="1"/>
  <c r="DZ86" i="1" s="1"/>
  <c r="DV68" i="1"/>
  <c r="EA68" i="1" s="1"/>
  <c r="EA86" i="1" s="1"/>
  <c r="DU67" i="1"/>
  <c r="DX65" i="1"/>
  <c r="DW65" i="1"/>
  <c r="DX64" i="1"/>
  <c r="DW64" i="1"/>
  <c r="DX63" i="1"/>
  <c r="DW63" i="1"/>
  <c r="DX62" i="1"/>
  <c r="DW62" i="1"/>
  <c r="DX61" i="1"/>
  <c r="DW61" i="1"/>
  <c r="DX60" i="1"/>
  <c r="DW60" i="1"/>
  <c r="DX59" i="1"/>
  <c r="DW59" i="1"/>
  <c r="DX58" i="1"/>
  <c r="DW58" i="1"/>
  <c r="DX57" i="1"/>
  <c r="DW57" i="1"/>
  <c r="DX56" i="1"/>
  <c r="DW56" i="1"/>
  <c r="DX55" i="1"/>
  <c r="DW55" i="1"/>
  <c r="DX54" i="1"/>
  <c r="DW54" i="1"/>
  <c r="DX53" i="1"/>
  <c r="DW53" i="1"/>
  <c r="DX52" i="1"/>
  <c r="DW52" i="1"/>
  <c r="DX51" i="1"/>
  <c r="DW51" i="1"/>
  <c r="DX50" i="1"/>
  <c r="DW50" i="1"/>
  <c r="DV49" i="1"/>
  <c r="DU49" i="1"/>
  <c r="DX49" i="1" s="1"/>
  <c r="DX48" i="1"/>
  <c r="DW48" i="1"/>
  <c r="DX47" i="1"/>
  <c r="DW47" i="1"/>
  <c r="DX46" i="1"/>
  <c r="DW46" i="1"/>
  <c r="DX45" i="1"/>
  <c r="DW45" i="1"/>
  <c r="DX44" i="1"/>
  <c r="DW44" i="1"/>
  <c r="DV43" i="1"/>
  <c r="DX43" i="1" s="1"/>
  <c r="DU43" i="1"/>
  <c r="EA42" i="1"/>
  <c r="DZ42" i="1"/>
  <c r="DX42" i="1"/>
  <c r="DW42" i="1"/>
  <c r="EA41" i="1"/>
  <c r="DZ41" i="1"/>
  <c r="DX41" i="1"/>
  <c r="DW41" i="1"/>
  <c r="EA40" i="1"/>
  <c r="DX40" i="1"/>
  <c r="DW40" i="1"/>
  <c r="DV40" i="1"/>
  <c r="DU40" i="1"/>
  <c r="DU39" i="1"/>
  <c r="EA37" i="1"/>
  <c r="DZ37" i="1"/>
  <c r="DV37" i="1"/>
  <c r="DX35" i="1"/>
  <c r="DW35" i="1"/>
  <c r="DX34" i="1"/>
  <c r="DW34" i="1"/>
  <c r="DX33" i="1"/>
  <c r="DW33" i="1"/>
  <c r="DX32" i="1"/>
  <c r="DW32" i="1"/>
  <c r="DX31" i="1"/>
  <c r="DW31" i="1"/>
  <c r="DX30" i="1"/>
  <c r="DW30" i="1"/>
  <c r="DX29" i="1"/>
  <c r="DW29" i="1"/>
  <c r="DX28" i="1"/>
  <c r="DW28" i="1"/>
  <c r="DX27" i="1"/>
  <c r="DW27" i="1"/>
  <c r="DX26" i="1"/>
  <c r="DW26" i="1"/>
  <c r="DX25" i="1"/>
  <c r="DW25" i="1"/>
  <c r="DX24" i="1"/>
  <c r="DW24" i="1"/>
  <c r="DV23" i="1"/>
  <c r="DU23" i="1"/>
  <c r="DU22" i="1"/>
  <c r="DU21" i="1" s="1"/>
  <c r="DX20" i="1"/>
  <c r="DW20" i="1"/>
  <c r="DX19" i="1"/>
  <c r="DW19" i="1"/>
  <c r="DX18" i="1"/>
  <c r="DW18" i="1"/>
  <c r="DX17" i="1"/>
  <c r="DW17" i="1"/>
  <c r="DX16" i="1"/>
  <c r="DW16" i="1"/>
  <c r="DX15" i="1"/>
  <c r="DW15" i="1"/>
  <c r="DX14" i="1"/>
  <c r="DW14" i="1"/>
  <c r="DX13" i="1"/>
  <c r="DW13" i="1"/>
  <c r="DV12" i="1"/>
  <c r="DX12" i="1" s="1"/>
  <c r="DU12" i="1"/>
  <c r="DU11" i="1" s="1"/>
  <c r="DV11" i="1"/>
  <c r="DV9" i="1"/>
  <c r="DW8" i="1"/>
  <c r="DV8" i="1"/>
  <c r="DV67" i="1" s="1"/>
  <c r="DG243" i="1"/>
  <c r="DF243" i="1"/>
  <c r="DG242" i="1"/>
  <c r="DF242" i="1"/>
  <c r="DG241" i="1"/>
  <c r="DF241" i="1"/>
  <c r="DG240" i="1"/>
  <c r="DF240" i="1"/>
  <c r="DG239" i="1"/>
  <c r="DF239" i="1"/>
  <c r="DG238" i="1"/>
  <c r="DF238" i="1"/>
  <c r="DE237" i="1"/>
  <c r="DE236" i="1" s="1"/>
  <c r="DE235" i="1" s="1"/>
  <c r="DD237" i="1"/>
  <c r="DD236" i="1" s="1"/>
  <c r="DE234" i="1"/>
  <c r="DG232" i="1"/>
  <c r="DF232" i="1"/>
  <c r="DG231" i="1"/>
  <c r="DF231" i="1"/>
  <c r="DJ230" i="1"/>
  <c r="DG230" i="1"/>
  <c r="DF230" i="1"/>
  <c r="DI229" i="1"/>
  <c r="DG229" i="1"/>
  <c r="DE229" i="1"/>
  <c r="DJ231" i="1" s="1"/>
  <c r="DD229" i="1"/>
  <c r="DI230" i="1" s="1"/>
  <c r="DJ228" i="1"/>
  <c r="DE228" i="1"/>
  <c r="DJ227" i="1"/>
  <c r="DG225" i="1"/>
  <c r="DF225" i="1"/>
  <c r="DE224" i="1"/>
  <c r="DD224" i="1"/>
  <c r="DG224" i="1" s="1"/>
  <c r="DG223" i="1"/>
  <c r="DF223" i="1"/>
  <c r="DG222" i="1"/>
  <c r="DF222" i="1"/>
  <c r="DG221" i="1"/>
  <c r="DF221" i="1"/>
  <c r="DG220" i="1"/>
  <c r="DF220" i="1"/>
  <c r="DG219" i="1"/>
  <c r="DF219" i="1"/>
  <c r="DG218" i="1"/>
  <c r="DF218" i="1"/>
  <c r="DE218" i="1"/>
  <c r="DD218" i="1"/>
  <c r="DD217" i="1" s="1"/>
  <c r="DE217" i="1"/>
  <c r="DE216" i="1" s="1"/>
  <c r="DE215" i="1"/>
  <c r="DG213" i="1"/>
  <c r="DF213" i="1"/>
  <c r="DJ212" i="1"/>
  <c r="DK212" i="1" s="1"/>
  <c r="DI212" i="1"/>
  <c r="DL212" i="1" s="1"/>
  <c r="DG212" i="1"/>
  <c r="DF212" i="1"/>
  <c r="DJ211" i="1"/>
  <c r="DI211" i="1"/>
  <c r="DL211" i="1" s="1"/>
  <c r="DG211" i="1"/>
  <c r="DF211" i="1"/>
  <c r="DG210" i="1"/>
  <c r="DF210" i="1"/>
  <c r="DE209" i="1"/>
  <c r="DJ209" i="1" s="1"/>
  <c r="DD209" i="1"/>
  <c r="DJ208" i="1"/>
  <c r="DE208" i="1"/>
  <c r="DI207" i="1"/>
  <c r="DG205" i="1"/>
  <c r="DF205" i="1"/>
  <c r="DJ204" i="1"/>
  <c r="DK204" i="1" s="1"/>
  <c r="DI204" i="1"/>
  <c r="DG204" i="1"/>
  <c r="DF204" i="1"/>
  <c r="DG203" i="1"/>
  <c r="DF203" i="1"/>
  <c r="DE202" i="1"/>
  <c r="DD202" i="1"/>
  <c r="DJ201" i="1"/>
  <c r="DE201" i="1"/>
  <c r="DJ200" i="1"/>
  <c r="DJ207" i="1" s="1"/>
  <c r="DG198" i="1"/>
  <c r="DF198" i="1"/>
  <c r="DG197" i="1"/>
  <c r="DF197" i="1"/>
  <c r="DG196" i="1"/>
  <c r="DF196" i="1"/>
  <c r="DG195" i="1"/>
  <c r="DF195" i="1"/>
  <c r="DE194" i="1"/>
  <c r="DE193" i="1" s="1"/>
  <c r="DD194" i="1"/>
  <c r="DI203" i="1" s="1"/>
  <c r="DE192" i="1"/>
  <c r="DG190" i="1"/>
  <c r="DF190" i="1"/>
  <c r="DG189" i="1"/>
  <c r="DF189" i="1"/>
  <c r="DG188" i="1"/>
  <c r="DF188" i="1"/>
  <c r="DG187" i="1"/>
  <c r="DF187" i="1"/>
  <c r="DG186" i="1"/>
  <c r="DF186" i="1"/>
  <c r="DG185" i="1"/>
  <c r="DF185" i="1"/>
  <c r="DG184" i="1"/>
  <c r="DF184" i="1"/>
  <c r="DG183" i="1"/>
  <c r="DF183" i="1"/>
  <c r="DG182" i="1"/>
  <c r="DF182" i="1"/>
  <c r="DE181" i="1"/>
  <c r="DE175" i="1"/>
  <c r="DS173" i="1"/>
  <c r="DF173" i="1"/>
  <c r="DE173" i="1"/>
  <c r="DD173" i="1"/>
  <c r="DG173" i="1" s="1"/>
  <c r="DG172" i="1"/>
  <c r="DF172" i="1"/>
  <c r="DG171" i="1"/>
  <c r="DF171" i="1"/>
  <c r="DE170" i="1"/>
  <c r="DS170" i="1" s="1"/>
  <c r="DE168" i="1"/>
  <c r="DD168" i="1"/>
  <c r="DG168" i="1" s="1"/>
  <c r="DE165" i="1"/>
  <c r="DG163" i="1"/>
  <c r="DF163" i="1"/>
  <c r="DG162" i="1"/>
  <c r="DF162" i="1"/>
  <c r="DQ161" i="1"/>
  <c r="DP161" i="1"/>
  <c r="DL161" i="1"/>
  <c r="DK161" i="1"/>
  <c r="DE161" i="1"/>
  <c r="DG161" i="1" s="1"/>
  <c r="DD161" i="1"/>
  <c r="DO160" i="1"/>
  <c r="DJ160" i="1"/>
  <c r="DE160" i="1"/>
  <c r="DN159" i="1"/>
  <c r="DI159" i="1"/>
  <c r="DJ155" i="1"/>
  <c r="DI155" i="1"/>
  <c r="DQ152" i="1"/>
  <c r="DP152" i="1"/>
  <c r="DL152" i="1"/>
  <c r="DK152" i="1"/>
  <c r="DF152" i="1"/>
  <c r="DE152" i="1"/>
  <c r="DD152" i="1"/>
  <c r="DG152" i="1" s="1"/>
  <c r="DQ151" i="1"/>
  <c r="DP151" i="1"/>
  <c r="DL151" i="1"/>
  <c r="DK151" i="1"/>
  <c r="DF151" i="1"/>
  <c r="DE151" i="1"/>
  <c r="DD151" i="1"/>
  <c r="DG151" i="1" s="1"/>
  <c r="DQ150" i="1"/>
  <c r="DP150" i="1"/>
  <c r="DL150" i="1"/>
  <c r="DK150" i="1"/>
  <c r="DF150" i="1"/>
  <c r="DE150" i="1"/>
  <c r="DD150" i="1"/>
  <c r="DG150" i="1" s="1"/>
  <c r="DQ149" i="1"/>
  <c r="DP149" i="1"/>
  <c r="DL149" i="1"/>
  <c r="DK149" i="1"/>
  <c r="DF149" i="1"/>
  <c r="DE149" i="1"/>
  <c r="DD149" i="1"/>
  <c r="DG149" i="1" s="1"/>
  <c r="DQ148" i="1"/>
  <c r="DP148" i="1"/>
  <c r="DL148" i="1"/>
  <c r="DK148" i="1"/>
  <c r="DF148" i="1"/>
  <c r="DE148" i="1"/>
  <c r="DD148" i="1"/>
  <c r="DG148" i="1" s="1"/>
  <c r="DQ147" i="1"/>
  <c r="DP147" i="1"/>
  <c r="DL147" i="1"/>
  <c r="DK147" i="1"/>
  <c r="DF147" i="1"/>
  <c r="DE147" i="1"/>
  <c r="DD147" i="1"/>
  <c r="DG147" i="1" s="1"/>
  <c r="DQ146" i="1"/>
  <c r="DP146" i="1"/>
  <c r="DL146" i="1"/>
  <c r="DK146" i="1"/>
  <c r="DF146" i="1"/>
  <c r="DE146" i="1"/>
  <c r="DD146" i="1"/>
  <c r="DG146" i="1" s="1"/>
  <c r="DQ145" i="1"/>
  <c r="DP145" i="1"/>
  <c r="DL145" i="1"/>
  <c r="DK145" i="1"/>
  <c r="DF145" i="1"/>
  <c r="DE145" i="1"/>
  <c r="DD145" i="1"/>
  <c r="DG145" i="1" s="1"/>
  <c r="DQ144" i="1"/>
  <c r="DP144" i="1"/>
  <c r="DL144" i="1"/>
  <c r="DK144" i="1"/>
  <c r="DF144" i="1"/>
  <c r="DE144" i="1"/>
  <c r="DD144" i="1"/>
  <c r="DG144" i="1" s="1"/>
  <c r="DQ143" i="1"/>
  <c r="DP143" i="1"/>
  <c r="DO143" i="1"/>
  <c r="DN143" i="1"/>
  <c r="DK143" i="1"/>
  <c r="DJ143" i="1"/>
  <c r="DI143" i="1"/>
  <c r="DL143" i="1" s="1"/>
  <c r="DG143" i="1"/>
  <c r="DF143" i="1"/>
  <c r="DE143" i="1"/>
  <c r="DD143" i="1"/>
  <c r="DQ142" i="1"/>
  <c r="DP142" i="1"/>
  <c r="DL142" i="1"/>
  <c r="DK142" i="1"/>
  <c r="DG142" i="1"/>
  <c r="DF142" i="1"/>
  <c r="DE142" i="1"/>
  <c r="DD142" i="1"/>
  <c r="DQ141" i="1"/>
  <c r="DP141" i="1"/>
  <c r="DL141" i="1"/>
  <c r="DK141" i="1"/>
  <c r="DG141" i="1"/>
  <c r="DF141" i="1"/>
  <c r="DE141" i="1"/>
  <c r="DD141" i="1"/>
  <c r="DQ140" i="1"/>
  <c r="DP140" i="1"/>
  <c r="DL140" i="1"/>
  <c r="DK140" i="1"/>
  <c r="DG140" i="1"/>
  <c r="DF140" i="1"/>
  <c r="DE140" i="1"/>
  <c r="DD140" i="1"/>
  <c r="DQ139" i="1"/>
  <c r="DP139" i="1"/>
  <c r="DL139" i="1"/>
  <c r="DK139" i="1"/>
  <c r="DG139" i="1"/>
  <c r="DF139" i="1"/>
  <c r="DE139" i="1"/>
  <c r="DD139" i="1"/>
  <c r="DQ138" i="1"/>
  <c r="DP138" i="1"/>
  <c r="DL138" i="1"/>
  <c r="DK138" i="1"/>
  <c r="DG138" i="1"/>
  <c r="DF138" i="1"/>
  <c r="DE138" i="1"/>
  <c r="DD138" i="1"/>
  <c r="DQ137" i="1"/>
  <c r="DP137" i="1"/>
  <c r="DO137" i="1"/>
  <c r="DN137" i="1"/>
  <c r="DL137" i="1"/>
  <c r="DK137" i="1"/>
  <c r="DJ137" i="1"/>
  <c r="DE137" i="1" s="1"/>
  <c r="DI137" i="1"/>
  <c r="DD137" i="1" s="1"/>
  <c r="DQ136" i="1"/>
  <c r="DP136" i="1"/>
  <c r="DO136" i="1"/>
  <c r="DN136" i="1"/>
  <c r="DL136" i="1"/>
  <c r="DJ136" i="1"/>
  <c r="DI136" i="1"/>
  <c r="DK136" i="1" s="1"/>
  <c r="DG136" i="1"/>
  <c r="DF136" i="1"/>
  <c r="DE136" i="1"/>
  <c r="DD136" i="1"/>
  <c r="DQ134" i="1"/>
  <c r="DP134" i="1"/>
  <c r="DL134" i="1"/>
  <c r="DK134" i="1"/>
  <c r="DE134" i="1"/>
  <c r="DD134" i="1"/>
  <c r="DG134" i="1" s="1"/>
  <c r="DQ133" i="1"/>
  <c r="DP133" i="1"/>
  <c r="DL133" i="1"/>
  <c r="DK133" i="1"/>
  <c r="DE133" i="1"/>
  <c r="DD133" i="1"/>
  <c r="DG133" i="1" s="1"/>
  <c r="DQ132" i="1"/>
  <c r="DP132" i="1"/>
  <c r="DL132" i="1"/>
  <c r="DK132" i="1"/>
  <c r="DE132" i="1"/>
  <c r="DD132" i="1"/>
  <c r="DG132" i="1" s="1"/>
  <c r="DQ131" i="1"/>
  <c r="DP131" i="1"/>
  <c r="DO131" i="1"/>
  <c r="DO155" i="1" s="1"/>
  <c r="DN131" i="1"/>
  <c r="DN155" i="1" s="1"/>
  <c r="DJ131" i="1"/>
  <c r="DI131" i="1"/>
  <c r="DL131" i="1" s="1"/>
  <c r="DG131" i="1"/>
  <c r="DF131" i="1"/>
  <c r="DE131" i="1"/>
  <c r="DD131" i="1"/>
  <c r="DQ130" i="1"/>
  <c r="DP130" i="1"/>
  <c r="DL130" i="1"/>
  <c r="DK130" i="1"/>
  <c r="DG130" i="1"/>
  <c r="DF130" i="1"/>
  <c r="DE130" i="1"/>
  <c r="DD130" i="1"/>
  <c r="DQ129" i="1"/>
  <c r="DP129" i="1"/>
  <c r="DL129" i="1"/>
  <c r="DK129" i="1"/>
  <c r="DG129" i="1"/>
  <c r="DF129" i="1"/>
  <c r="DE129" i="1"/>
  <c r="DD129" i="1"/>
  <c r="DQ128" i="1"/>
  <c r="DP128" i="1"/>
  <c r="DL128" i="1"/>
  <c r="DK128" i="1"/>
  <c r="DG128" i="1"/>
  <c r="DF128" i="1"/>
  <c r="DE128" i="1"/>
  <c r="DD128" i="1"/>
  <c r="DO127" i="1"/>
  <c r="DN127" i="1"/>
  <c r="DQ127" i="1" s="1"/>
  <c r="DL127" i="1"/>
  <c r="DK127" i="1"/>
  <c r="DJ127" i="1"/>
  <c r="DI127" i="1"/>
  <c r="DO126" i="1"/>
  <c r="DJ126" i="1"/>
  <c r="DE126" i="1"/>
  <c r="DQ125" i="1"/>
  <c r="DQ159" i="1" s="1"/>
  <c r="DP125" i="1"/>
  <c r="DP159" i="1" s="1"/>
  <c r="DO125" i="1"/>
  <c r="DO159" i="1" s="1"/>
  <c r="DJ125" i="1"/>
  <c r="DJ159" i="1" s="1"/>
  <c r="DD125" i="1"/>
  <c r="DD158" i="1" s="1"/>
  <c r="DG123" i="1"/>
  <c r="DF123" i="1"/>
  <c r="DG122" i="1"/>
  <c r="DF122" i="1"/>
  <c r="DG121" i="1"/>
  <c r="DF121" i="1"/>
  <c r="DG120" i="1"/>
  <c r="DF120" i="1"/>
  <c r="DG119" i="1"/>
  <c r="DF119" i="1"/>
  <c r="DG118" i="1"/>
  <c r="DF118" i="1"/>
  <c r="DG117" i="1"/>
  <c r="DF117" i="1"/>
  <c r="DG116" i="1"/>
  <c r="DF116" i="1"/>
  <c r="DE115" i="1"/>
  <c r="DD115" i="1"/>
  <c r="DG115" i="1" s="1"/>
  <c r="DG114" i="1"/>
  <c r="DF114" i="1"/>
  <c r="DG113" i="1"/>
  <c r="DF113" i="1"/>
  <c r="DG112" i="1"/>
  <c r="DF112" i="1"/>
  <c r="DG111" i="1"/>
  <c r="DF111" i="1"/>
  <c r="DG110" i="1"/>
  <c r="DF110" i="1"/>
  <c r="DG109" i="1"/>
  <c r="DF109" i="1"/>
  <c r="DG108" i="1"/>
  <c r="DF108" i="1"/>
  <c r="DG107" i="1"/>
  <c r="DE107" i="1"/>
  <c r="DJ107" i="1" s="1"/>
  <c r="DD107" i="1"/>
  <c r="DF107" i="1" s="1"/>
  <c r="DG106" i="1"/>
  <c r="DF106" i="1"/>
  <c r="DG105" i="1"/>
  <c r="DF105" i="1"/>
  <c r="DG104" i="1"/>
  <c r="DF104" i="1"/>
  <c r="DG103" i="1"/>
  <c r="DF103" i="1"/>
  <c r="DG102" i="1"/>
  <c r="DF102" i="1"/>
  <c r="DG101" i="1"/>
  <c r="DF101" i="1"/>
  <c r="DG100" i="1"/>
  <c r="DF100" i="1"/>
  <c r="DG99" i="1"/>
  <c r="DF99" i="1"/>
  <c r="DE98" i="1"/>
  <c r="DJ98" i="1" s="1"/>
  <c r="DD98" i="1"/>
  <c r="DI98" i="1" s="1"/>
  <c r="DG97" i="1"/>
  <c r="DF97" i="1"/>
  <c r="DG96" i="1"/>
  <c r="DF96" i="1"/>
  <c r="DE95" i="1"/>
  <c r="DD95" i="1"/>
  <c r="DD88" i="1" s="1"/>
  <c r="DG94" i="1"/>
  <c r="DF94" i="1"/>
  <c r="DG93" i="1"/>
  <c r="DF93" i="1"/>
  <c r="DG92" i="1"/>
  <c r="DE92" i="1"/>
  <c r="DD92" i="1"/>
  <c r="DG91" i="1"/>
  <c r="DF91" i="1"/>
  <c r="DG90" i="1"/>
  <c r="DF90" i="1"/>
  <c r="DG89" i="1"/>
  <c r="DE89" i="1"/>
  <c r="DJ89" i="1" s="1"/>
  <c r="DD89" i="1"/>
  <c r="DF89" i="1" s="1"/>
  <c r="DE88" i="1"/>
  <c r="DJ101" i="1" s="1"/>
  <c r="DE86" i="1"/>
  <c r="DG84" i="1"/>
  <c r="DF84" i="1"/>
  <c r="DG83" i="1"/>
  <c r="DF83" i="1"/>
  <c r="DG82" i="1"/>
  <c r="DF82" i="1"/>
  <c r="DG81" i="1"/>
  <c r="DF81" i="1"/>
  <c r="DG80" i="1"/>
  <c r="DF80" i="1"/>
  <c r="DG79" i="1"/>
  <c r="DF79" i="1"/>
  <c r="DG78" i="1"/>
  <c r="DF78" i="1"/>
  <c r="DG77" i="1"/>
  <c r="DF77" i="1"/>
  <c r="DG76" i="1"/>
  <c r="DF76" i="1"/>
  <c r="DG75" i="1"/>
  <c r="DF75" i="1"/>
  <c r="DG74" i="1"/>
  <c r="DF74" i="1"/>
  <c r="DG73" i="1"/>
  <c r="DF73" i="1"/>
  <c r="DE72" i="1"/>
  <c r="DE70" i="1" s="1"/>
  <c r="DD72" i="1"/>
  <c r="DD70" i="1" s="1"/>
  <c r="DG71" i="1"/>
  <c r="DF71" i="1"/>
  <c r="DJ68" i="1"/>
  <c r="DJ86" i="1" s="1"/>
  <c r="DI68" i="1"/>
  <c r="DI86" i="1" s="1"/>
  <c r="DE68" i="1"/>
  <c r="DD67" i="1"/>
  <c r="DG65" i="1"/>
  <c r="DF65" i="1"/>
  <c r="DG64" i="1"/>
  <c r="DF64" i="1"/>
  <c r="DG63" i="1"/>
  <c r="DF63" i="1"/>
  <c r="DG62" i="1"/>
  <c r="DF62" i="1"/>
  <c r="DG61" i="1"/>
  <c r="DF61" i="1"/>
  <c r="DG60" i="1"/>
  <c r="DF60" i="1"/>
  <c r="DG59" i="1"/>
  <c r="DF59" i="1"/>
  <c r="DG58" i="1"/>
  <c r="DF58" i="1"/>
  <c r="DG57" i="1"/>
  <c r="DF57" i="1"/>
  <c r="DG56" i="1"/>
  <c r="DF56" i="1"/>
  <c r="DG55" i="1"/>
  <c r="DF55" i="1"/>
  <c r="DG54" i="1"/>
  <c r="DF54" i="1"/>
  <c r="DG53" i="1"/>
  <c r="DF53" i="1"/>
  <c r="DG52" i="1"/>
  <c r="DF52" i="1"/>
  <c r="DG51" i="1"/>
  <c r="DF51" i="1"/>
  <c r="DG50" i="1"/>
  <c r="DF50" i="1"/>
  <c r="DE49" i="1"/>
  <c r="DF49" i="1" s="1"/>
  <c r="DD49" i="1"/>
  <c r="DG49" i="1" s="1"/>
  <c r="DG48" i="1"/>
  <c r="DF48" i="1"/>
  <c r="DG47" i="1"/>
  <c r="DF47" i="1"/>
  <c r="DG46" i="1"/>
  <c r="DF46" i="1"/>
  <c r="DG45" i="1"/>
  <c r="DF45" i="1"/>
  <c r="DG44" i="1"/>
  <c r="DF44" i="1"/>
  <c r="DE43" i="1"/>
  <c r="DD43" i="1"/>
  <c r="DG43" i="1" s="1"/>
  <c r="DJ42" i="1"/>
  <c r="DG42" i="1"/>
  <c r="DF42" i="1"/>
  <c r="DG41" i="1"/>
  <c r="DF41" i="1"/>
  <c r="DJ40" i="1"/>
  <c r="DG40" i="1"/>
  <c r="DF40" i="1"/>
  <c r="DE40" i="1"/>
  <c r="DJ41" i="1" s="1"/>
  <c r="DD40" i="1"/>
  <c r="DI42" i="1" s="1"/>
  <c r="DE39" i="1"/>
  <c r="DE38" i="1" s="1"/>
  <c r="DD39" i="1"/>
  <c r="DD38" i="1" s="1"/>
  <c r="DI37" i="1"/>
  <c r="DE37" i="1"/>
  <c r="DJ37" i="1" s="1"/>
  <c r="DG35" i="1"/>
  <c r="DF35" i="1"/>
  <c r="DG34" i="1"/>
  <c r="DF34" i="1"/>
  <c r="DG33" i="1"/>
  <c r="DF33" i="1"/>
  <c r="DG32" i="1"/>
  <c r="DF32" i="1"/>
  <c r="DG31" i="1"/>
  <c r="DF31" i="1"/>
  <c r="DG30" i="1"/>
  <c r="DF30" i="1"/>
  <c r="DG29" i="1"/>
  <c r="DF29" i="1"/>
  <c r="DG28" i="1"/>
  <c r="DF28" i="1"/>
  <c r="DG27" i="1"/>
  <c r="DF27" i="1"/>
  <c r="DG26" i="1"/>
  <c r="DF26" i="1"/>
  <c r="DG25" i="1"/>
  <c r="DF25" i="1"/>
  <c r="DG24" i="1"/>
  <c r="DF24" i="1"/>
  <c r="DG23" i="1"/>
  <c r="DE23" i="1"/>
  <c r="DE22" i="1" s="1"/>
  <c r="DE21" i="1" s="1"/>
  <c r="DE166" i="1" s="1"/>
  <c r="DD23" i="1"/>
  <c r="DF23" i="1" s="1"/>
  <c r="DD22" i="1"/>
  <c r="DD21" i="1" s="1"/>
  <c r="DG20" i="1"/>
  <c r="DF20" i="1"/>
  <c r="DG19" i="1"/>
  <c r="DF19" i="1"/>
  <c r="DG18" i="1"/>
  <c r="DF18" i="1"/>
  <c r="DG17" i="1"/>
  <c r="DF17" i="1"/>
  <c r="DG16" i="1"/>
  <c r="DF16" i="1"/>
  <c r="DG15" i="1"/>
  <c r="DF15" i="1"/>
  <c r="DG14" i="1"/>
  <c r="DF14" i="1"/>
  <c r="DG13" i="1"/>
  <c r="DF13" i="1"/>
  <c r="DE12" i="1"/>
  <c r="DD12" i="1"/>
  <c r="DD11" i="1" s="1"/>
  <c r="DE11" i="1"/>
  <c r="DE10" i="1" s="1"/>
  <c r="DE9" i="1"/>
  <c r="DF8" i="1"/>
  <c r="DF125" i="1" s="1"/>
  <c r="DF158" i="1" s="1"/>
  <c r="DE8" i="1"/>
  <c r="DE125" i="1" s="1"/>
  <c r="DE158" i="1" s="1"/>
  <c r="CP243" i="1"/>
  <c r="CO243" i="1"/>
  <c r="CP242" i="1"/>
  <c r="CO242" i="1"/>
  <c r="CP241" i="1"/>
  <c r="CO241" i="1"/>
  <c r="CP240" i="1"/>
  <c r="CO240" i="1"/>
  <c r="CP239" i="1"/>
  <c r="CO239" i="1"/>
  <c r="CP238" i="1"/>
  <c r="CO238" i="1"/>
  <c r="CN237" i="1"/>
  <c r="CN236" i="1" s="1"/>
  <c r="CN235" i="1" s="1"/>
  <c r="CM237" i="1"/>
  <c r="CM236" i="1" s="1"/>
  <c r="CN234" i="1"/>
  <c r="CP232" i="1"/>
  <c r="CO232" i="1"/>
  <c r="CP231" i="1"/>
  <c r="CO231" i="1"/>
  <c r="CS230" i="1"/>
  <c r="CP230" i="1"/>
  <c r="CO230" i="1"/>
  <c r="CP229" i="1"/>
  <c r="CN229" i="1"/>
  <c r="CS231" i="1" s="1"/>
  <c r="CM229" i="1"/>
  <c r="CR230" i="1" s="1"/>
  <c r="CS228" i="1"/>
  <c r="CN228" i="1"/>
  <c r="CS227" i="1"/>
  <c r="CP225" i="1"/>
  <c r="CO225" i="1"/>
  <c r="CN224" i="1"/>
  <c r="CM224" i="1"/>
  <c r="CP224" i="1" s="1"/>
  <c r="CP223" i="1"/>
  <c r="CO223" i="1"/>
  <c r="CP222" i="1"/>
  <c r="CO222" i="1"/>
  <c r="CP221" i="1"/>
  <c r="CO221" i="1"/>
  <c r="CP220" i="1"/>
  <c r="CO220" i="1"/>
  <c r="CP219" i="1"/>
  <c r="CO219" i="1"/>
  <c r="CP218" i="1"/>
  <c r="CO218" i="1"/>
  <c r="CN218" i="1"/>
  <c r="CN217" i="1" s="1"/>
  <c r="CM218" i="1"/>
  <c r="CM217" i="1"/>
  <c r="CM216" i="1" s="1"/>
  <c r="CN215" i="1"/>
  <c r="CP213" i="1"/>
  <c r="CO213" i="1"/>
  <c r="CS212" i="1"/>
  <c r="CT212" i="1" s="1"/>
  <c r="CR212" i="1"/>
  <c r="CU212" i="1" s="1"/>
  <c r="CP212" i="1"/>
  <c r="CO212" i="1"/>
  <c r="CS211" i="1"/>
  <c r="CR211" i="1"/>
  <c r="CU211" i="1" s="1"/>
  <c r="CP211" i="1"/>
  <c r="CO211" i="1"/>
  <c r="CP210" i="1"/>
  <c r="CO210" i="1"/>
  <c r="CN209" i="1"/>
  <c r="CS209" i="1" s="1"/>
  <c r="CM209" i="1"/>
  <c r="CS208" i="1"/>
  <c r="CN208" i="1"/>
  <c r="CR207" i="1"/>
  <c r="CP205" i="1"/>
  <c r="CO205" i="1"/>
  <c r="CS204" i="1"/>
  <c r="CU204" i="1" s="1"/>
  <c r="CR204" i="1"/>
  <c r="CP204" i="1"/>
  <c r="CO204" i="1"/>
  <c r="CP203" i="1"/>
  <c r="CO203" i="1"/>
  <c r="CN202" i="1"/>
  <c r="CS202" i="1" s="1"/>
  <c r="CM202" i="1"/>
  <c r="CS201" i="1"/>
  <c r="CN201" i="1"/>
  <c r="CS200" i="1"/>
  <c r="CS207" i="1" s="1"/>
  <c r="CP198" i="1"/>
  <c r="CO198" i="1"/>
  <c r="CP197" i="1"/>
  <c r="CO197" i="1"/>
  <c r="CP196" i="1"/>
  <c r="CO196" i="1"/>
  <c r="CP195" i="1"/>
  <c r="CO195" i="1"/>
  <c r="CN194" i="1"/>
  <c r="CS210" i="1" s="1"/>
  <c r="CM194" i="1"/>
  <c r="CM193" i="1" s="1"/>
  <c r="CN193" i="1"/>
  <c r="CN192" i="1"/>
  <c r="CP190" i="1"/>
  <c r="CO190" i="1"/>
  <c r="CP189" i="1"/>
  <c r="CO189" i="1"/>
  <c r="CP188" i="1"/>
  <c r="CO188" i="1"/>
  <c r="CP187" i="1"/>
  <c r="CO187" i="1"/>
  <c r="CP186" i="1"/>
  <c r="CO186" i="1"/>
  <c r="CP185" i="1"/>
  <c r="CO185" i="1"/>
  <c r="CP184" i="1"/>
  <c r="CO184" i="1"/>
  <c r="CP183" i="1"/>
  <c r="CO183" i="1"/>
  <c r="CP182" i="1"/>
  <c r="CO182" i="1"/>
  <c r="CN181" i="1"/>
  <c r="CN175" i="1"/>
  <c r="DB173" i="1"/>
  <c r="CP173" i="1"/>
  <c r="CO173" i="1"/>
  <c r="CN173" i="1"/>
  <c r="CM173" i="1"/>
  <c r="CP172" i="1"/>
  <c r="CO172" i="1"/>
  <c r="CP171" i="1"/>
  <c r="CO171" i="1"/>
  <c r="DB170" i="1"/>
  <c r="CN170" i="1"/>
  <c r="CN168" i="1"/>
  <c r="CM168" i="1"/>
  <c r="CP168" i="1" s="1"/>
  <c r="CN165" i="1"/>
  <c r="CP163" i="1"/>
  <c r="CO163" i="1"/>
  <c r="CP162" i="1"/>
  <c r="CO162" i="1"/>
  <c r="CZ161" i="1"/>
  <c r="CY161" i="1"/>
  <c r="CU161" i="1"/>
  <c r="CT161" i="1"/>
  <c r="CO161" i="1"/>
  <c r="CN161" i="1"/>
  <c r="CM161" i="1"/>
  <c r="CP161" i="1" s="1"/>
  <c r="CX160" i="1"/>
  <c r="CS160" i="1"/>
  <c r="CN160" i="1"/>
  <c r="CW159" i="1"/>
  <c r="CR159" i="1"/>
  <c r="CR155" i="1"/>
  <c r="CZ152" i="1"/>
  <c r="CY152" i="1"/>
  <c r="CU152" i="1"/>
  <c r="CT152" i="1"/>
  <c r="CP152" i="1"/>
  <c r="CO152" i="1"/>
  <c r="CN152" i="1"/>
  <c r="CM152" i="1"/>
  <c r="CZ151" i="1"/>
  <c r="CY151" i="1"/>
  <c r="CU151" i="1"/>
  <c r="CT151" i="1"/>
  <c r="CP151" i="1"/>
  <c r="CO151" i="1"/>
  <c r="CN151" i="1"/>
  <c r="CM151" i="1"/>
  <c r="CZ150" i="1"/>
  <c r="CY150" i="1"/>
  <c r="CU150" i="1"/>
  <c r="CT150" i="1"/>
  <c r="CP150" i="1"/>
  <c r="CO150" i="1"/>
  <c r="CN150" i="1"/>
  <c r="CM150" i="1"/>
  <c r="CZ149" i="1"/>
  <c r="CY149" i="1"/>
  <c r="CU149" i="1"/>
  <c r="CT149" i="1"/>
  <c r="CP149" i="1"/>
  <c r="CO149" i="1"/>
  <c r="CN149" i="1"/>
  <c r="CM149" i="1"/>
  <c r="CZ148" i="1"/>
  <c r="CY148" i="1"/>
  <c r="CU148" i="1"/>
  <c r="CT148" i="1"/>
  <c r="CP148" i="1"/>
  <c r="CO148" i="1"/>
  <c r="CN148" i="1"/>
  <c r="CM148" i="1"/>
  <c r="CZ147" i="1"/>
  <c r="CY147" i="1"/>
  <c r="CU147" i="1"/>
  <c r="CT147" i="1"/>
  <c r="CP147" i="1"/>
  <c r="CO147" i="1"/>
  <c r="CN147" i="1"/>
  <c r="CM147" i="1"/>
  <c r="CZ146" i="1"/>
  <c r="CY146" i="1"/>
  <c r="CU146" i="1"/>
  <c r="CT146" i="1"/>
  <c r="CP146" i="1"/>
  <c r="CO146" i="1"/>
  <c r="CN146" i="1"/>
  <c r="CM146" i="1"/>
  <c r="CZ145" i="1"/>
  <c r="CY145" i="1"/>
  <c r="CU145" i="1"/>
  <c r="CT145" i="1"/>
  <c r="CP145" i="1"/>
  <c r="CO145" i="1"/>
  <c r="CN145" i="1"/>
  <c r="CM145" i="1"/>
  <c r="CZ144" i="1"/>
  <c r="CY144" i="1"/>
  <c r="CU144" i="1"/>
  <c r="CT144" i="1"/>
  <c r="CP144" i="1"/>
  <c r="CO144" i="1"/>
  <c r="CN144" i="1"/>
  <c r="CM144" i="1"/>
  <c r="CY143" i="1"/>
  <c r="CX143" i="1"/>
  <c r="CZ143" i="1" s="1"/>
  <c r="CW143" i="1"/>
  <c r="CU143" i="1"/>
  <c r="CT143" i="1"/>
  <c r="CS143" i="1"/>
  <c r="CR143" i="1"/>
  <c r="CO143" i="1"/>
  <c r="CN143" i="1"/>
  <c r="CP143" i="1" s="1"/>
  <c r="CM143" i="1"/>
  <c r="CZ142" i="1"/>
  <c r="CY142" i="1"/>
  <c r="CU142" i="1"/>
  <c r="CT142" i="1"/>
  <c r="CO142" i="1"/>
  <c r="CN142" i="1"/>
  <c r="CP142" i="1" s="1"/>
  <c r="CM142" i="1"/>
  <c r="CZ141" i="1"/>
  <c r="CY141" i="1"/>
  <c r="CU141" i="1"/>
  <c r="CT141" i="1"/>
  <c r="CO141" i="1"/>
  <c r="CN141" i="1"/>
  <c r="CP141" i="1" s="1"/>
  <c r="CM141" i="1"/>
  <c r="CZ140" i="1"/>
  <c r="CY140" i="1"/>
  <c r="CU140" i="1"/>
  <c r="CT140" i="1"/>
  <c r="CO140" i="1"/>
  <c r="CN140" i="1"/>
  <c r="CM140" i="1"/>
  <c r="CP140" i="1" s="1"/>
  <c r="CZ139" i="1"/>
  <c r="CY139" i="1"/>
  <c r="CU139" i="1"/>
  <c r="CT139" i="1"/>
  <c r="CO139" i="1"/>
  <c r="CN139" i="1"/>
  <c r="CM139" i="1"/>
  <c r="CP139" i="1" s="1"/>
  <c r="CZ138" i="1"/>
  <c r="CY138" i="1"/>
  <c r="CU138" i="1"/>
  <c r="CT138" i="1"/>
  <c r="CO138" i="1"/>
  <c r="CN138" i="1"/>
  <c r="CM138" i="1"/>
  <c r="CP138" i="1" s="1"/>
  <c r="CZ137" i="1"/>
  <c r="CX137" i="1"/>
  <c r="CX136" i="1" s="1"/>
  <c r="CY136" i="1" s="1"/>
  <c r="CW137" i="1"/>
  <c r="CT137" i="1"/>
  <c r="CS137" i="1"/>
  <c r="CR137" i="1"/>
  <c r="CM137" i="1" s="1"/>
  <c r="CN137" i="1"/>
  <c r="CW136" i="1"/>
  <c r="CZ136" i="1" s="1"/>
  <c r="CU136" i="1"/>
  <c r="CS136" i="1"/>
  <c r="CN136" i="1" s="1"/>
  <c r="CO136" i="1" s="1"/>
  <c r="CR136" i="1"/>
  <c r="CT136" i="1" s="1"/>
  <c r="CM136" i="1"/>
  <c r="CZ134" i="1"/>
  <c r="CY134" i="1"/>
  <c r="CU134" i="1"/>
  <c r="CT134" i="1"/>
  <c r="CP134" i="1"/>
  <c r="CN134" i="1"/>
  <c r="CM134" i="1"/>
  <c r="CO134" i="1" s="1"/>
  <c r="CZ133" i="1"/>
  <c r="CY133" i="1"/>
  <c r="CU133" i="1"/>
  <c r="CT133" i="1"/>
  <c r="CP133" i="1"/>
  <c r="CN133" i="1"/>
  <c r="CM133" i="1"/>
  <c r="CO133" i="1" s="1"/>
  <c r="CZ132" i="1"/>
  <c r="CY132" i="1"/>
  <c r="CU132" i="1"/>
  <c r="CT132" i="1"/>
  <c r="CP132" i="1"/>
  <c r="CN132" i="1"/>
  <c r="CM132" i="1"/>
  <c r="CO132" i="1" s="1"/>
  <c r="CY131" i="1"/>
  <c r="CX131" i="1"/>
  <c r="CX155" i="1" s="1"/>
  <c r="CW131" i="1"/>
  <c r="CW155" i="1" s="1"/>
  <c r="CU131" i="1"/>
  <c r="CS131" i="1"/>
  <c r="CN131" i="1" s="1"/>
  <c r="CR131" i="1"/>
  <c r="CT131" i="1" s="1"/>
  <c r="CM131" i="1"/>
  <c r="CM155" i="1" s="1"/>
  <c r="CZ130" i="1"/>
  <c r="CY130" i="1"/>
  <c r="CU130" i="1"/>
  <c r="CT130" i="1"/>
  <c r="CO130" i="1"/>
  <c r="CN130" i="1"/>
  <c r="CM130" i="1"/>
  <c r="CP130" i="1" s="1"/>
  <c r="CZ129" i="1"/>
  <c r="CY129" i="1"/>
  <c r="CU129" i="1"/>
  <c r="CT129" i="1"/>
  <c r="CO129" i="1"/>
  <c r="CN129" i="1"/>
  <c r="CM129" i="1"/>
  <c r="CP129" i="1" s="1"/>
  <c r="CZ128" i="1"/>
  <c r="CY128" i="1"/>
  <c r="CU128" i="1"/>
  <c r="CT128" i="1"/>
  <c r="CO128" i="1"/>
  <c r="CN128" i="1"/>
  <c r="CM128" i="1"/>
  <c r="CP128" i="1" s="1"/>
  <c r="CZ127" i="1"/>
  <c r="CX127" i="1"/>
  <c r="CW127" i="1"/>
  <c r="CY127" i="1" s="1"/>
  <c r="CT127" i="1"/>
  <c r="CS127" i="1"/>
  <c r="CR127" i="1"/>
  <c r="CP127" i="1"/>
  <c r="CN127" i="1"/>
  <c r="CM127" i="1"/>
  <c r="CO127" i="1" s="1"/>
  <c r="CX126" i="1"/>
  <c r="CS126" i="1"/>
  <c r="CN126" i="1"/>
  <c r="CY125" i="1"/>
  <c r="CY159" i="1" s="1"/>
  <c r="CX125" i="1"/>
  <c r="CX159" i="1" s="1"/>
  <c r="CU125" i="1"/>
  <c r="CU159" i="1" s="1"/>
  <c r="CT125" i="1"/>
  <c r="CT159" i="1" s="1"/>
  <c r="CS125" i="1"/>
  <c r="CS159" i="1" s="1"/>
  <c r="CM125" i="1"/>
  <c r="CM158" i="1" s="1"/>
  <c r="CP123" i="1"/>
  <c r="CO123" i="1"/>
  <c r="CP122" i="1"/>
  <c r="CO122" i="1"/>
  <c r="CP121" i="1"/>
  <c r="CO121" i="1"/>
  <c r="CP120" i="1"/>
  <c r="CO120" i="1"/>
  <c r="CP119" i="1"/>
  <c r="CO119" i="1"/>
  <c r="CP118" i="1"/>
  <c r="CO118" i="1"/>
  <c r="CP117" i="1"/>
  <c r="CO117" i="1"/>
  <c r="CP116" i="1"/>
  <c r="CO116" i="1"/>
  <c r="CO115" i="1"/>
  <c r="CN115" i="1"/>
  <c r="CM115" i="1"/>
  <c r="CP115" i="1" s="1"/>
  <c r="CP114" i="1"/>
  <c r="CO114" i="1"/>
  <c r="CP113" i="1"/>
  <c r="CO113" i="1"/>
  <c r="CP112" i="1"/>
  <c r="CO112" i="1"/>
  <c r="CP111" i="1"/>
  <c r="CO111" i="1"/>
  <c r="CP110" i="1"/>
  <c r="CO110" i="1"/>
  <c r="CP109" i="1"/>
  <c r="CO109" i="1"/>
  <c r="CP108" i="1"/>
  <c r="CO108" i="1"/>
  <c r="CP107" i="1"/>
  <c r="CN107" i="1"/>
  <c r="CS107" i="1" s="1"/>
  <c r="CM107" i="1"/>
  <c r="CO107" i="1" s="1"/>
  <c r="CP106" i="1"/>
  <c r="CO106" i="1"/>
  <c r="CP105" i="1"/>
  <c r="CO105" i="1"/>
  <c r="CP104" i="1"/>
  <c r="CO104" i="1"/>
  <c r="CP103" i="1"/>
  <c r="CO103" i="1"/>
  <c r="CP102" i="1"/>
  <c r="CO102" i="1"/>
  <c r="CP101" i="1"/>
  <c r="CO101" i="1"/>
  <c r="CP100" i="1"/>
  <c r="CO100" i="1"/>
  <c r="CP99" i="1"/>
  <c r="CO99" i="1"/>
  <c r="CN98" i="1"/>
  <c r="CS98" i="1" s="1"/>
  <c r="CM98" i="1"/>
  <c r="CP97" i="1"/>
  <c r="CO97" i="1"/>
  <c r="CP96" i="1"/>
  <c r="CO96" i="1"/>
  <c r="CN95" i="1"/>
  <c r="CO95" i="1" s="1"/>
  <c r="CM95" i="1"/>
  <c r="CP95" i="1" s="1"/>
  <c r="CP94" i="1"/>
  <c r="CO94" i="1"/>
  <c r="CP93" i="1"/>
  <c r="CO93" i="1"/>
  <c r="CP92" i="1"/>
  <c r="CO92" i="1"/>
  <c r="CN92" i="1"/>
  <c r="CM92" i="1"/>
  <c r="CP91" i="1"/>
  <c r="CO91" i="1"/>
  <c r="CP90" i="1"/>
  <c r="CO90" i="1"/>
  <c r="CP89" i="1"/>
  <c r="CN89" i="1"/>
  <c r="CS89" i="1" s="1"/>
  <c r="CM89" i="1"/>
  <c r="CO89" i="1" s="1"/>
  <c r="CN88" i="1"/>
  <c r="CS92" i="1" s="1"/>
  <c r="CN86" i="1"/>
  <c r="CP84" i="1"/>
  <c r="CO84" i="1"/>
  <c r="CP83" i="1"/>
  <c r="CO83" i="1"/>
  <c r="CP82" i="1"/>
  <c r="CO82" i="1"/>
  <c r="CP81" i="1"/>
  <c r="CO81" i="1"/>
  <c r="CP80" i="1"/>
  <c r="CO80" i="1"/>
  <c r="CP79" i="1"/>
  <c r="CO79" i="1"/>
  <c r="CP78" i="1"/>
  <c r="CO78" i="1"/>
  <c r="CP77" i="1"/>
  <c r="CO77" i="1"/>
  <c r="CP76" i="1"/>
  <c r="CO76" i="1"/>
  <c r="CP75" i="1"/>
  <c r="CO75" i="1"/>
  <c r="CP74" i="1"/>
  <c r="CO74" i="1"/>
  <c r="CP73" i="1"/>
  <c r="CO73" i="1"/>
  <c r="CN72" i="1"/>
  <c r="CM72" i="1"/>
  <c r="CM70" i="1" s="1"/>
  <c r="CP71" i="1"/>
  <c r="CO71" i="1"/>
  <c r="CN70" i="1"/>
  <c r="CS71" i="1" s="1"/>
  <c r="CR68" i="1"/>
  <c r="CR86" i="1" s="1"/>
  <c r="CN68" i="1"/>
  <c r="CS68" i="1" s="1"/>
  <c r="CS86" i="1" s="1"/>
  <c r="CM67" i="1"/>
  <c r="CP65" i="1"/>
  <c r="CO65" i="1"/>
  <c r="CP64" i="1"/>
  <c r="CO64" i="1"/>
  <c r="CP63" i="1"/>
  <c r="CO63" i="1"/>
  <c r="CP62" i="1"/>
  <c r="CO62" i="1"/>
  <c r="CP61" i="1"/>
  <c r="CO61" i="1"/>
  <c r="CP60" i="1"/>
  <c r="CO60" i="1"/>
  <c r="CP59" i="1"/>
  <c r="CO59" i="1"/>
  <c r="CP58" i="1"/>
  <c r="CO58" i="1"/>
  <c r="CP57" i="1"/>
  <c r="CO57" i="1"/>
  <c r="CP56" i="1"/>
  <c r="CO56" i="1"/>
  <c r="CP55" i="1"/>
  <c r="CO55" i="1"/>
  <c r="CP54" i="1"/>
  <c r="CO54" i="1"/>
  <c r="CP53" i="1"/>
  <c r="CO53" i="1"/>
  <c r="CP52" i="1"/>
  <c r="CO52" i="1"/>
  <c r="CP51" i="1"/>
  <c r="CO51" i="1"/>
  <c r="CP50" i="1"/>
  <c r="CO50" i="1"/>
  <c r="CN49" i="1"/>
  <c r="CM49" i="1"/>
  <c r="CP49" i="1" s="1"/>
  <c r="CP48" i="1"/>
  <c r="CO48" i="1"/>
  <c r="CP47" i="1"/>
  <c r="CO47" i="1"/>
  <c r="CP46" i="1"/>
  <c r="CO46" i="1"/>
  <c r="CP45" i="1"/>
  <c r="CO45" i="1"/>
  <c r="CP44" i="1"/>
  <c r="CO44" i="1"/>
  <c r="CO43" i="1"/>
  <c r="CN43" i="1"/>
  <c r="CM43" i="1"/>
  <c r="CP43" i="1" s="1"/>
  <c r="CS42" i="1"/>
  <c r="CR42" i="1"/>
  <c r="CP42" i="1"/>
  <c r="CO42" i="1"/>
  <c r="CR41" i="1"/>
  <c r="CP41" i="1"/>
  <c r="CO41" i="1"/>
  <c r="CS40" i="1"/>
  <c r="CN40" i="1"/>
  <c r="CP40" i="1" s="1"/>
  <c r="CM40" i="1"/>
  <c r="CM39" i="1"/>
  <c r="CM38" i="1" s="1"/>
  <c r="CS37" i="1"/>
  <c r="CR37" i="1"/>
  <c r="CN37" i="1"/>
  <c r="CP35" i="1"/>
  <c r="CO35" i="1"/>
  <c r="CP34" i="1"/>
  <c r="CO34" i="1"/>
  <c r="CP33" i="1"/>
  <c r="CO33" i="1"/>
  <c r="CP32" i="1"/>
  <c r="CO32" i="1"/>
  <c r="CP31" i="1"/>
  <c r="CO31" i="1"/>
  <c r="CP30" i="1"/>
  <c r="CO30" i="1"/>
  <c r="CP29" i="1"/>
  <c r="CO29" i="1"/>
  <c r="CP28" i="1"/>
  <c r="CO28" i="1"/>
  <c r="CP27" i="1"/>
  <c r="CO27" i="1"/>
  <c r="CP26" i="1"/>
  <c r="CO26" i="1"/>
  <c r="CP25" i="1"/>
  <c r="CO25" i="1"/>
  <c r="CP24" i="1"/>
  <c r="CO24" i="1"/>
  <c r="CP23" i="1"/>
  <c r="CN23" i="1"/>
  <c r="CN22" i="1" s="1"/>
  <c r="CN21" i="1" s="1"/>
  <c r="CN166" i="1" s="1"/>
  <c r="CM23" i="1"/>
  <c r="CO23" i="1" s="1"/>
  <c r="CP20" i="1"/>
  <c r="CO20" i="1"/>
  <c r="CP19" i="1"/>
  <c r="CO19" i="1"/>
  <c r="CP18" i="1"/>
  <c r="CO18" i="1"/>
  <c r="CP17" i="1"/>
  <c r="CO17" i="1"/>
  <c r="CP16" i="1"/>
  <c r="CO16" i="1"/>
  <c r="CP15" i="1"/>
  <c r="CO15" i="1"/>
  <c r="CP14" i="1"/>
  <c r="CO14" i="1"/>
  <c r="CP13" i="1"/>
  <c r="CO13" i="1"/>
  <c r="CN12" i="1"/>
  <c r="CO12" i="1" s="1"/>
  <c r="CM12" i="1"/>
  <c r="CP12" i="1" s="1"/>
  <c r="CP11" i="1"/>
  <c r="CN11" i="1"/>
  <c r="CN10" i="1" s="1"/>
  <c r="CM11" i="1"/>
  <c r="CO11" i="1" s="1"/>
  <c r="CN9" i="1"/>
  <c r="CN8" i="1"/>
  <c r="CN125" i="1" s="1"/>
  <c r="CN158" i="1" s="1"/>
  <c r="BY243" i="1"/>
  <c r="BX243" i="1"/>
  <c r="BY242" i="1"/>
  <c r="BX242" i="1"/>
  <c r="BY241" i="1"/>
  <c r="BX241" i="1"/>
  <c r="BY240" i="1"/>
  <c r="BX240" i="1"/>
  <c r="BY239" i="1"/>
  <c r="BX239" i="1"/>
  <c r="BY238" i="1"/>
  <c r="BX238" i="1"/>
  <c r="BW237" i="1"/>
  <c r="BV237" i="1"/>
  <c r="BV236" i="1" s="1"/>
  <c r="BW236" i="1"/>
  <c r="BW235" i="1" s="1"/>
  <c r="BW234" i="1"/>
  <c r="BY232" i="1"/>
  <c r="BX232" i="1"/>
  <c r="BY231" i="1"/>
  <c r="BX231" i="1"/>
  <c r="CB230" i="1"/>
  <c r="BY230" i="1"/>
  <c r="BX230" i="1"/>
  <c r="BW229" i="1"/>
  <c r="CB231" i="1" s="1"/>
  <c r="BV229" i="1"/>
  <c r="CA230" i="1" s="1"/>
  <c r="CB228" i="1"/>
  <c r="BW228" i="1"/>
  <c r="CB227" i="1"/>
  <c r="BY225" i="1"/>
  <c r="BX225" i="1"/>
  <c r="BW224" i="1"/>
  <c r="BV224" i="1"/>
  <c r="BY224" i="1" s="1"/>
  <c r="BY223" i="1"/>
  <c r="BX223" i="1"/>
  <c r="BY222" i="1"/>
  <c r="BX222" i="1"/>
  <c r="BY221" i="1"/>
  <c r="BX221" i="1"/>
  <c r="BY220" i="1"/>
  <c r="BX220" i="1"/>
  <c r="BY219" i="1"/>
  <c r="BX219" i="1"/>
  <c r="BY218" i="1"/>
  <c r="BX218" i="1"/>
  <c r="BW218" i="1"/>
  <c r="BW217" i="1" s="1"/>
  <c r="BV218" i="1"/>
  <c r="BV217" i="1"/>
  <c r="BV216" i="1" s="1"/>
  <c r="BW215" i="1"/>
  <c r="BY213" i="1"/>
  <c r="BX213" i="1"/>
  <c r="CB212" i="1"/>
  <c r="CD212" i="1" s="1"/>
  <c r="CA212" i="1"/>
  <c r="BY212" i="1"/>
  <c r="BX212" i="1"/>
  <c r="CB211" i="1"/>
  <c r="CA211" i="1"/>
  <c r="CD211" i="1" s="1"/>
  <c r="BY211" i="1"/>
  <c r="BX211" i="1"/>
  <c r="BY210" i="1"/>
  <c r="BX210" i="1"/>
  <c r="BW209" i="1"/>
  <c r="CB209" i="1" s="1"/>
  <c r="BV209" i="1"/>
  <c r="BY209" i="1" s="1"/>
  <c r="CB208" i="1"/>
  <c r="BW208" i="1"/>
  <c r="CA207" i="1"/>
  <c r="BY205" i="1"/>
  <c r="BX205" i="1"/>
  <c r="CB204" i="1"/>
  <c r="CD204" i="1" s="1"/>
  <c r="CA204" i="1"/>
  <c r="BY204" i="1"/>
  <c r="BX204" i="1"/>
  <c r="BY203" i="1"/>
  <c r="BX203" i="1"/>
  <c r="BW202" i="1"/>
  <c r="CB202" i="1" s="1"/>
  <c r="BV202" i="1"/>
  <c r="CB201" i="1"/>
  <c r="BW201" i="1"/>
  <c r="CB200" i="1"/>
  <c r="CB207" i="1" s="1"/>
  <c r="BY198" i="1"/>
  <c r="BX198" i="1"/>
  <c r="BY197" i="1"/>
  <c r="BX197" i="1"/>
  <c r="BY196" i="1"/>
  <c r="BX196" i="1"/>
  <c r="BY195" i="1"/>
  <c r="BX195" i="1"/>
  <c r="BW194" i="1"/>
  <c r="CB210" i="1" s="1"/>
  <c r="BV194" i="1"/>
  <c r="BV193" i="1" s="1"/>
  <c r="BW193" i="1"/>
  <c r="BW192" i="1"/>
  <c r="BY190" i="1"/>
  <c r="BX190" i="1"/>
  <c r="BY189" i="1"/>
  <c r="BX189" i="1"/>
  <c r="BY188" i="1"/>
  <c r="BX188" i="1"/>
  <c r="BY187" i="1"/>
  <c r="BX187" i="1"/>
  <c r="BY186" i="1"/>
  <c r="BX186" i="1"/>
  <c r="BY185" i="1"/>
  <c r="BX185" i="1"/>
  <c r="BY184" i="1"/>
  <c r="BX184" i="1"/>
  <c r="BY183" i="1"/>
  <c r="BX183" i="1"/>
  <c r="BY182" i="1"/>
  <c r="BX182" i="1"/>
  <c r="BW181" i="1"/>
  <c r="BW175" i="1"/>
  <c r="CK173" i="1"/>
  <c r="BY173" i="1"/>
  <c r="BX173" i="1"/>
  <c r="BW173" i="1"/>
  <c r="BV173" i="1"/>
  <c r="BY172" i="1"/>
  <c r="BX172" i="1"/>
  <c r="BY171" i="1"/>
  <c r="BX171" i="1"/>
  <c r="CK170" i="1"/>
  <c r="BW170" i="1"/>
  <c r="BW168" i="1"/>
  <c r="BV168" i="1"/>
  <c r="BY168" i="1" s="1"/>
  <c r="BW165" i="1"/>
  <c r="BY163" i="1"/>
  <c r="BX163" i="1"/>
  <c r="BY162" i="1"/>
  <c r="BX162" i="1"/>
  <c r="CI161" i="1"/>
  <c r="CH161" i="1"/>
  <c r="CD161" i="1"/>
  <c r="CC161" i="1"/>
  <c r="BX161" i="1"/>
  <c r="BW161" i="1"/>
  <c r="BV161" i="1"/>
  <c r="BY161" i="1" s="1"/>
  <c r="CG160" i="1"/>
  <c r="CB160" i="1"/>
  <c r="BW160" i="1"/>
  <c r="CG159" i="1"/>
  <c r="CF159" i="1"/>
  <c r="CA159" i="1"/>
  <c r="CA155" i="1"/>
  <c r="CI152" i="1"/>
  <c r="CH152" i="1"/>
  <c r="CD152" i="1"/>
  <c r="CC152" i="1"/>
  <c r="BY152" i="1"/>
  <c r="BX152" i="1"/>
  <c r="BW152" i="1"/>
  <c r="BV152" i="1"/>
  <c r="CI151" i="1"/>
  <c r="CH151" i="1"/>
  <c r="CD151" i="1"/>
  <c r="CC151" i="1"/>
  <c r="BY151" i="1"/>
  <c r="BX151" i="1"/>
  <c r="BW151" i="1"/>
  <c r="BV151" i="1"/>
  <c r="CI150" i="1"/>
  <c r="CH150" i="1"/>
  <c r="CD150" i="1"/>
  <c r="CC150" i="1"/>
  <c r="BY150" i="1"/>
  <c r="BX150" i="1"/>
  <c r="BW150" i="1"/>
  <c r="BV150" i="1"/>
  <c r="CI149" i="1"/>
  <c r="CH149" i="1"/>
  <c r="CD149" i="1"/>
  <c r="CC149" i="1"/>
  <c r="BY149" i="1"/>
  <c r="BX149" i="1"/>
  <c r="BW149" i="1"/>
  <c r="BV149" i="1"/>
  <c r="CI148" i="1"/>
  <c r="CH148" i="1"/>
  <c r="CD148" i="1"/>
  <c r="CC148" i="1"/>
  <c r="BY148" i="1"/>
  <c r="BX148" i="1"/>
  <c r="BW148" i="1"/>
  <c r="BV148" i="1"/>
  <c r="CI147" i="1"/>
  <c r="CH147" i="1"/>
  <c r="CD147" i="1"/>
  <c r="CC147" i="1"/>
  <c r="BY147" i="1"/>
  <c r="BX147" i="1"/>
  <c r="BW147" i="1"/>
  <c r="BV147" i="1"/>
  <c r="CI146" i="1"/>
  <c r="CH146" i="1"/>
  <c r="CD146" i="1"/>
  <c r="CC146" i="1"/>
  <c r="BY146" i="1"/>
  <c r="BX146" i="1"/>
  <c r="BW146" i="1"/>
  <c r="BV146" i="1"/>
  <c r="CI145" i="1"/>
  <c r="CH145" i="1"/>
  <c r="CD145" i="1"/>
  <c r="CC145" i="1"/>
  <c r="BY145" i="1"/>
  <c r="BX145" i="1"/>
  <c r="BW145" i="1"/>
  <c r="BV145" i="1"/>
  <c r="CI144" i="1"/>
  <c r="CH144" i="1"/>
  <c r="CD144" i="1"/>
  <c r="CC144" i="1"/>
  <c r="BY144" i="1"/>
  <c r="BX144" i="1"/>
  <c r="BW144" i="1"/>
  <c r="BV144" i="1"/>
  <c r="CI143" i="1"/>
  <c r="CH143" i="1"/>
  <c r="CG143" i="1"/>
  <c r="CF143" i="1"/>
  <c r="CD143" i="1"/>
  <c r="CC143" i="1"/>
  <c r="CB143" i="1"/>
  <c r="CA143" i="1"/>
  <c r="BV143" i="1" s="1"/>
  <c r="BW143" i="1"/>
  <c r="CI142" i="1"/>
  <c r="CH142" i="1"/>
  <c r="CD142" i="1"/>
  <c r="CC142" i="1"/>
  <c r="BY142" i="1"/>
  <c r="BX142" i="1"/>
  <c r="BW142" i="1"/>
  <c r="BV142" i="1"/>
  <c r="CI141" i="1"/>
  <c r="CH141" i="1"/>
  <c r="CD141" i="1"/>
  <c r="CC141" i="1"/>
  <c r="BY141" i="1"/>
  <c r="BX141" i="1"/>
  <c r="BW141" i="1"/>
  <c r="BV141" i="1"/>
  <c r="CI140" i="1"/>
  <c r="CH140" i="1"/>
  <c r="CD140" i="1"/>
  <c r="CC140" i="1"/>
  <c r="BY140" i="1"/>
  <c r="BX140" i="1"/>
  <c r="BW140" i="1"/>
  <c r="BV140" i="1"/>
  <c r="CI139" i="1"/>
  <c r="CH139" i="1"/>
  <c r="CD139" i="1"/>
  <c r="CC139" i="1"/>
  <c r="BY139" i="1"/>
  <c r="BX139" i="1"/>
  <c r="BW139" i="1"/>
  <c r="BV139" i="1"/>
  <c r="CI138" i="1"/>
  <c r="CH138" i="1"/>
  <c r="CD138" i="1"/>
  <c r="CC138" i="1"/>
  <c r="BY138" i="1"/>
  <c r="BX138" i="1"/>
  <c r="BW138" i="1"/>
  <c r="BV138" i="1"/>
  <c r="CI137" i="1"/>
  <c r="CH137" i="1"/>
  <c r="CG137" i="1"/>
  <c r="CF137" i="1"/>
  <c r="CD137" i="1"/>
  <c r="CC137" i="1"/>
  <c r="CB137" i="1"/>
  <c r="BW137" i="1" s="1"/>
  <c r="CA137" i="1"/>
  <c r="BV137" i="1"/>
  <c r="CI136" i="1"/>
  <c r="CH136" i="1"/>
  <c r="CG136" i="1"/>
  <c r="CF136" i="1"/>
  <c r="CD136" i="1"/>
  <c r="CC136" i="1"/>
  <c r="CB136" i="1"/>
  <c r="CA136" i="1"/>
  <c r="BY136" i="1"/>
  <c r="BX136" i="1"/>
  <c r="BW136" i="1"/>
  <c r="BV136" i="1"/>
  <c r="CI134" i="1"/>
  <c r="CH134" i="1"/>
  <c r="CD134" i="1"/>
  <c r="CC134" i="1"/>
  <c r="BY134" i="1"/>
  <c r="BX134" i="1"/>
  <c r="BW134" i="1"/>
  <c r="BV134" i="1"/>
  <c r="CI133" i="1"/>
  <c r="CH133" i="1"/>
  <c r="CD133" i="1"/>
  <c r="CC133" i="1"/>
  <c r="BY133" i="1"/>
  <c r="BX133" i="1"/>
  <c r="BW133" i="1"/>
  <c r="BV133" i="1"/>
  <c r="CI132" i="1"/>
  <c r="CH132" i="1"/>
  <c r="CD132" i="1"/>
  <c r="CC132" i="1"/>
  <c r="BY132" i="1"/>
  <c r="BX132" i="1"/>
  <c r="BW132" i="1"/>
  <c r="BV132" i="1"/>
  <c r="CI131" i="1"/>
  <c r="CH131" i="1"/>
  <c r="CG131" i="1"/>
  <c r="CG155" i="1" s="1"/>
  <c r="CF131" i="1"/>
  <c r="CF155" i="1" s="1"/>
  <c r="CD131" i="1"/>
  <c r="CC131" i="1"/>
  <c r="CB131" i="1"/>
  <c r="CB155" i="1" s="1"/>
  <c r="CA131" i="1"/>
  <c r="BY131" i="1"/>
  <c r="BX131" i="1"/>
  <c r="BW131" i="1"/>
  <c r="BV131" i="1"/>
  <c r="BV155" i="1" s="1"/>
  <c r="CI130" i="1"/>
  <c r="CH130" i="1"/>
  <c r="CD130" i="1"/>
  <c r="CC130" i="1"/>
  <c r="BY130" i="1"/>
  <c r="BX130" i="1"/>
  <c r="BW130" i="1"/>
  <c r="BV130" i="1"/>
  <c r="CI129" i="1"/>
  <c r="CH129" i="1"/>
  <c r="CD129" i="1"/>
  <c r="CC129" i="1"/>
  <c r="BY129" i="1"/>
  <c r="BX129" i="1"/>
  <c r="BW129" i="1"/>
  <c r="BV129" i="1"/>
  <c r="CI128" i="1"/>
  <c r="CH128" i="1"/>
  <c r="CD128" i="1"/>
  <c r="CC128" i="1"/>
  <c r="BY128" i="1"/>
  <c r="BX128" i="1"/>
  <c r="BW128" i="1"/>
  <c r="BV128" i="1"/>
  <c r="CI127" i="1"/>
  <c r="CH127" i="1"/>
  <c r="CG127" i="1"/>
  <c r="CF127" i="1"/>
  <c r="CD127" i="1"/>
  <c r="CC127" i="1"/>
  <c r="CB127" i="1"/>
  <c r="CA127" i="1"/>
  <c r="BV127" i="1"/>
  <c r="CG126" i="1"/>
  <c r="CB126" i="1"/>
  <c r="BW126" i="1"/>
  <c r="CH125" i="1"/>
  <c r="CH159" i="1" s="1"/>
  <c r="CG125" i="1"/>
  <c r="CB125" i="1"/>
  <c r="CC125" i="1" s="1"/>
  <c r="BV125" i="1"/>
  <c r="BV158" i="1" s="1"/>
  <c r="BY123" i="1"/>
  <c r="BX123" i="1"/>
  <c r="BY122" i="1"/>
  <c r="BX122" i="1"/>
  <c r="BY121" i="1"/>
  <c r="BX121" i="1"/>
  <c r="BY120" i="1"/>
  <c r="BX120" i="1"/>
  <c r="BY119" i="1"/>
  <c r="BX119" i="1"/>
  <c r="BY118" i="1"/>
  <c r="BX118" i="1"/>
  <c r="BY117" i="1"/>
  <c r="BX117" i="1"/>
  <c r="BY116" i="1"/>
  <c r="BX116" i="1"/>
  <c r="BW115" i="1"/>
  <c r="BV115" i="1"/>
  <c r="BY115" i="1" s="1"/>
  <c r="BY114" i="1"/>
  <c r="BX114" i="1"/>
  <c r="BY113" i="1"/>
  <c r="BX113" i="1"/>
  <c r="BY112" i="1"/>
  <c r="BX112" i="1"/>
  <c r="BY111" i="1"/>
  <c r="BX111" i="1"/>
  <c r="BY110" i="1"/>
  <c r="BX110" i="1"/>
  <c r="BY109" i="1"/>
  <c r="BX109" i="1"/>
  <c r="BY108" i="1"/>
  <c r="BX108" i="1"/>
  <c r="BW107" i="1"/>
  <c r="CB107" i="1" s="1"/>
  <c r="BV107" i="1"/>
  <c r="BX107" i="1" s="1"/>
  <c r="BY106" i="1"/>
  <c r="BX106" i="1"/>
  <c r="BY105" i="1"/>
  <c r="BX105" i="1"/>
  <c r="BY104" i="1"/>
  <c r="BX104" i="1"/>
  <c r="BY103" i="1"/>
  <c r="BX103" i="1"/>
  <c r="BY102" i="1"/>
  <c r="BX102" i="1"/>
  <c r="BY101" i="1"/>
  <c r="BX101" i="1"/>
  <c r="BY100" i="1"/>
  <c r="BX100" i="1"/>
  <c r="BY99" i="1"/>
  <c r="BX99" i="1"/>
  <c r="BW98" i="1"/>
  <c r="CB98" i="1" s="1"/>
  <c r="BV98" i="1"/>
  <c r="BY97" i="1"/>
  <c r="BX97" i="1"/>
  <c r="BY96" i="1"/>
  <c r="BX96" i="1"/>
  <c r="BW95" i="1"/>
  <c r="BV95" i="1"/>
  <c r="BY95" i="1" s="1"/>
  <c r="BY94" i="1"/>
  <c r="BX94" i="1"/>
  <c r="BY93" i="1"/>
  <c r="BX93" i="1"/>
  <c r="BY92" i="1"/>
  <c r="BX92" i="1"/>
  <c r="BW92" i="1"/>
  <c r="BV92" i="1"/>
  <c r="BY91" i="1"/>
  <c r="BX91" i="1"/>
  <c r="BY90" i="1"/>
  <c r="BX90" i="1"/>
  <c r="BW89" i="1"/>
  <c r="CB89" i="1" s="1"/>
  <c r="BV89" i="1"/>
  <c r="BX89" i="1" s="1"/>
  <c r="BW88" i="1"/>
  <c r="CB97" i="1" s="1"/>
  <c r="BW86" i="1"/>
  <c r="BY84" i="1"/>
  <c r="BX84" i="1"/>
  <c r="BY83" i="1"/>
  <c r="BX83" i="1"/>
  <c r="BY82" i="1"/>
  <c r="BX82" i="1"/>
  <c r="BY81" i="1"/>
  <c r="BX81" i="1"/>
  <c r="CB80" i="1"/>
  <c r="BY80" i="1"/>
  <c r="BX80" i="1"/>
  <c r="BY79" i="1"/>
  <c r="BX79" i="1"/>
  <c r="CB78" i="1"/>
  <c r="BY78" i="1"/>
  <c r="BX78" i="1"/>
  <c r="BY77" i="1"/>
  <c r="BX77" i="1"/>
  <c r="CB76" i="1"/>
  <c r="BY76" i="1"/>
  <c r="BX76" i="1"/>
  <c r="BY75" i="1"/>
  <c r="BX75" i="1"/>
  <c r="CB74" i="1"/>
  <c r="BY74" i="1"/>
  <c r="BX74" i="1"/>
  <c r="BY73" i="1"/>
  <c r="BX73" i="1"/>
  <c r="CB72" i="1"/>
  <c r="BW72" i="1"/>
  <c r="BV72" i="1"/>
  <c r="BV70" i="1" s="1"/>
  <c r="BY71" i="1"/>
  <c r="BX71" i="1"/>
  <c r="BW70" i="1"/>
  <c r="CB71" i="1" s="1"/>
  <c r="CA68" i="1"/>
  <c r="CA86" i="1" s="1"/>
  <c r="BW68" i="1"/>
  <c r="CB68" i="1" s="1"/>
  <c r="CB86" i="1" s="1"/>
  <c r="BV67" i="1"/>
  <c r="BY65" i="1"/>
  <c r="BX65" i="1"/>
  <c r="BY64" i="1"/>
  <c r="BX64" i="1"/>
  <c r="BY63" i="1"/>
  <c r="BX63" i="1"/>
  <c r="BY62" i="1"/>
  <c r="BX62" i="1"/>
  <c r="BY61" i="1"/>
  <c r="BX61" i="1"/>
  <c r="BY60" i="1"/>
  <c r="BX60" i="1"/>
  <c r="BY59" i="1"/>
  <c r="BX59" i="1"/>
  <c r="BY58" i="1"/>
  <c r="BX58" i="1"/>
  <c r="BY57" i="1"/>
  <c r="BX57" i="1"/>
  <c r="BY56" i="1"/>
  <c r="BX56" i="1"/>
  <c r="BY55" i="1"/>
  <c r="BX55" i="1"/>
  <c r="BY54" i="1"/>
  <c r="BX54" i="1"/>
  <c r="BY53" i="1"/>
  <c r="BX53" i="1"/>
  <c r="BY52" i="1"/>
  <c r="BX52" i="1"/>
  <c r="BY51" i="1"/>
  <c r="BX51" i="1"/>
  <c r="BY50" i="1"/>
  <c r="BX50" i="1"/>
  <c r="BW49" i="1"/>
  <c r="BV49" i="1"/>
  <c r="BY49" i="1" s="1"/>
  <c r="BY48" i="1"/>
  <c r="BX48" i="1"/>
  <c r="BY47" i="1"/>
  <c r="BX47" i="1"/>
  <c r="BY46" i="1"/>
  <c r="BX46" i="1"/>
  <c r="BY45" i="1"/>
  <c r="BX45" i="1"/>
  <c r="BY44" i="1"/>
  <c r="BX44" i="1"/>
  <c r="BY43" i="1"/>
  <c r="BX43" i="1"/>
  <c r="BW43" i="1"/>
  <c r="BV43" i="1"/>
  <c r="BY42" i="1"/>
  <c r="BX42" i="1"/>
  <c r="BY41" i="1"/>
  <c r="BX41" i="1"/>
  <c r="CB40" i="1"/>
  <c r="BW40" i="1"/>
  <c r="CB41" i="1" s="1"/>
  <c r="BV40" i="1"/>
  <c r="CA42" i="1" s="1"/>
  <c r="BV39" i="1"/>
  <c r="BV38" i="1" s="1"/>
  <c r="CA37" i="1"/>
  <c r="BW37" i="1"/>
  <c r="CB37" i="1" s="1"/>
  <c r="BY35" i="1"/>
  <c r="BX35" i="1"/>
  <c r="BY34" i="1"/>
  <c r="BX34" i="1"/>
  <c r="BY33" i="1"/>
  <c r="BX33" i="1"/>
  <c r="BY32" i="1"/>
  <c r="BX32" i="1"/>
  <c r="BY31" i="1"/>
  <c r="BX31" i="1"/>
  <c r="BY30" i="1"/>
  <c r="BX30" i="1"/>
  <c r="BY29" i="1"/>
  <c r="BX29" i="1"/>
  <c r="BY28" i="1"/>
  <c r="BX28" i="1"/>
  <c r="BY27" i="1"/>
  <c r="BX27" i="1"/>
  <c r="BY26" i="1"/>
  <c r="BX26" i="1"/>
  <c r="BY25" i="1"/>
  <c r="BX25" i="1"/>
  <c r="BY24" i="1"/>
  <c r="BX24" i="1"/>
  <c r="BW23" i="1"/>
  <c r="BW22" i="1" s="1"/>
  <c r="BW21" i="1" s="1"/>
  <c r="BW166" i="1" s="1"/>
  <c r="BV23" i="1"/>
  <c r="BX23" i="1" s="1"/>
  <c r="BY20" i="1"/>
  <c r="BX20" i="1"/>
  <c r="BY19" i="1"/>
  <c r="BX19" i="1"/>
  <c r="BY18" i="1"/>
  <c r="BX18" i="1"/>
  <c r="BY17" i="1"/>
  <c r="BX17" i="1"/>
  <c r="BY16" i="1"/>
  <c r="BX16" i="1"/>
  <c r="BY15" i="1"/>
  <c r="BX15" i="1"/>
  <c r="BY14" i="1"/>
  <c r="BX14" i="1"/>
  <c r="BY13" i="1"/>
  <c r="BX13" i="1"/>
  <c r="BW12" i="1"/>
  <c r="BV12" i="1"/>
  <c r="BY12" i="1" s="1"/>
  <c r="BW11" i="1"/>
  <c r="BW10" i="1" s="1"/>
  <c r="BV11" i="1"/>
  <c r="BX11" i="1" s="1"/>
  <c r="BW9" i="1"/>
  <c r="BW8" i="1"/>
  <c r="BW125" i="1" s="1"/>
  <c r="BW158" i="1" s="1"/>
  <c r="BH243" i="1"/>
  <c r="BG243" i="1"/>
  <c r="BH242" i="1"/>
  <c r="BG242" i="1"/>
  <c r="BH241" i="1"/>
  <c r="BG241" i="1"/>
  <c r="BH240" i="1"/>
  <c r="BG240" i="1"/>
  <c r="BH239" i="1"/>
  <c r="BG239" i="1"/>
  <c r="BH238" i="1"/>
  <c r="BG238" i="1"/>
  <c r="BF237" i="1"/>
  <c r="BF236" i="1" s="1"/>
  <c r="BF235" i="1" s="1"/>
  <c r="BE237" i="1"/>
  <c r="BF234" i="1"/>
  <c r="BJ232" i="1"/>
  <c r="BH232" i="1"/>
  <c r="BG232" i="1"/>
  <c r="BH231" i="1"/>
  <c r="BG231" i="1"/>
  <c r="BK230" i="1"/>
  <c r="BH230" i="1"/>
  <c r="BG230" i="1"/>
  <c r="BK229" i="1"/>
  <c r="BJ229" i="1"/>
  <c r="BH229" i="1"/>
  <c r="BF229" i="1"/>
  <c r="BK231" i="1" s="1"/>
  <c r="BE229" i="1"/>
  <c r="BJ230" i="1" s="1"/>
  <c r="BM230" i="1" s="1"/>
  <c r="BK228" i="1"/>
  <c r="BF228" i="1"/>
  <c r="BK227" i="1"/>
  <c r="BH225" i="1"/>
  <c r="BG225" i="1"/>
  <c r="BF224" i="1"/>
  <c r="BE224" i="1"/>
  <c r="BH224" i="1" s="1"/>
  <c r="BH223" i="1"/>
  <c r="BG223" i="1"/>
  <c r="BH222" i="1"/>
  <c r="BG222" i="1"/>
  <c r="BH221" i="1"/>
  <c r="BG221" i="1"/>
  <c r="BH220" i="1"/>
  <c r="BG220" i="1"/>
  <c r="BH219" i="1"/>
  <c r="BG219" i="1"/>
  <c r="BH218" i="1"/>
  <c r="BG218" i="1"/>
  <c r="BF218" i="1"/>
  <c r="BE218" i="1"/>
  <c r="BF217" i="1"/>
  <c r="BF216" i="1" s="1"/>
  <c r="BE217" i="1"/>
  <c r="BF215" i="1"/>
  <c r="BH213" i="1"/>
  <c r="BG213" i="1"/>
  <c r="BM212" i="1"/>
  <c r="BL212" i="1"/>
  <c r="BK212" i="1"/>
  <c r="BJ212" i="1"/>
  <c r="BH212" i="1"/>
  <c r="BG212" i="1"/>
  <c r="BL211" i="1"/>
  <c r="BK211" i="1"/>
  <c r="BJ211" i="1"/>
  <c r="BM211" i="1" s="1"/>
  <c r="BH211" i="1"/>
  <c r="BG211" i="1"/>
  <c r="BH210" i="1"/>
  <c r="BG210" i="1"/>
  <c r="BF209" i="1"/>
  <c r="BE209" i="1"/>
  <c r="BK208" i="1"/>
  <c r="BF208" i="1"/>
  <c r="BJ207" i="1"/>
  <c r="BH205" i="1"/>
  <c r="BG205" i="1"/>
  <c r="BM204" i="1"/>
  <c r="BL204" i="1"/>
  <c r="BK204" i="1"/>
  <c r="BJ204" i="1"/>
  <c r="BH204" i="1"/>
  <c r="BG204" i="1"/>
  <c r="BK203" i="1"/>
  <c r="BH203" i="1"/>
  <c r="BG203" i="1"/>
  <c r="BF202" i="1"/>
  <c r="BE202" i="1"/>
  <c r="BK201" i="1"/>
  <c r="BF201" i="1"/>
  <c r="BK200" i="1"/>
  <c r="BK207" i="1" s="1"/>
  <c r="BH198" i="1"/>
  <c r="BG198" i="1"/>
  <c r="BH197" i="1"/>
  <c r="BG197" i="1"/>
  <c r="BH196" i="1"/>
  <c r="BG196" i="1"/>
  <c r="BH195" i="1"/>
  <c r="BG195" i="1"/>
  <c r="BF194" i="1"/>
  <c r="BE194" i="1"/>
  <c r="BE193" i="1" s="1"/>
  <c r="BF192" i="1"/>
  <c r="BH190" i="1"/>
  <c r="BG190" i="1"/>
  <c r="BH189" i="1"/>
  <c r="BG189" i="1"/>
  <c r="BH188" i="1"/>
  <c r="BG188" i="1"/>
  <c r="BH187" i="1"/>
  <c r="BG187" i="1"/>
  <c r="BH186" i="1"/>
  <c r="BG186" i="1"/>
  <c r="BH185" i="1"/>
  <c r="BG185" i="1"/>
  <c r="BH184" i="1"/>
  <c r="BG184" i="1"/>
  <c r="BH183" i="1"/>
  <c r="BG183" i="1"/>
  <c r="BH182" i="1"/>
  <c r="BG182" i="1"/>
  <c r="BF181" i="1"/>
  <c r="BF175" i="1"/>
  <c r="BT173" i="1"/>
  <c r="BF173" i="1"/>
  <c r="BE173" i="1"/>
  <c r="BH172" i="1"/>
  <c r="BG172" i="1"/>
  <c r="BH171" i="1"/>
  <c r="BG171" i="1"/>
  <c r="BF170" i="1"/>
  <c r="BT170" i="1" s="1"/>
  <c r="BF168" i="1"/>
  <c r="BE168" i="1"/>
  <c r="BH168" i="1" s="1"/>
  <c r="BF165" i="1"/>
  <c r="BH163" i="1"/>
  <c r="BG163" i="1"/>
  <c r="BH162" i="1"/>
  <c r="BG162" i="1"/>
  <c r="BR161" i="1"/>
  <c r="BQ161" i="1"/>
  <c r="BM161" i="1"/>
  <c r="BL161" i="1"/>
  <c r="BF161" i="1"/>
  <c r="BE161" i="1"/>
  <c r="BP160" i="1"/>
  <c r="BK160" i="1"/>
  <c r="BF160" i="1"/>
  <c r="BO159" i="1"/>
  <c r="BJ159" i="1"/>
  <c r="BR152" i="1"/>
  <c r="BQ152" i="1"/>
  <c r="BM152" i="1"/>
  <c r="BL152" i="1"/>
  <c r="BF152" i="1"/>
  <c r="BE152" i="1"/>
  <c r="BR151" i="1"/>
  <c r="BQ151" i="1"/>
  <c r="BM151" i="1"/>
  <c r="BL151" i="1"/>
  <c r="BF151" i="1"/>
  <c r="BE151" i="1"/>
  <c r="BR150" i="1"/>
  <c r="BQ150" i="1"/>
  <c r="BM150" i="1"/>
  <c r="BL150" i="1"/>
  <c r="BF150" i="1"/>
  <c r="BE150" i="1"/>
  <c r="BR149" i="1"/>
  <c r="BQ149" i="1"/>
  <c r="BM149" i="1"/>
  <c r="BL149" i="1"/>
  <c r="BF149" i="1"/>
  <c r="BE149" i="1"/>
  <c r="BR148" i="1"/>
  <c r="BQ148" i="1"/>
  <c r="BM148" i="1"/>
  <c r="BL148" i="1"/>
  <c r="BF148" i="1"/>
  <c r="BE148" i="1"/>
  <c r="BR147" i="1"/>
  <c r="BQ147" i="1"/>
  <c r="BM147" i="1"/>
  <c r="BL147" i="1"/>
  <c r="BF147" i="1"/>
  <c r="BE147" i="1"/>
  <c r="BR146" i="1"/>
  <c r="BQ146" i="1"/>
  <c r="BM146" i="1"/>
  <c r="BL146" i="1"/>
  <c r="BF146" i="1"/>
  <c r="BE146" i="1"/>
  <c r="BR145" i="1"/>
  <c r="BQ145" i="1"/>
  <c r="BM145" i="1"/>
  <c r="BL145" i="1"/>
  <c r="BF145" i="1"/>
  <c r="BE145" i="1"/>
  <c r="BR144" i="1"/>
  <c r="BQ144" i="1"/>
  <c r="BM144" i="1"/>
  <c r="BL144" i="1"/>
  <c r="BF144" i="1"/>
  <c r="BE144" i="1"/>
  <c r="BR143" i="1"/>
  <c r="BQ143" i="1"/>
  <c r="BP143" i="1"/>
  <c r="BO143" i="1"/>
  <c r="BK143" i="1"/>
  <c r="BF143" i="1" s="1"/>
  <c r="BJ143" i="1"/>
  <c r="BR142" i="1"/>
  <c r="BQ142" i="1"/>
  <c r="BM142" i="1"/>
  <c r="BL142" i="1"/>
  <c r="BH142" i="1"/>
  <c r="BG142" i="1"/>
  <c r="BF142" i="1"/>
  <c r="BE142" i="1"/>
  <c r="BR141" i="1"/>
  <c r="BQ141" i="1"/>
  <c r="BM141" i="1"/>
  <c r="BL141" i="1"/>
  <c r="BH141" i="1"/>
  <c r="BG141" i="1"/>
  <c r="BF141" i="1"/>
  <c r="BE141" i="1"/>
  <c r="BR140" i="1"/>
  <c r="BQ140" i="1"/>
  <c r="BM140" i="1"/>
  <c r="BL140" i="1"/>
  <c r="BH140" i="1"/>
  <c r="BG140" i="1"/>
  <c r="BF140" i="1"/>
  <c r="BE140" i="1"/>
  <c r="BR139" i="1"/>
  <c r="BQ139" i="1"/>
  <c r="BM139" i="1"/>
  <c r="BL139" i="1"/>
  <c r="BH139" i="1"/>
  <c r="BG139" i="1"/>
  <c r="BF139" i="1"/>
  <c r="BE139" i="1"/>
  <c r="BR138" i="1"/>
  <c r="BQ138" i="1"/>
  <c r="BM138" i="1"/>
  <c r="BL138" i="1"/>
  <c r="BH138" i="1"/>
  <c r="BG138" i="1"/>
  <c r="BF138" i="1"/>
  <c r="BE138" i="1"/>
  <c r="BP137" i="1"/>
  <c r="BP136" i="1" s="1"/>
  <c r="BP155" i="1" s="1"/>
  <c r="BO137" i="1"/>
  <c r="BM137" i="1"/>
  <c r="BL137" i="1"/>
  <c r="BK137" i="1"/>
  <c r="BJ137" i="1"/>
  <c r="BE137" i="1"/>
  <c r="BK136" i="1"/>
  <c r="BJ136" i="1"/>
  <c r="BR134" i="1"/>
  <c r="BQ134" i="1"/>
  <c r="BM134" i="1"/>
  <c r="BL134" i="1"/>
  <c r="BF134" i="1"/>
  <c r="BE134" i="1"/>
  <c r="BR133" i="1"/>
  <c r="BQ133" i="1"/>
  <c r="BM133" i="1"/>
  <c r="BL133" i="1"/>
  <c r="BF133" i="1"/>
  <c r="BE133" i="1"/>
  <c r="BR132" i="1"/>
  <c r="BQ132" i="1"/>
  <c r="BM132" i="1"/>
  <c r="BL132" i="1"/>
  <c r="BF132" i="1"/>
  <c r="BE132" i="1"/>
  <c r="BR131" i="1"/>
  <c r="BQ131" i="1"/>
  <c r="BP131" i="1"/>
  <c r="BO131" i="1"/>
  <c r="BK131" i="1"/>
  <c r="BF131" i="1" s="1"/>
  <c r="BJ131" i="1"/>
  <c r="BR130" i="1"/>
  <c r="BQ130" i="1"/>
  <c r="BM130" i="1"/>
  <c r="BL130" i="1"/>
  <c r="BH130" i="1"/>
  <c r="BG130" i="1"/>
  <c r="BF130" i="1"/>
  <c r="BE130" i="1"/>
  <c r="BR129" i="1"/>
  <c r="BQ129" i="1"/>
  <c r="BM129" i="1"/>
  <c r="BL129" i="1"/>
  <c r="BH129" i="1"/>
  <c r="BG129" i="1"/>
  <c r="BF129" i="1"/>
  <c r="BE129" i="1"/>
  <c r="BR128" i="1"/>
  <c r="BQ128" i="1"/>
  <c r="BM128" i="1"/>
  <c r="BL128" i="1"/>
  <c r="BH128" i="1"/>
  <c r="BG128" i="1"/>
  <c r="BF128" i="1"/>
  <c r="BE128" i="1"/>
  <c r="BP127" i="1"/>
  <c r="BO127" i="1"/>
  <c r="BM127" i="1"/>
  <c r="BL127" i="1"/>
  <c r="BK127" i="1"/>
  <c r="BJ127" i="1"/>
  <c r="BF127" i="1"/>
  <c r="BP126" i="1"/>
  <c r="BK126" i="1"/>
  <c r="BF126" i="1"/>
  <c r="BP125" i="1"/>
  <c r="BP159" i="1" s="1"/>
  <c r="BM125" i="1"/>
  <c r="BM159" i="1" s="1"/>
  <c r="BL125" i="1"/>
  <c r="BL159" i="1" s="1"/>
  <c r="BK125" i="1"/>
  <c r="BK159" i="1" s="1"/>
  <c r="BE125" i="1"/>
  <c r="BE158" i="1" s="1"/>
  <c r="BH123" i="1"/>
  <c r="BG123" i="1"/>
  <c r="BH122" i="1"/>
  <c r="BG122" i="1"/>
  <c r="BH121" i="1"/>
  <c r="BG121" i="1"/>
  <c r="BH120" i="1"/>
  <c r="BG120" i="1"/>
  <c r="BH119" i="1"/>
  <c r="BG119" i="1"/>
  <c r="BH118" i="1"/>
  <c r="BG118" i="1"/>
  <c r="BH117" i="1"/>
  <c r="BG117" i="1"/>
  <c r="BH116" i="1"/>
  <c r="BG116" i="1"/>
  <c r="BF115" i="1"/>
  <c r="BG115" i="1" s="1"/>
  <c r="BE115" i="1"/>
  <c r="BH114" i="1"/>
  <c r="BG114" i="1"/>
  <c r="BH113" i="1"/>
  <c r="BG113" i="1"/>
  <c r="BH112" i="1"/>
  <c r="BG112" i="1"/>
  <c r="BH111" i="1"/>
  <c r="BG111" i="1"/>
  <c r="BH110" i="1"/>
  <c r="BG110" i="1"/>
  <c r="BH109" i="1"/>
  <c r="BG109" i="1"/>
  <c r="BH108" i="1"/>
  <c r="BG108" i="1"/>
  <c r="BH107" i="1"/>
  <c r="BF107" i="1"/>
  <c r="BE107" i="1"/>
  <c r="BG107" i="1" s="1"/>
  <c r="BH106" i="1"/>
  <c r="BG106" i="1"/>
  <c r="BH105" i="1"/>
  <c r="BG105" i="1"/>
  <c r="BH104" i="1"/>
  <c r="BG104" i="1"/>
  <c r="BH103" i="1"/>
  <c r="BG103" i="1"/>
  <c r="BH102" i="1"/>
  <c r="BG102" i="1"/>
  <c r="BH101" i="1"/>
  <c r="BG101" i="1"/>
  <c r="BH100" i="1"/>
  <c r="BG100" i="1"/>
  <c r="BH99" i="1"/>
  <c r="BG99" i="1"/>
  <c r="BF98" i="1"/>
  <c r="BF88" i="1" s="1"/>
  <c r="BE98" i="1"/>
  <c r="BH97" i="1"/>
  <c r="BG97" i="1"/>
  <c r="BH96" i="1"/>
  <c r="BG96" i="1"/>
  <c r="BG95" i="1"/>
  <c r="BF95" i="1"/>
  <c r="BE95" i="1"/>
  <c r="BH94" i="1"/>
  <c r="BG94" i="1"/>
  <c r="BH93" i="1"/>
  <c r="BG93" i="1"/>
  <c r="BF92" i="1"/>
  <c r="BE92" i="1"/>
  <c r="BH91" i="1"/>
  <c r="BG91" i="1"/>
  <c r="BH90" i="1"/>
  <c r="BG90" i="1"/>
  <c r="BH89" i="1"/>
  <c r="BF89" i="1"/>
  <c r="BE89" i="1"/>
  <c r="BG89" i="1" s="1"/>
  <c r="BF86" i="1"/>
  <c r="BH84" i="1"/>
  <c r="BG84" i="1"/>
  <c r="BH83" i="1"/>
  <c r="BG83" i="1"/>
  <c r="BH82" i="1"/>
  <c r="BG82" i="1"/>
  <c r="BH81" i="1"/>
  <c r="BG81" i="1"/>
  <c r="BH80" i="1"/>
  <c r="BG80" i="1"/>
  <c r="BH79" i="1"/>
  <c r="BG79" i="1"/>
  <c r="BH78" i="1"/>
  <c r="BG78" i="1"/>
  <c r="BH77" i="1"/>
  <c r="BG77" i="1"/>
  <c r="BH76" i="1"/>
  <c r="BG76" i="1"/>
  <c r="BH75" i="1"/>
  <c r="BG75" i="1"/>
  <c r="BH74" i="1"/>
  <c r="BG74" i="1"/>
  <c r="BH73" i="1"/>
  <c r="BG73" i="1"/>
  <c r="BG72" i="1"/>
  <c r="BF72" i="1"/>
  <c r="BH72" i="1" s="1"/>
  <c r="BE72" i="1"/>
  <c r="BH71" i="1"/>
  <c r="BG71" i="1"/>
  <c r="BK68" i="1"/>
  <c r="BK86" i="1" s="1"/>
  <c r="BJ68" i="1"/>
  <c r="BJ86" i="1" s="1"/>
  <c r="BF68" i="1"/>
  <c r="BE67" i="1"/>
  <c r="BH65" i="1"/>
  <c r="BG65" i="1"/>
  <c r="BH64" i="1"/>
  <c r="BG64" i="1"/>
  <c r="BH63" i="1"/>
  <c r="BG63" i="1"/>
  <c r="BH62" i="1"/>
  <c r="BG62" i="1"/>
  <c r="BH61" i="1"/>
  <c r="BG61" i="1"/>
  <c r="BH60" i="1"/>
  <c r="BG60" i="1"/>
  <c r="BH59" i="1"/>
  <c r="BG59" i="1"/>
  <c r="BH58" i="1"/>
  <c r="BG58" i="1"/>
  <c r="BH57" i="1"/>
  <c r="BG57" i="1"/>
  <c r="BH56" i="1"/>
  <c r="BG56" i="1"/>
  <c r="BH55" i="1"/>
  <c r="BG55" i="1"/>
  <c r="BH54" i="1"/>
  <c r="BG54" i="1"/>
  <c r="BH53" i="1"/>
  <c r="BG53" i="1"/>
  <c r="BH52" i="1"/>
  <c r="BG52" i="1"/>
  <c r="BH51" i="1"/>
  <c r="BG51" i="1"/>
  <c r="BH50" i="1"/>
  <c r="BG50" i="1"/>
  <c r="BG49" i="1"/>
  <c r="BF49" i="1"/>
  <c r="BH49" i="1" s="1"/>
  <c r="BE49" i="1"/>
  <c r="BH48" i="1"/>
  <c r="BG48" i="1"/>
  <c r="BH47" i="1"/>
  <c r="BG47" i="1"/>
  <c r="BH46" i="1"/>
  <c r="BG46" i="1"/>
  <c r="BH45" i="1"/>
  <c r="BG45" i="1"/>
  <c r="BH44" i="1"/>
  <c r="BG44" i="1"/>
  <c r="BF43" i="1"/>
  <c r="BF39" i="1" s="1"/>
  <c r="BF38" i="1" s="1"/>
  <c r="BE43" i="1"/>
  <c r="BK42" i="1"/>
  <c r="BH42" i="1"/>
  <c r="BG42" i="1"/>
  <c r="BJ41" i="1"/>
  <c r="BH41" i="1"/>
  <c r="BG41" i="1"/>
  <c r="BK40" i="1"/>
  <c r="BG40" i="1"/>
  <c r="BF40" i="1"/>
  <c r="BK41" i="1" s="1"/>
  <c r="BE40" i="1"/>
  <c r="BJ42" i="1" s="1"/>
  <c r="BK37" i="1"/>
  <c r="BJ37" i="1"/>
  <c r="BF37" i="1"/>
  <c r="BH35" i="1"/>
  <c r="BG35" i="1"/>
  <c r="BH34" i="1"/>
  <c r="BG34" i="1"/>
  <c r="BH33" i="1"/>
  <c r="BG33" i="1"/>
  <c r="BH32" i="1"/>
  <c r="BG32" i="1"/>
  <c r="BH31" i="1"/>
  <c r="BG31" i="1"/>
  <c r="BH30" i="1"/>
  <c r="BG30" i="1"/>
  <c r="BH29" i="1"/>
  <c r="BG29" i="1"/>
  <c r="BH28" i="1"/>
  <c r="BG28" i="1"/>
  <c r="BH27" i="1"/>
  <c r="BG27" i="1"/>
  <c r="BH26" i="1"/>
  <c r="BG26" i="1"/>
  <c r="BH25" i="1"/>
  <c r="BG25" i="1"/>
  <c r="BH24" i="1"/>
  <c r="BG24" i="1"/>
  <c r="BH23" i="1"/>
  <c r="BF23" i="1"/>
  <c r="BE23" i="1"/>
  <c r="BG23" i="1" s="1"/>
  <c r="BF22" i="1"/>
  <c r="BF21" i="1" s="1"/>
  <c r="BF166" i="1" s="1"/>
  <c r="BE22" i="1"/>
  <c r="BH20" i="1"/>
  <c r="BG20" i="1"/>
  <c r="BH19" i="1"/>
  <c r="BG19" i="1"/>
  <c r="BH18" i="1"/>
  <c r="BG18" i="1"/>
  <c r="BH17" i="1"/>
  <c r="BG17" i="1"/>
  <c r="BH16" i="1"/>
  <c r="BG16" i="1"/>
  <c r="BH15" i="1"/>
  <c r="BG15" i="1"/>
  <c r="BH14" i="1"/>
  <c r="BG14" i="1"/>
  <c r="BH13" i="1"/>
  <c r="BG13" i="1"/>
  <c r="BG12" i="1"/>
  <c r="BF12" i="1"/>
  <c r="BF11" i="1" s="1"/>
  <c r="BF10" i="1" s="1"/>
  <c r="BE12" i="1"/>
  <c r="BF9" i="1"/>
  <c r="BF8" i="1"/>
  <c r="BF125" i="1" s="1"/>
  <c r="BF158" i="1" s="1"/>
  <c r="AQ243" i="1"/>
  <c r="AP243" i="1"/>
  <c r="AQ242" i="1"/>
  <c r="AP242" i="1"/>
  <c r="AQ241" i="1"/>
  <c r="AP241" i="1"/>
  <c r="AQ240" i="1"/>
  <c r="AP240" i="1"/>
  <c r="AQ239" i="1"/>
  <c r="AP239" i="1"/>
  <c r="AQ238" i="1"/>
  <c r="AP238" i="1"/>
  <c r="AO237" i="1"/>
  <c r="AO236" i="1" s="1"/>
  <c r="AO235" i="1" s="1"/>
  <c r="AN237" i="1"/>
  <c r="AN236" i="1" s="1"/>
  <c r="AO234" i="1"/>
  <c r="AS232" i="1"/>
  <c r="AQ232" i="1"/>
  <c r="AP232" i="1"/>
  <c r="AQ231" i="1"/>
  <c r="AP231" i="1"/>
  <c r="AT230" i="1"/>
  <c r="AQ230" i="1"/>
  <c r="AP230" i="1"/>
  <c r="AQ229" i="1"/>
  <c r="AO229" i="1"/>
  <c r="AT231" i="1" s="1"/>
  <c r="AN229" i="1"/>
  <c r="AS230" i="1" s="1"/>
  <c r="AT228" i="1"/>
  <c r="AO228" i="1"/>
  <c r="AT227" i="1"/>
  <c r="AQ225" i="1"/>
  <c r="AP225" i="1"/>
  <c r="AO224" i="1"/>
  <c r="AN224" i="1"/>
  <c r="AQ224" i="1" s="1"/>
  <c r="AQ223" i="1"/>
  <c r="AP223" i="1"/>
  <c r="AQ222" i="1"/>
  <c r="AP222" i="1"/>
  <c r="AQ221" i="1"/>
  <c r="AP221" i="1"/>
  <c r="AQ220" i="1"/>
  <c r="AP220" i="1"/>
  <c r="AQ219" i="1"/>
  <c r="AP219" i="1"/>
  <c r="AQ218" i="1"/>
  <c r="AP218" i="1"/>
  <c r="AO218" i="1"/>
  <c r="AN218" i="1"/>
  <c r="AO217" i="1"/>
  <c r="AO216" i="1" s="1"/>
  <c r="AN217" i="1"/>
  <c r="AN216" i="1" s="1"/>
  <c r="AO215" i="1"/>
  <c r="AQ213" i="1"/>
  <c r="AP213" i="1"/>
  <c r="AT212" i="1"/>
  <c r="AV212" i="1" s="1"/>
  <c r="AS212" i="1"/>
  <c r="AQ212" i="1"/>
  <c r="AP212" i="1"/>
  <c r="AV211" i="1"/>
  <c r="AU211" i="1"/>
  <c r="AT211" i="1"/>
  <c r="AS211" i="1"/>
  <c r="AQ211" i="1"/>
  <c r="AP211" i="1"/>
  <c r="AQ210" i="1"/>
  <c r="AP210" i="1"/>
  <c r="AQ209" i="1"/>
  <c r="AP209" i="1"/>
  <c r="AO209" i="1"/>
  <c r="AT209" i="1" s="1"/>
  <c r="AN209" i="1"/>
  <c r="AT208" i="1"/>
  <c r="AO208" i="1"/>
  <c r="AS207" i="1"/>
  <c r="AQ205" i="1"/>
  <c r="AP205" i="1"/>
  <c r="AT204" i="1"/>
  <c r="AV204" i="1" s="1"/>
  <c r="AS204" i="1"/>
  <c r="AQ204" i="1"/>
  <c r="AP204" i="1"/>
  <c r="AQ203" i="1"/>
  <c r="AP203" i="1"/>
  <c r="AO202" i="1"/>
  <c r="AT202" i="1" s="1"/>
  <c r="AN202" i="1"/>
  <c r="AT201" i="1"/>
  <c r="AO201" i="1"/>
  <c r="AT200" i="1"/>
  <c r="AT207" i="1" s="1"/>
  <c r="AQ198" i="1"/>
  <c r="AP198" i="1"/>
  <c r="AQ197" i="1"/>
  <c r="AP197" i="1"/>
  <c r="AQ196" i="1"/>
  <c r="AP196" i="1"/>
  <c r="AQ195" i="1"/>
  <c r="AP195" i="1"/>
  <c r="AO194" i="1"/>
  <c r="AT210" i="1" s="1"/>
  <c r="AN194" i="1"/>
  <c r="AN193" i="1" s="1"/>
  <c r="AO193" i="1"/>
  <c r="AO192" i="1"/>
  <c r="AQ190" i="1"/>
  <c r="AP190" i="1"/>
  <c r="AQ189" i="1"/>
  <c r="AP189" i="1"/>
  <c r="AQ188" i="1"/>
  <c r="AP188" i="1"/>
  <c r="AQ187" i="1"/>
  <c r="AP187" i="1"/>
  <c r="AQ186" i="1"/>
  <c r="AP186" i="1"/>
  <c r="AQ185" i="1"/>
  <c r="AP185" i="1"/>
  <c r="AQ184" i="1"/>
  <c r="AP184" i="1"/>
  <c r="AQ183" i="1"/>
  <c r="AP183" i="1"/>
  <c r="AQ182" i="1"/>
  <c r="AP182" i="1"/>
  <c r="AO181" i="1"/>
  <c r="AO175" i="1"/>
  <c r="BC173" i="1"/>
  <c r="AO173" i="1"/>
  <c r="AP173" i="1" s="1"/>
  <c r="AN173" i="1"/>
  <c r="AQ173" i="1" s="1"/>
  <c r="AQ172" i="1"/>
  <c r="AP172" i="1"/>
  <c r="AQ171" i="1"/>
  <c r="AP171" i="1"/>
  <c r="AO170" i="1"/>
  <c r="BC170" i="1" s="1"/>
  <c r="AO168" i="1"/>
  <c r="AN168" i="1"/>
  <c r="AQ168" i="1" s="1"/>
  <c r="AO165" i="1"/>
  <c r="AQ163" i="1"/>
  <c r="AP163" i="1"/>
  <c r="AQ162" i="1"/>
  <c r="AP162" i="1"/>
  <c r="BA161" i="1"/>
  <c r="AZ161" i="1"/>
  <c r="AV161" i="1"/>
  <c r="AU161" i="1"/>
  <c r="AO161" i="1"/>
  <c r="AN161" i="1"/>
  <c r="AQ161" i="1" s="1"/>
  <c r="AY160" i="1"/>
  <c r="AT160" i="1"/>
  <c r="AO160" i="1"/>
  <c r="AX159" i="1"/>
  <c r="AS159" i="1"/>
  <c r="AS155" i="1"/>
  <c r="BA152" i="1"/>
  <c r="AZ152" i="1"/>
  <c r="AV152" i="1"/>
  <c r="AU152" i="1"/>
  <c r="AO152" i="1"/>
  <c r="AP152" i="1" s="1"/>
  <c r="AN152" i="1"/>
  <c r="AQ152" i="1" s="1"/>
  <c r="BA151" i="1"/>
  <c r="AZ151" i="1"/>
  <c r="AV151" i="1"/>
  <c r="AU151" i="1"/>
  <c r="AO151" i="1"/>
  <c r="AP151" i="1" s="1"/>
  <c r="AN151" i="1"/>
  <c r="AQ151" i="1" s="1"/>
  <c r="BA150" i="1"/>
  <c r="AZ150" i="1"/>
  <c r="AV150" i="1"/>
  <c r="AU150" i="1"/>
  <c r="AO150" i="1"/>
  <c r="AP150" i="1" s="1"/>
  <c r="AN150" i="1"/>
  <c r="AQ150" i="1" s="1"/>
  <c r="BA149" i="1"/>
  <c r="AZ149" i="1"/>
  <c r="AV149" i="1"/>
  <c r="AU149" i="1"/>
  <c r="AO149" i="1"/>
  <c r="AP149" i="1" s="1"/>
  <c r="AN149" i="1"/>
  <c r="AQ149" i="1" s="1"/>
  <c r="BA148" i="1"/>
  <c r="AZ148" i="1"/>
  <c r="AV148" i="1"/>
  <c r="AU148" i="1"/>
  <c r="AO148" i="1"/>
  <c r="AP148" i="1" s="1"/>
  <c r="AN148" i="1"/>
  <c r="AQ148" i="1" s="1"/>
  <c r="BA147" i="1"/>
  <c r="AZ147" i="1"/>
  <c r="AV147" i="1"/>
  <c r="AU147" i="1"/>
  <c r="AO147" i="1"/>
  <c r="AP147" i="1" s="1"/>
  <c r="AN147" i="1"/>
  <c r="AQ147" i="1" s="1"/>
  <c r="BA146" i="1"/>
  <c r="AZ146" i="1"/>
  <c r="AV146" i="1"/>
  <c r="AU146" i="1"/>
  <c r="AO146" i="1"/>
  <c r="AP146" i="1" s="1"/>
  <c r="AN146" i="1"/>
  <c r="AQ146" i="1" s="1"/>
  <c r="BA145" i="1"/>
  <c r="AZ145" i="1"/>
  <c r="AV145" i="1"/>
  <c r="AU145" i="1"/>
  <c r="AO145" i="1"/>
  <c r="AP145" i="1" s="1"/>
  <c r="AN145" i="1"/>
  <c r="AQ145" i="1" s="1"/>
  <c r="BA144" i="1"/>
  <c r="AZ144" i="1"/>
  <c r="AV144" i="1"/>
  <c r="AU144" i="1"/>
  <c r="AO144" i="1"/>
  <c r="AN144" i="1"/>
  <c r="AQ144" i="1" s="1"/>
  <c r="BA143" i="1"/>
  <c r="AZ143" i="1"/>
  <c r="AY143" i="1"/>
  <c r="AX143" i="1"/>
  <c r="AT143" i="1"/>
  <c r="AO143" i="1" s="1"/>
  <c r="AS143" i="1"/>
  <c r="AV143" i="1" s="1"/>
  <c r="AN143" i="1"/>
  <c r="BA142" i="1"/>
  <c r="AZ142" i="1"/>
  <c r="AV142" i="1"/>
  <c r="AU142" i="1"/>
  <c r="AQ142" i="1"/>
  <c r="AP142" i="1"/>
  <c r="AO142" i="1"/>
  <c r="AN142" i="1"/>
  <c r="BA141" i="1"/>
  <c r="AZ141" i="1"/>
  <c r="AV141" i="1"/>
  <c r="AU141" i="1"/>
  <c r="AQ141" i="1"/>
  <c r="AP141" i="1"/>
  <c r="AO141" i="1"/>
  <c r="AN141" i="1"/>
  <c r="BA140" i="1"/>
  <c r="AZ140" i="1"/>
  <c r="AV140" i="1"/>
  <c r="AU140" i="1"/>
  <c r="AQ140" i="1"/>
  <c r="AP140" i="1"/>
  <c r="AO140" i="1"/>
  <c r="AN140" i="1"/>
  <c r="BA139" i="1"/>
  <c r="AZ139" i="1"/>
  <c r="AV139" i="1"/>
  <c r="AU139" i="1"/>
  <c r="AQ139" i="1"/>
  <c r="AP139" i="1"/>
  <c r="AO139" i="1"/>
  <c r="AN139" i="1"/>
  <c r="BA138" i="1"/>
  <c r="AZ138" i="1"/>
  <c r="AV138" i="1"/>
  <c r="AU138" i="1"/>
  <c r="AQ138" i="1"/>
  <c r="AP138" i="1"/>
  <c r="AO138" i="1"/>
  <c r="AN138" i="1"/>
  <c r="AY137" i="1"/>
  <c r="AY136" i="1" s="1"/>
  <c r="AX137" i="1"/>
  <c r="AZ137" i="1" s="1"/>
  <c r="AV137" i="1"/>
  <c r="AU137" i="1"/>
  <c r="AT137" i="1"/>
  <c r="AS137" i="1"/>
  <c r="AN137" i="1" s="1"/>
  <c r="AO137" i="1"/>
  <c r="AX136" i="1"/>
  <c r="AT136" i="1"/>
  <c r="AO136" i="1" s="1"/>
  <c r="AS136" i="1"/>
  <c r="AV136" i="1" s="1"/>
  <c r="AN136" i="1"/>
  <c r="BA134" i="1"/>
  <c r="AZ134" i="1"/>
  <c r="AV134" i="1"/>
  <c r="AU134" i="1"/>
  <c r="AO134" i="1"/>
  <c r="AN134" i="1"/>
  <c r="AQ134" i="1" s="1"/>
  <c r="BA133" i="1"/>
  <c r="AZ133" i="1"/>
  <c r="AV133" i="1"/>
  <c r="AU133" i="1"/>
  <c r="AO133" i="1"/>
  <c r="AN133" i="1"/>
  <c r="AQ133" i="1" s="1"/>
  <c r="BA132" i="1"/>
  <c r="AZ132" i="1"/>
  <c r="AV132" i="1"/>
  <c r="AU132" i="1"/>
  <c r="AO132" i="1"/>
  <c r="AN132" i="1"/>
  <c r="AQ132" i="1" s="1"/>
  <c r="BA131" i="1"/>
  <c r="AZ131" i="1"/>
  <c r="AY131" i="1"/>
  <c r="AX131" i="1"/>
  <c r="AX155" i="1" s="1"/>
  <c r="AT131" i="1"/>
  <c r="AO131" i="1" s="1"/>
  <c r="AS131" i="1"/>
  <c r="AV131" i="1" s="1"/>
  <c r="AN131" i="1"/>
  <c r="BA130" i="1"/>
  <c r="AZ130" i="1"/>
  <c r="AV130" i="1"/>
  <c r="AU130" i="1"/>
  <c r="AQ130" i="1"/>
  <c r="AP130" i="1"/>
  <c r="AO130" i="1"/>
  <c r="AN130" i="1"/>
  <c r="BA129" i="1"/>
  <c r="AZ129" i="1"/>
  <c r="AV129" i="1"/>
  <c r="AU129" i="1"/>
  <c r="AQ129" i="1"/>
  <c r="AP129" i="1"/>
  <c r="AO129" i="1"/>
  <c r="AN129" i="1"/>
  <c r="BA128" i="1"/>
  <c r="AZ128" i="1"/>
  <c r="AV128" i="1"/>
  <c r="AU128" i="1"/>
  <c r="AQ128" i="1"/>
  <c r="AP128" i="1"/>
  <c r="AO128" i="1"/>
  <c r="AN128" i="1"/>
  <c r="AY127" i="1"/>
  <c r="AX127" i="1"/>
  <c r="BA127" i="1" s="1"/>
  <c r="AV127" i="1"/>
  <c r="AU127" i="1"/>
  <c r="AT127" i="1"/>
  <c r="AS127" i="1"/>
  <c r="AO127" i="1"/>
  <c r="AY126" i="1"/>
  <c r="AT126" i="1"/>
  <c r="AO126" i="1"/>
  <c r="AY125" i="1"/>
  <c r="AY159" i="1" s="1"/>
  <c r="AT125" i="1"/>
  <c r="AU125" i="1" s="1"/>
  <c r="AN125" i="1"/>
  <c r="AN158" i="1" s="1"/>
  <c r="AQ123" i="1"/>
  <c r="AP123" i="1"/>
  <c r="AQ122" i="1"/>
  <c r="AP122" i="1"/>
  <c r="AQ121" i="1"/>
  <c r="AP121" i="1"/>
  <c r="AQ120" i="1"/>
  <c r="AP120" i="1"/>
  <c r="AQ119" i="1"/>
  <c r="AP119" i="1"/>
  <c r="AQ118" i="1"/>
  <c r="AP118" i="1"/>
  <c r="AQ117" i="1"/>
  <c r="AP117" i="1"/>
  <c r="AQ116" i="1"/>
  <c r="AP116" i="1"/>
  <c r="AP115" i="1"/>
  <c r="AO115" i="1"/>
  <c r="AN115" i="1"/>
  <c r="AQ115" i="1" s="1"/>
  <c r="AQ114" i="1"/>
  <c r="AP114" i="1"/>
  <c r="AQ113" i="1"/>
  <c r="AP113" i="1"/>
  <c r="AQ112" i="1"/>
  <c r="AP112" i="1"/>
  <c r="AQ111" i="1"/>
  <c r="AP111" i="1"/>
  <c r="AQ110" i="1"/>
  <c r="AP110" i="1"/>
  <c r="AQ109" i="1"/>
  <c r="AP109" i="1"/>
  <c r="AQ108" i="1"/>
  <c r="AP108" i="1"/>
  <c r="AQ107" i="1"/>
  <c r="AO107" i="1"/>
  <c r="AT107" i="1" s="1"/>
  <c r="AN107" i="1"/>
  <c r="AP107" i="1" s="1"/>
  <c r="AQ106" i="1"/>
  <c r="AP106" i="1"/>
  <c r="AQ105" i="1"/>
  <c r="AP105" i="1"/>
  <c r="AQ104" i="1"/>
  <c r="AP104" i="1"/>
  <c r="AQ103" i="1"/>
  <c r="AP103" i="1"/>
  <c r="AQ102" i="1"/>
  <c r="AP102" i="1"/>
  <c r="AQ101" i="1"/>
  <c r="AP101" i="1"/>
  <c r="AQ100" i="1"/>
  <c r="AP100" i="1"/>
  <c r="AQ99" i="1"/>
  <c r="AP99" i="1"/>
  <c r="AO98" i="1"/>
  <c r="AT98" i="1" s="1"/>
  <c r="AN98" i="1"/>
  <c r="AQ98" i="1" s="1"/>
  <c r="AQ97" i="1"/>
  <c r="AP97" i="1"/>
  <c r="AQ96" i="1"/>
  <c r="AP96" i="1"/>
  <c r="AP95" i="1"/>
  <c r="AO95" i="1"/>
  <c r="AN95" i="1"/>
  <c r="AQ94" i="1"/>
  <c r="AP94" i="1"/>
  <c r="AQ93" i="1"/>
  <c r="AP93" i="1"/>
  <c r="AO92" i="1"/>
  <c r="AN92" i="1"/>
  <c r="AQ91" i="1"/>
  <c r="AP91" i="1"/>
  <c r="AQ90" i="1"/>
  <c r="AP90" i="1"/>
  <c r="AQ89" i="1"/>
  <c r="AO89" i="1"/>
  <c r="AT89" i="1" s="1"/>
  <c r="AN89" i="1"/>
  <c r="AP89" i="1" s="1"/>
  <c r="AO88" i="1"/>
  <c r="AT97" i="1" s="1"/>
  <c r="AO86" i="1"/>
  <c r="AQ84" i="1"/>
  <c r="AP84" i="1"/>
  <c r="AQ83" i="1"/>
  <c r="AP83" i="1"/>
  <c r="AQ82" i="1"/>
  <c r="AP82" i="1"/>
  <c r="AQ81" i="1"/>
  <c r="AP81" i="1"/>
  <c r="AQ80" i="1"/>
  <c r="AP80" i="1"/>
  <c r="AQ79" i="1"/>
  <c r="AP79" i="1"/>
  <c r="AQ78" i="1"/>
  <c r="AP78" i="1"/>
  <c r="AQ77" i="1"/>
  <c r="AP77" i="1"/>
  <c r="AQ76" i="1"/>
  <c r="AP76" i="1"/>
  <c r="AQ75" i="1"/>
  <c r="AP75" i="1"/>
  <c r="AQ74" i="1"/>
  <c r="AP74" i="1"/>
  <c r="AQ73" i="1"/>
  <c r="AP73" i="1"/>
  <c r="AO72" i="1"/>
  <c r="AT72" i="1" s="1"/>
  <c r="AN72" i="1"/>
  <c r="AN70" i="1" s="1"/>
  <c r="AQ71" i="1"/>
  <c r="AP71" i="1"/>
  <c r="AT70" i="1"/>
  <c r="AO70" i="1"/>
  <c r="AT71" i="1" s="1"/>
  <c r="AO69" i="1"/>
  <c r="AS68" i="1"/>
  <c r="AS86" i="1" s="1"/>
  <c r="AO68" i="1"/>
  <c r="AT68" i="1" s="1"/>
  <c r="AT86" i="1" s="1"/>
  <c r="AN67" i="1"/>
  <c r="AQ65" i="1"/>
  <c r="AP65" i="1"/>
  <c r="AQ64" i="1"/>
  <c r="AP64" i="1"/>
  <c r="AQ63" i="1"/>
  <c r="AP63" i="1"/>
  <c r="AQ62" i="1"/>
  <c r="AP62" i="1"/>
  <c r="AQ61" i="1"/>
  <c r="AP61" i="1"/>
  <c r="AQ60" i="1"/>
  <c r="AP60" i="1"/>
  <c r="AQ59" i="1"/>
  <c r="AP59" i="1"/>
  <c r="AQ58" i="1"/>
  <c r="AP58" i="1"/>
  <c r="AQ57" i="1"/>
  <c r="AP57" i="1"/>
  <c r="AQ56" i="1"/>
  <c r="AP56" i="1"/>
  <c r="AQ55" i="1"/>
  <c r="AP55" i="1"/>
  <c r="AQ54" i="1"/>
  <c r="AP54" i="1"/>
  <c r="AQ53" i="1"/>
  <c r="AP53" i="1"/>
  <c r="AQ52" i="1"/>
  <c r="AP52" i="1"/>
  <c r="AQ51" i="1"/>
  <c r="AP51" i="1"/>
  <c r="AQ50" i="1"/>
  <c r="AP50" i="1"/>
  <c r="AO49" i="1"/>
  <c r="AN49" i="1"/>
  <c r="AQ49" i="1" s="1"/>
  <c r="AQ48" i="1"/>
  <c r="AP48" i="1"/>
  <c r="AQ47" i="1"/>
  <c r="AP47" i="1"/>
  <c r="AQ46" i="1"/>
  <c r="AP46" i="1"/>
  <c r="AQ45" i="1"/>
  <c r="AP45" i="1"/>
  <c r="AQ44" i="1"/>
  <c r="AP44" i="1"/>
  <c r="AP43" i="1"/>
  <c r="AO43" i="1"/>
  <c r="AN43" i="1"/>
  <c r="AQ43" i="1" s="1"/>
  <c r="AT42" i="1"/>
  <c r="AQ42" i="1"/>
  <c r="AP42" i="1"/>
  <c r="AS41" i="1"/>
  <c r="AQ41" i="1"/>
  <c r="AP41" i="1"/>
  <c r="AT40" i="1"/>
  <c r="AO40" i="1"/>
  <c r="AT41" i="1" s="1"/>
  <c r="AN40" i="1"/>
  <c r="AS42" i="1" s="1"/>
  <c r="AO39" i="1"/>
  <c r="AO38" i="1" s="1"/>
  <c r="AN39" i="1"/>
  <c r="AN38" i="1" s="1"/>
  <c r="AT37" i="1"/>
  <c r="AS37" i="1"/>
  <c r="AO37" i="1"/>
  <c r="AQ35" i="1"/>
  <c r="AP35" i="1"/>
  <c r="AQ34" i="1"/>
  <c r="AP34" i="1"/>
  <c r="AQ33" i="1"/>
  <c r="AP33" i="1"/>
  <c r="AQ32" i="1"/>
  <c r="AP32" i="1"/>
  <c r="AQ31" i="1"/>
  <c r="AP31" i="1"/>
  <c r="AQ30" i="1"/>
  <c r="AP30" i="1"/>
  <c r="AQ29" i="1"/>
  <c r="AP29" i="1"/>
  <c r="AQ28" i="1"/>
  <c r="AP28" i="1"/>
  <c r="AQ27" i="1"/>
  <c r="AP27" i="1"/>
  <c r="AQ26" i="1"/>
  <c r="AP26" i="1"/>
  <c r="AQ25" i="1"/>
  <c r="AP25" i="1"/>
  <c r="AQ24" i="1"/>
  <c r="AP24" i="1"/>
  <c r="AQ23" i="1"/>
  <c r="AO23" i="1"/>
  <c r="AO22" i="1" s="1"/>
  <c r="AO21" i="1" s="1"/>
  <c r="AO166" i="1" s="1"/>
  <c r="AN23" i="1"/>
  <c r="AP23" i="1" s="1"/>
  <c r="AQ20" i="1"/>
  <c r="AP20" i="1"/>
  <c r="AQ19" i="1"/>
  <c r="AP19" i="1"/>
  <c r="AQ18" i="1"/>
  <c r="AP18" i="1"/>
  <c r="AQ17" i="1"/>
  <c r="AP17" i="1"/>
  <c r="AQ16" i="1"/>
  <c r="AP16" i="1"/>
  <c r="AQ15" i="1"/>
  <c r="AP15" i="1"/>
  <c r="AQ14" i="1"/>
  <c r="AP14" i="1"/>
  <c r="AQ13" i="1"/>
  <c r="AP13" i="1"/>
  <c r="AP12" i="1"/>
  <c r="AO12" i="1"/>
  <c r="AN12" i="1"/>
  <c r="AQ12" i="1" s="1"/>
  <c r="AQ11" i="1"/>
  <c r="AO11" i="1"/>
  <c r="AO10" i="1" s="1"/>
  <c r="AN11" i="1"/>
  <c r="AP11" i="1" s="1"/>
  <c r="AO9" i="1"/>
  <c r="AO8" i="1"/>
  <c r="AO125" i="1" s="1"/>
  <c r="AO158" i="1" s="1"/>
  <c r="Z243" i="1"/>
  <c r="Y243" i="1"/>
  <c r="Z242" i="1"/>
  <c r="Y242" i="1"/>
  <c r="Z241" i="1"/>
  <c r="Y241" i="1"/>
  <c r="Z240" i="1"/>
  <c r="Y240" i="1"/>
  <c r="Z239" i="1"/>
  <c r="Y239" i="1"/>
  <c r="Z238" i="1"/>
  <c r="Y238" i="1"/>
  <c r="X237" i="1"/>
  <c r="X236" i="1" s="1"/>
  <c r="X235" i="1" s="1"/>
  <c r="W237" i="1"/>
  <c r="W236" i="1" s="1"/>
  <c r="X234" i="1"/>
  <c r="AC232" i="1"/>
  <c r="Z232" i="1"/>
  <c r="Y232" i="1"/>
  <c r="Z231" i="1"/>
  <c r="Y231" i="1"/>
  <c r="AC230" i="1"/>
  <c r="Z230" i="1"/>
  <c r="Y230" i="1"/>
  <c r="Z229" i="1"/>
  <c r="X229" i="1"/>
  <c r="AC231" i="1" s="1"/>
  <c r="W229" i="1"/>
  <c r="AB230" i="1" s="1"/>
  <c r="AC228" i="1"/>
  <c r="X228" i="1"/>
  <c r="AC227" i="1"/>
  <c r="Z225" i="1"/>
  <c r="Y225" i="1"/>
  <c r="X224" i="1"/>
  <c r="W224" i="1"/>
  <c r="Z224" i="1" s="1"/>
  <c r="Z223" i="1"/>
  <c r="Y223" i="1"/>
  <c r="Z222" i="1"/>
  <c r="Y222" i="1"/>
  <c r="Z221" i="1"/>
  <c r="Y221" i="1"/>
  <c r="Z220" i="1"/>
  <c r="Y220" i="1"/>
  <c r="Z219" i="1"/>
  <c r="Y219" i="1"/>
  <c r="Z218" i="1"/>
  <c r="Y218" i="1"/>
  <c r="X218" i="1"/>
  <c r="X217" i="1" s="1"/>
  <c r="W218" i="1"/>
  <c r="W217" i="1"/>
  <c r="W216" i="1" s="1"/>
  <c r="X215" i="1"/>
  <c r="Z213" i="1"/>
  <c r="Y213" i="1"/>
  <c r="AC212" i="1"/>
  <c r="AD212" i="1" s="1"/>
  <c r="AB212" i="1"/>
  <c r="AE212" i="1" s="1"/>
  <c r="Z212" i="1"/>
  <c r="Y212" i="1"/>
  <c r="AC211" i="1"/>
  <c r="AB211" i="1"/>
  <c r="AE211" i="1" s="1"/>
  <c r="Z211" i="1"/>
  <c r="Y211" i="1"/>
  <c r="Z210" i="1"/>
  <c r="Y210" i="1"/>
  <c r="X209" i="1"/>
  <c r="W209" i="1"/>
  <c r="AB209" i="1" s="1"/>
  <c r="AC208" i="1"/>
  <c r="X208" i="1"/>
  <c r="AB207" i="1"/>
  <c r="Z205" i="1"/>
  <c r="Y205" i="1"/>
  <c r="AC204" i="1"/>
  <c r="AD204" i="1" s="1"/>
  <c r="AB204" i="1"/>
  <c r="AE204" i="1" s="1"/>
  <c r="Z204" i="1"/>
  <c r="Y204" i="1"/>
  <c r="Z203" i="1"/>
  <c r="Y203" i="1"/>
  <c r="X202" i="1"/>
  <c r="W202" i="1"/>
  <c r="AB202" i="1" s="1"/>
  <c r="AC201" i="1"/>
  <c r="X201" i="1"/>
  <c r="AC200" i="1"/>
  <c r="AC207" i="1" s="1"/>
  <c r="Z198" i="1"/>
  <c r="Y198" i="1"/>
  <c r="Z197" i="1"/>
  <c r="Y197" i="1"/>
  <c r="Z196" i="1"/>
  <c r="Y196" i="1"/>
  <c r="Z195" i="1"/>
  <c r="Y195" i="1"/>
  <c r="X194" i="1"/>
  <c r="X193" i="1" s="1"/>
  <c r="W194" i="1"/>
  <c r="W193" i="1" s="1"/>
  <c r="X192" i="1"/>
  <c r="Z190" i="1"/>
  <c r="Y190" i="1"/>
  <c r="Z189" i="1"/>
  <c r="Y189" i="1"/>
  <c r="Z188" i="1"/>
  <c r="Y188" i="1"/>
  <c r="Z187" i="1"/>
  <c r="Y187" i="1"/>
  <c r="Z186" i="1"/>
  <c r="Y186" i="1"/>
  <c r="Z185" i="1"/>
  <c r="Y185" i="1"/>
  <c r="Z184" i="1"/>
  <c r="Y184" i="1"/>
  <c r="Z183" i="1"/>
  <c r="Y183" i="1"/>
  <c r="Z182" i="1"/>
  <c r="Y182" i="1"/>
  <c r="X181" i="1"/>
  <c r="X175" i="1"/>
  <c r="AL173" i="1"/>
  <c r="Y173" i="1"/>
  <c r="X173" i="1"/>
  <c r="W173" i="1"/>
  <c r="Z173" i="1" s="1"/>
  <c r="Z172" i="1"/>
  <c r="Y172" i="1"/>
  <c r="Z171" i="1"/>
  <c r="Y171" i="1"/>
  <c r="X170" i="1"/>
  <c r="AL170" i="1" s="1"/>
  <c r="X168" i="1"/>
  <c r="W168" i="1"/>
  <c r="Z168" i="1" s="1"/>
  <c r="X165" i="1"/>
  <c r="Z163" i="1"/>
  <c r="Y163" i="1"/>
  <c r="Z162" i="1"/>
  <c r="Y162" i="1"/>
  <c r="AJ161" i="1"/>
  <c r="AI161" i="1"/>
  <c r="AE161" i="1"/>
  <c r="AD161" i="1"/>
  <c r="X161" i="1"/>
  <c r="W161" i="1"/>
  <c r="Z161" i="1" s="1"/>
  <c r="AH160" i="1"/>
  <c r="AC160" i="1"/>
  <c r="X160" i="1"/>
  <c r="AG159" i="1"/>
  <c r="AB159" i="1"/>
  <c r="AB155" i="1"/>
  <c r="AJ152" i="1"/>
  <c r="AI152" i="1"/>
  <c r="AE152" i="1"/>
  <c r="AD152" i="1"/>
  <c r="Y152" i="1"/>
  <c r="X152" i="1"/>
  <c r="W152" i="1"/>
  <c r="Z152" i="1" s="1"/>
  <c r="AJ151" i="1"/>
  <c r="AI151" i="1"/>
  <c r="AE151" i="1"/>
  <c r="AD151" i="1"/>
  <c r="Y151" i="1"/>
  <c r="X151" i="1"/>
  <c r="W151" i="1"/>
  <c r="Z151" i="1" s="1"/>
  <c r="AJ150" i="1"/>
  <c r="AI150" i="1"/>
  <c r="AE150" i="1"/>
  <c r="AD150" i="1"/>
  <c r="Y150" i="1"/>
  <c r="X150" i="1"/>
  <c r="W150" i="1"/>
  <c r="Z150" i="1" s="1"/>
  <c r="AJ149" i="1"/>
  <c r="AI149" i="1"/>
  <c r="AE149" i="1"/>
  <c r="AD149" i="1"/>
  <c r="Y149" i="1"/>
  <c r="X149" i="1"/>
  <c r="W149" i="1"/>
  <c r="Z149" i="1" s="1"/>
  <c r="AJ148" i="1"/>
  <c r="AI148" i="1"/>
  <c r="AE148" i="1"/>
  <c r="AD148" i="1"/>
  <c r="Y148" i="1"/>
  <c r="X148" i="1"/>
  <c r="W148" i="1"/>
  <c r="Z148" i="1" s="1"/>
  <c r="AJ147" i="1"/>
  <c r="AI147" i="1"/>
  <c r="AE147" i="1"/>
  <c r="AD147" i="1"/>
  <c r="Y147" i="1"/>
  <c r="X147" i="1"/>
  <c r="W147" i="1"/>
  <c r="Z147" i="1" s="1"/>
  <c r="AJ146" i="1"/>
  <c r="AI146" i="1"/>
  <c r="AE146" i="1"/>
  <c r="AD146" i="1"/>
  <c r="Y146" i="1"/>
  <c r="X146" i="1"/>
  <c r="W146" i="1"/>
  <c r="Z146" i="1" s="1"/>
  <c r="AJ145" i="1"/>
  <c r="AI145" i="1"/>
  <c r="AE145" i="1"/>
  <c r="AD145" i="1"/>
  <c r="Y145" i="1"/>
  <c r="X145" i="1"/>
  <c r="W145" i="1"/>
  <c r="Z145" i="1" s="1"/>
  <c r="AJ144" i="1"/>
  <c r="AI144" i="1"/>
  <c r="AE144" i="1"/>
  <c r="AD144" i="1"/>
  <c r="Y144" i="1"/>
  <c r="X144" i="1"/>
  <c r="W144" i="1"/>
  <c r="Z144" i="1" s="1"/>
  <c r="AJ143" i="1"/>
  <c r="AI143" i="1"/>
  <c r="AH143" i="1"/>
  <c r="AG143" i="1"/>
  <c r="AD143" i="1"/>
  <c r="AC143" i="1"/>
  <c r="AB143" i="1"/>
  <c r="W143" i="1" s="1"/>
  <c r="X143" i="1"/>
  <c r="AJ142" i="1"/>
  <c r="AI142" i="1"/>
  <c r="AE142" i="1"/>
  <c r="AD142" i="1"/>
  <c r="Z142" i="1"/>
  <c r="Y142" i="1"/>
  <c r="X142" i="1"/>
  <c r="W142" i="1"/>
  <c r="AJ141" i="1"/>
  <c r="AI141" i="1"/>
  <c r="AE141" i="1"/>
  <c r="AD141" i="1"/>
  <c r="Z141" i="1"/>
  <c r="Y141" i="1"/>
  <c r="X141" i="1"/>
  <c r="W141" i="1"/>
  <c r="AJ140" i="1"/>
  <c r="AI140" i="1"/>
  <c r="AE140" i="1"/>
  <c r="AD140" i="1"/>
  <c r="Z140" i="1"/>
  <c r="Y140" i="1"/>
  <c r="X140" i="1"/>
  <c r="W140" i="1"/>
  <c r="AJ139" i="1"/>
  <c r="AI139" i="1"/>
  <c r="AE139" i="1"/>
  <c r="AD139" i="1"/>
  <c r="Z139" i="1"/>
  <c r="Y139" i="1"/>
  <c r="X139" i="1"/>
  <c r="W139" i="1"/>
  <c r="AJ138" i="1"/>
  <c r="AI138" i="1"/>
  <c r="AE138" i="1"/>
  <c r="AD138" i="1"/>
  <c r="Z138" i="1"/>
  <c r="Y138" i="1"/>
  <c r="X138" i="1"/>
  <c r="W138" i="1"/>
  <c r="AH137" i="1"/>
  <c r="AH136" i="1" s="1"/>
  <c r="AG137" i="1"/>
  <c r="AG136" i="1" s="1"/>
  <c r="AE137" i="1"/>
  <c r="AD137" i="1"/>
  <c r="AC137" i="1"/>
  <c r="AB137" i="1"/>
  <c r="X137" i="1"/>
  <c r="Y137" i="1" s="1"/>
  <c r="W137" i="1"/>
  <c r="Z137" i="1" s="1"/>
  <c r="AC136" i="1"/>
  <c r="X136" i="1" s="1"/>
  <c r="AB136" i="1"/>
  <c r="W136" i="1" s="1"/>
  <c r="AJ134" i="1"/>
  <c r="AI134" i="1"/>
  <c r="AE134" i="1"/>
  <c r="AD134" i="1"/>
  <c r="X134" i="1"/>
  <c r="Y134" i="1" s="1"/>
  <c r="W134" i="1"/>
  <c r="Z134" i="1" s="1"/>
  <c r="AJ133" i="1"/>
  <c r="AI133" i="1"/>
  <c r="AE133" i="1"/>
  <c r="AD133" i="1"/>
  <c r="X133" i="1"/>
  <c r="Y133" i="1" s="1"/>
  <c r="W133" i="1"/>
  <c r="Z133" i="1" s="1"/>
  <c r="AJ132" i="1"/>
  <c r="AI132" i="1"/>
  <c r="AE132" i="1"/>
  <c r="AD132" i="1"/>
  <c r="X132" i="1"/>
  <c r="Y132" i="1" s="1"/>
  <c r="W132" i="1"/>
  <c r="Z132" i="1" s="1"/>
  <c r="AJ131" i="1"/>
  <c r="AI131" i="1"/>
  <c r="AH131" i="1"/>
  <c r="AH155" i="1" s="1"/>
  <c r="AG131" i="1"/>
  <c r="AG155" i="1" s="1"/>
  <c r="AC131" i="1"/>
  <c r="X131" i="1" s="1"/>
  <c r="X155" i="1" s="1"/>
  <c r="AB131" i="1"/>
  <c r="W131" i="1" s="1"/>
  <c r="AJ130" i="1"/>
  <c r="AI130" i="1"/>
  <c r="AE130" i="1"/>
  <c r="AD130" i="1"/>
  <c r="Z130" i="1"/>
  <c r="Y130" i="1"/>
  <c r="X130" i="1"/>
  <c r="W130" i="1"/>
  <c r="AJ129" i="1"/>
  <c r="AI129" i="1"/>
  <c r="AE129" i="1"/>
  <c r="AD129" i="1"/>
  <c r="Z129" i="1"/>
  <c r="Y129" i="1"/>
  <c r="X129" i="1"/>
  <c r="W129" i="1"/>
  <c r="AJ128" i="1"/>
  <c r="AI128" i="1"/>
  <c r="AE128" i="1"/>
  <c r="AD128" i="1"/>
  <c r="Z128" i="1"/>
  <c r="Y128" i="1"/>
  <c r="X128" i="1"/>
  <c r="W128" i="1"/>
  <c r="AH127" i="1"/>
  <c r="AG127" i="1"/>
  <c r="AJ127" i="1" s="1"/>
  <c r="AE127" i="1"/>
  <c r="AD127" i="1"/>
  <c r="AC127" i="1"/>
  <c r="AB127" i="1"/>
  <c r="X127" i="1"/>
  <c r="W127" i="1"/>
  <c r="Z127" i="1" s="1"/>
  <c r="AH126" i="1"/>
  <c r="AC126" i="1"/>
  <c r="X126" i="1"/>
  <c r="AH125" i="1"/>
  <c r="AH159" i="1" s="1"/>
  <c r="AC125" i="1"/>
  <c r="AD125" i="1" s="1"/>
  <c r="W125" i="1"/>
  <c r="W158" i="1" s="1"/>
  <c r="Z123" i="1"/>
  <c r="Y123" i="1"/>
  <c r="Z122" i="1"/>
  <c r="Y122" i="1"/>
  <c r="Z121" i="1"/>
  <c r="Y121" i="1"/>
  <c r="Z120" i="1"/>
  <c r="Y120" i="1"/>
  <c r="Z119" i="1"/>
  <c r="Y119" i="1"/>
  <c r="Z118" i="1"/>
  <c r="Y118" i="1"/>
  <c r="Z117" i="1"/>
  <c r="Y117" i="1"/>
  <c r="Z116" i="1"/>
  <c r="Y116" i="1"/>
  <c r="X115" i="1"/>
  <c r="W115" i="1"/>
  <c r="Z115" i="1" s="1"/>
  <c r="Z114" i="1"/>
  <c r="Y114" i="1"/>
  <c r="Z113" i="1"/>
  <c r="Y113" i="1"/>
  <c r="Z112" i="1"/>
  <c r="Y112" i="1"/>
  <c r="Z111" i="1"/>
  <c r="Y111" i="1"/>
  <c r="Z110" i="1"/>
  <c r="Y110" i="1"/>
  <c r="Z109" i="1"/>
  <c r="Y109" i="1"/>
  <c r="Z108" i="1"/>
  <c r="Y108" i="1"/>
  <c r="Z107" i="1"/>
  <c r="Y107" i="1"/>
  <c r="X107" i="1"/>
  <c r="W107" i="1"/>
  <c r="Z106" i="1"/>
  <c r="Y106" i="1"/>
  <c r="Z105" i="1"/>
  <c r="Y105" i="1"/>
  <c r="Z104" i="1"/>
  <c r="Y104" i="1"/>
  <c r="Z103" i="1"/>
  <c r="Y103" i="1"/>
  <c r="Z102" i="1"/>
  <c r="Y102" i="1"/>
  <c r="Z101" i="1"/>
  <c r="Y101" i="1"/>
  <c r="Z100" i="1"/>
  <c r="Y100" i="1"/>
  <c r="Z99" i="1"/>
  <c r="Y99" i="1"/>
  <c r="X98" i="1"/>
  <c r="W98" i="1"/>
  <c r="Z97" i="1"/>
  <c r="Y97" i="1"/>
  <c r="Z96" i="1"/>
  <c r="Y96" i="1"/>
  <c r="X95" i="1"/>
  <c r="AC95" i="1" s="1"/>
  <c r="W95" i="1"/>
  <c r="AB95" i="1" s="1"/>
  <c r="Z94" i="1"/>
  <c r="Y94" i="1"/>
  <c r="Z93" i="1"/>
  <c r="Y93" i="1"/>
  <c r="X92" i="1"/>
  <c r="W92" i="1"/>
  <c r="AB92" i="1" s="1"/>
  <c r="Z91" i="1"/>
  <c r="Y91" i="1"/>
  <c r="Z90" i="1"/>
  <c r="Y90" i="1"/>
  <c r="Z89" i="1"/>
  <c r="Y89" i="1"/>
  <c r="X89" i="1"/>
  <c r="W89" i="1"/>
  <c r="X88" i="1"/>
  <c r="AC97" i="1" s="1"/>
  <c r="W88" i="1"/>
  <c r="AB105" i="1" s="1"/>
  <c r="X86" i="1"/>
  <c r="Z84" i="1"/>
  <c r="Y84" i="1"/>
  <c r="Z83" i="1"/>
  <c r="Y83" i="1"/>
  <c r="Z82" i="1"/>
  <c r="Y82" i="1"/>
  <c r="Z81" i="1"/>
  <c r="Y81" i="1"/>
  <c r="Z80" i="1"/>
  <c r="Y80" i="1"/>
  <c r="Z79" i="1"/>
  <c r="Y79" i="1"/>
  <c r="Z78" i="1"/>
  <c r="Y78" i="1"/>
  <c r="Z77" i="1"/>
  <c r="Y77" i="1"/>
  <c r="Z76" i="1"/>
  <c r="Y76" i="1"/>
  <c r="Z75" i="1"/>
  <c r="Y75" i="1"/>
  <c r="Z74" i="1"/>
  <c r="Y74" i="1"/>
  <c r="Z73" i="1"/>
  <c r="Y73" i="1"/>
  <c r="X72" i="1"/>
  <c r="AC72" i="1" s="1"/>
  <c r="W72" i="1"/>
  <c r="W70" i="1" s="1"/>
  <c r="Z71" i="1"/>
  <c r="Y71" i="1"/>
  <c r="X70" i="1"/>
  <c r="AC71" i="1" s="1"/>
  <c r="AB68" i="1"/>
  <c r="AB86" i="1" s="1"/>
  <c r="X68" i="1"/>
  <c r="AC68" i="1" s="1"/>
  <c r="AC86" i="1" s="1"/>
  <c r="W67" i="1"/>
  <c r="Z65" i="1"/>
  <c r="Y65" i="1"/>
  <c r="Z64" i="1"/>
  <c r="Y64" i="1"/>
  <c r="Z63" i="1"/>
  <c r="Y63" i="1"/>
  <c r="Z62" i="1"/>
  <c r="Y62" i="1"/>
  <c r="Z61" i="1"/>
  <c r="Y61" i="1"/>
  <c r="Z60" i="1"/>
  <c r="Y60" i="1"/>
  <c r="Z59" i="1"/>
  <c r="Y59" i="1"/>
  <c r="Z58" i="1"/>
  <c r="Y58" i="1"/>
  <c r="Z57" i="1"/>
  <c r="Y57" i="1"/>
  <c r="Z56" i="1"/>
  <c r="Y56" i="1"/>
  <c r="Z55" i="1"/>
  <c r="Y55" i="1"/>
  <c r="Z54" i="1"/>
  <c r="Y54" i="1"/>
  <c r="Z53" i="1"/>
  <c r="Y53" i="1"/>
  <c r="Z52" i="1"/>
  <c r="Y52" i="1"/>
  <c r="Z51" i="1"/>
  <c r="Y51" i="1"/>
  <c r="Z50" i="1"/>
  <c r="Y50" i="1"/>
  <c r="X49" i="1"/>
  <c r="W49" i="1"/>
  <c r="Z49" i="1" s="1"/>
  <c r="Z48" i="1"/>
  <c r="Y48" i="1"/>
  <c r="Z47" i="1"/>
  <c r="Y47" i="1"/>
  <c r="Z46" i="1"/>
  <c r="Y46" i="1"/>
  <c r="Z45" i="1"/>
  <c r="Y45" i="1"/>
  <c r="Z44" i="1"/>
  <c r="Y44" i="1"/>
  <c r="Z43" i="1"/>
  <c r="Y43" i="1"/>
  <c r="X43" i="1"/>
  <c r="W43" i="1"/>
  <c r="AC42" i="1"/>
  <c r="AB42" i="1"/>
  <c r="Z42" i="1"/>
  <c r="Y42" i="1"/>
  <c r="AC41" i="1"/>
  <c r="Z41" i="1"/>
  <c r="Y41" i="1"/>
  <c r="AC40" i="1"/>
  <c r="Z40" i="1"/>
  <c r="Y40" i="1"/>
  <c r="X40" i="1"/>
  <c r="W40" i="1"/>
  <c r="AB41" i="1" s="1"/>
  <c r="X39" i="1"/>
  <c r="X38" i="1" s="1"/>
  <c r="W39" i="1"/>
  <c r="W38" i="1" s="1"/>
  <c r="AB37" i="1"/>
  <c r="X37" i="1"/>
  <c r="AC37" i="1" s="1"/>
  <c r="Z35" i="1"/>
  <c r="Y35" i="1"/>
  <c r="Z34" i="1"/>
  <c r="Y34" i="1"/>
  <c r="Z33" i="1"/>
  <c r="Y33" i="1"/>
  <c r="Z32" i="1"/>
  <c r="Y32" i="1"/>
  <c r="Z31" i="1"/>
  <c r="Y31" i="1"/>
  <c r="Z30" i="1"/>
  <c r="Y30" i="1"/>
  <c r="Z29" i="1"/>
  <c r="Y29" i="1"/>
  <c r="Z28" i="1"/>
  <c r="Y28" i="1"/>
  <c r="Z27" i="1"/>
  <c r="Y27" i="1"/>
  <c r="Z26" i="1"/>
  <c r="Y26" i="1"/>
  <c r="Z25" i="1"/>
  <c r="Y25" i="1"/>
  <c r="Z24" i="1"/>
  <c r="Y24" i="1"/>
  <c r="Z23" i="1"/>
  <c r="X23" i="1"/>
  <c r="Y23" i="1" s="1"/>
  <c r="W23" i="1"/>
  <c r="W22" i="1"/>
  <c r="W21" i="1" s="1"/>
  <c r="Z20" i="1"/>
  <c r="Y20" i="1"/>
  <c r="Z19" i="1"/>
  <c r="Y19" i="1"/>
  <c r="Z18" i="1"/>
  <c r="Y18" i="1"/>
  <c r="Z17" i="1"/>
  <c r="Y17" i="1"/>
  <c r="Z16" i="1"/>
  <c r="Y16" i="1"/>
  <c r="Z15" i="1"/>
  <c r="Y15" i="1"/>
  <c r="Z14" i="1"/>
  <c r="Y14" i="1"/>
  <c r="Z13" i="1"/>
  <c r="Y13" i="1"/>
  <c r="Z12" i="1"/>
  <c r="X12" i="1"/>
  <c r="W12" i="1"/>
  <c r="W11" i="1" s="1"/>
  <c r="X11" i="1"/>
  <c r="X9" i="1"/>
  <c r="Y8" i="1"/>
  <c r="Y125" i="1" s="1"/>
  <c r="Y158" i="1" s="1"/>
  <c r="X8" i="1"/>
  <c r="X125" i="1" s="1"/>
  <c r="X158" i="1" s="1"/>
  <c r="G9" i="1"/>
  <c r="D32" i="1"/>
  <c r="D31" i="1"/>
  <c r="D30" i="1"/>
  <c r="D29" i="1"/>
  <c r="E28" i="1"/>
  <c r="E27" i="1"/>
  <c r="E26" i="1"/>
  <c r="E25" i="1"/>
  <c r="E24" i="1"/>
  <c r="B190" i="1"/>
  <c r="B188" i="1"/>
  <c r="B186" i="1"/>
  <c r="B185" i="1"/>
  <c r="B183" i="1"/>
  <c r="D23" i="1"/>
  <c r="C243" i="1"/>
  <c r="C242" i="1"/>
  <c r="D241" i="1"/>
  <c r="D240" i="1"/>
  <c r="E239" i="1"/>
  <c r="E238" i="1"/>
  <c r="D237" i="1"/>
  <c r="C236" i="1"/>
  <c r="B235" i="1"/>
  <c r="C232" i="1"/>
  <c r="C231" i="1"/>
  <c r="C230" i="1"/>
  <c r="B229" i="1"/>
  <c r="C225" i="1"/>
  <c r="C224" i="1"/>
  <c r="D223" i="1"/>
  <c r="D222" i="1"/>
  <c r="E221" i="1"/>
  <c r="E220" i="1"/>
  <c r="E219" i="1"/>
  <c r="D218" i="1"/>
  <c r="C217" i="1"/>
  <c r="B216" i="1"/>
  <c r="B215" i="1"/>
  <c r="C213" i="1"/>
  <c r="C212" i="1"/>
  <c r="C211" i="1"/>
  <c r="C210" i="1"/>
  <c r="B209" i="1"/>
  <c r="B208" i="1"/>
  <c r="C205" i="1"/>
  <c r="C204" i="1"/>
  <c r="C203" i="1"/>
  <c r="B202" i="1"/>
  <c r="B201" i="1"/>
  <c r="C198" i="1"/>
  <c r="C197" i="1"/>
  <c r="D196" i="1"/>
  <c r="D195" i="1"/>
  <c r="C194" i="1"/>
  <c r="B193" i="1"/>
  <c r="B189" i="1"/>
  <c r="B187" i="1"/>
  <c r="B184" i="1"/>
  <c r="B182" i="1"/>
  <c r="B181" i="1"/>
  <c r="B179" i="1"/>
  <c r="B178" i="1"/>
  <c r="B177" i="1"/>
  <c r="B176" i="1"/>
  <c r="B175" i="1"/>
  <c r="B173" i="1"/>
  <c r="B172" i="1"/>
  <c r="B171" i="1"/>
  <c r="B170" i="1"/>
  <c r="C168" i="1"/>
  <c r="C167" i="1"/>
  <c r="B166" i="1"/>
  <c r="C163" i="1"/>
  <c r="C162" i="1"/>
  <c r="B161" i="1"/>
  <c r="B158" i="1"/>
  <c r="B156" i="1"/>
  <c r="B155" i="1"/>
  <c r="B153" i="1"/>
  <c r="B152" i="1"/>
  <c r="B151" i="1"/>
  <c r="C150" i="1"/>
  <c r="D149" i="1"/>
  <c r="D148" i="1"/>
  <c r="D147" i="1"/>
  <c r="D146" i="1"/>
  <c r="D145" i="1"/>
  <c r="D144" i="1"/>
  <c r="C143" i="1"/>
  <c r="D142" i="1"/>
  <c r="D141" i="1"/>
  <c r="D140" i="1"/>
  <c r="D139" i="1"/>
  <c r="D138" i="1"/>
  <c r="C137" i="1"/>
  <c r="B136" i="1"/>
  <c r="B135" i="1"/>
  <c r="C134" i="1"/>
  <c r="C133" i="1"/>
  <c r="C132" i="1"/>
  <c r="B131" i="1"/>
  <c r="C130" i="1"/>
  <c r="C129" i="1"/>
  <c r="C128" i="1"/>
  <c r="B127" i="1"/>
  <c r="B125" i="1"/>
  <c r="B123" i="1"/>
  <c r="B122" i="1"/>
  <c r="B121" i="1"/>
  <c r="C120" i="1"/>
  <c r="C119" i="1"/>
  <c r="C118" i="1"/>
  <c r="C117" i="1"/>
  <c r="C116" i="1"/>
  <c r="B115" i="1"/>
  <c r="D114" i="1"/>
  <c r="D113" i="1"/>
  <c r="D112" i="1"/>
  <c r="D111" i="1"/>
  <c r="D110" i="1"/>
  <c r="D109" i="1"/>
  <c r="D108" i="1"/>
  <c r="C107" i="1"/>
  <c r="C106" i="1"/>
  <c r="C105" i="1"/>
  <c r="C104" i="1"/>
  <c r="C103" i="1"/>
  <c r="C102" i="1"/>
  <c r="C101" i="1"/>
  <c r="D100" i="1"/>
  <c r="D99" i="1"/>
  <c r="C98" i="1"/>
  <c r="D97" i="1"/>
  <c r="D96" i="1"/>
  <c r="C95" i="1"/>
  <c r="D94" i="1"/>
  <c r="D93" i="1"/>
  <c r="C92" i="1"/>
  <c r="D91" i="1"/>
  <c r="D90" i="1"/>
  <c r="C89" i="1"/>
  <c r="B88" i="1"/>
  <c r="B87" i="1"/>
  <c r="B84" i="1"/>
  <c r="B83" i="1"/>
  <c r="B82" i="1"/>
  <c r="C81" i="1"/>
  <c r="C80" i="1"/>
  <c r="C79" i="1"/>
  <c r="C78" i="1"/>
  <c r="C77" i="1"/>
  <c r="C76" i="1"/>
  <c r="C75" i="1"/>
  <c r="D74" i="1"/>
  <c r="D73" i="1"/>
  <c r="C72" i="1"/>
  <c r="C71" i="1"/>
  <c r="B70" i="1"/>
  <c r="B67" i="1"/>
  <c r="B65" i="1"/>
  <c r="B64" i="1"/>
  <c r="B63" i="1"/>
  <c r="B62" i="1"/>
  <c r="B61" i="1"/>
  <c r="C60" i="1"/>
  <c r="C59" i="1"/>
  <c r="C58" i="1"/>
  <c r="C57" i="1"/>
  <c r="C56" i="1"/>
  <c r="C55" i="1"/>
  <c r="C54" i="1"/>
  <c r="C53" i="1"/>
  <c r="C52" i="1"/>
  <c r="C51" i="1"/>
  <c r="C50" i="1"/>
  <c r="B49" i="1"/>
  <c r="C48" i="1"/>
  <c r="C47" i="1"/>
  <c r="C46" i="1"/>
  <c r="D45" i="1"/>
  <c r="D44" i="1"/>
  <c r="C43" i="1"/>
  <c r="D42" i="1"/>
  <c r="D41" i="1"/>
  <c r="C40" i="1"/>
  <c r="B39" i="1"/>
  <c r="B38" i="1"/>
  <c r="B35" i="1"/>
  <c r="B34" i="1"/>
  <c r="C33" i="1"/>
  <c r="C22" i="1"/>
  <c r="B21" i="1"/>
  <c r="C20" i="1"/>
  <c r="C19" i="1"/>
  <c r="D18" i="1"/>
  <c r="D17" i="1"/>
  <c r="D16" i="1"/>
  <c r="D15" i="1"/>
  <c r="D14" i="1"/>
  <c r="D13" i="1"/>
  <c r="C12" i="1"/>
  <c r="B11" i="1"/>
  <c r="B10" i="1"/>
  <c r="F8" i="1"/>
  <c r="G8" i="1" s="1"/>
  <c r="B8" i="1"/>
  <c r="B6" i="1"/>
  <c r="B5" i="1"/>
  <c r="B4" i="1"/>
  <c r="B3" i="1"/>
  <c r="B2" i="1"/>
  <c r="F125" i="1" l="1"/>
  <c r="F158" i="1" s="1"/>
  <c r="H8" i="1"/>
  <c r="G67" i="1"/>
  <c r="G125" i="1"/>
  <c r="G158" i="1" s="1"/>
  <c r="F67" i="1"/>
  <c r="P159" i="1"/>
  <c r="K207" i="1"/>
  <c r="R125" i="1"/>
  <c r="S125" i="1" s="1"/>
  <c r="S159" i="1" s="1"/>
  <c r="F92" i="1"/>
  <c r="G209" i="1"/>
  <c r="I14" i="1"/>
  <c r="I18" i="1"/>
  <c r="G130" i="1"/>
  <c r="G147" i="1"/>
  <c r="G178" i="1"/>
  <c r="K211" i="1"/>
  <c r="H110" i="1"/>
  <c r="H28" i="1"/>
  <c r="I32" i="1"/>
  <c r="Q127" i="1"/>
  <c r="H212" i="1"/>
  <c r="H96" i="1"/>
  <c r="H231" i="1"/>
  <c r="H106" i="1"/>
  <c r="G229" i="1"/>
  <c r="H229" i="1" s="1"/>
  <c r="H73" i="1"/>
  <c r="I96" i="1"/>
  <c r="I205" i="1"/>
  <c r="H213" i="1"/>
  <c r="G148" i="1"/>
  <c r="H20" i="1"/>
  <c r="I27" i="1"/>
  <c r="I31" i="1"/>
  <c r="I35" i="1"/>
  <c r="I58" i="1"/>
  <c r="I71" i="1"/>
  <c r="I76" i="1"/>
  <c r="H84" i="1"/>
  <c r="I100" i="1"/>
  <c r="H109" i="1"/>
  <c r="I113" i="1"/>
  <c r="H118" i="1"/>
  <c r="H122" i="1"/>
  <c r="N140" i="1"/>
  <c r="M144" i="1"/>
  <c r="M148" i="1"/>
  <c r="M152" i="1"/>
  <c r="S147" i="1"/>
  <c r="F151" i="1"/>
  <c r="I167" i="1"/>
  <c r="H171" i="1"/>
  <c r="H198" i="1"/>
  <c r="I232" i="1"/>
  <c r="I41" i="1"/>
  <c r="I119" i="1"/>
  <c r="I123" i="1"/>
  <c r="F134" i="1"/>
  <c r="H134" i="1" s="1"/>
  <c r="H168" i="1"/>
  <c r="H172" i="1"/>
  <c r="G151" i="1"/>
  <c r="H32" i="1"/>
  <c r="L137" i="1"/>
  <c r="M161" i="1"/>
  <c r="I34" i="1"/>
  <c r="G98" i="1"/>
  <c r="Q131" i="1"/>
  <c r="Q137" i="1"/>
  <c r="F218" i="1"/>
  <c r="F217" i="1" s="1"/>
  <c r="F216" i="1" s="1"/>
  <c r="L229" i="1"/>
  <c r="L231" i="1"/>
  <c r="H15" i="1"/>
  <c r="I15" i="1"/>
  <c r="R147" i="1"/>
  <c r="S151" i="1"/>
  <c r="H210" i="1"/>
  <c r="I241" i="1"/>
  <c r="I183" i="1"/>
  <c r="H187" i="1"/>
  <c r="I16" i="1"/>
  <c r="I20" i="1"/>
  <c r="H31" i="1"/>
  <c r="N144" i="1"/>
  <c r="N152" i="1"/>
  <c r="H45" i="1"/>
  <c r="G49" i="1"/>
  <c r="I49" i="1" s="1"/>
  <c r="L131" i="1"/>
  <c r="L143" i="1"/>
  <c r="F236" i="1"/>
  <c r="F235" i="1" s="1"/>
  <c r="F23" i="1"/>
  <c r="F70" i="1"/>
  <c r="F69" i="1" s="1"/>
  <c r="F133" i="1"/>
  <c r="P137" i="1"/>
  <c r="K143" i="1"/>
  <c r="P143" i="1"/>
  <c r="F152" i="1"/>
  <c r="I152" i="1" s="1"/>
  <c r="G193" i="1"/>
  <c r="L209" i="1" s="1"/>
  <c r="G218" i="1"/>
  <c r="G217" i="1" s="1"/>
  <c r="G236" i="1"/>
  <c r="G235" i="1" s="1"/>
  <c r="G161" i="1"/>
  <c r="H24" i="1"/>
  <c r="H232" i="1"/>
  <c r="G22" i="1"/>
  <c r="I28" i="1"/>
  <c r="G144" i="1"/>
  <c r="G152" i="1"/>
  <c r="F202" i="1"/>
  <c r="G12" i="1"/>
  <c r="G11" i="1" s="1"/>
  <c r="H17" i="1"/>
  <c r="I24" i="1"/>
  <c r="H94" i="1"/>
  <c r="H113" i="1"/>
  <c r="L232" i="1"/>
  <c r="I111" i="1"/>
  <c r="K127" i="1"/>
  <c r="K137" i="1"/>
  <c r="H27" i="1"/>
  <c r="H35" i="1"/>
  <c r="I94" i="1"/>
  <c r="H167" i="1"/>
  <c r="G115" i="1"/>
  <c r="L127" i="1"/>
  <c r="L135" i="1" s="1"/>
  <c r="G142" i="1"/>
  <c r="G150" i="1"/>
  <c r="H150" i="1" s="1"/>
  <c r="G23" i="1"/>
  <c r="F43" i="1"/>
  <c r="F98" i="1"/>
  <c r="F115" i="1"/>
  <c r="P131" i="1"/>
  <c r="P135" i="1" s="1"/>
  <c r="G216" i="1"/>
  <c r="L203" i="1"/>
  <c r="I102" i="1"/>
  <c r="F40" i="1"/>
  <c r="F89" i="1"/>
  <c r="I89" i="1" s="1"/>
  <c r="F107" i="1"/>
  <c r="K131" i="1"/>
  <c r="F194" i="1"/>
  <c r="K203" i="1" s="1"/>
  <c r="H42" i="1"/>
  <c r="I103" i="1"/>
  <c r="H116" i="1"/>
  <c r="H120" i="1"/>
  <c r="M142" i="1"/>
  <c r="S145" i="1"/>
  <c r="S149" i="1"/>
  <c r="I239" i="1"/>
  <c r="I243" i="1"/>
  <c r="G107" i="1"/>
  <c r="F229" i="1"/>
  <c r="K232" i="1" s="1"/>
  <c r="H13" i="1"/>
  <c r="G141" i="1"/>
  <c r="G149" i="1"/>
  <c r="F12" i="1"/>
  <c r="F11" i="1" s="1"/>
  <c r="H108" i="1"/>
  <c r="K212" i="1"/>
  <c r="M212" i="1" s="1"/>
  <c r="I50" i="1"/>
  <c r="I54" i="1"/>
  <c r="I62" i="1"/>
  <c r="H71" i="1"/>
  <c r="I104" i="1"/>
  <c r="H197" i="1"/>
  <c r="I222" i="1"/>
  <c r="G43" i="1"/>
  <c r="G39" i="1" s="1"/>
  <c r="G38" i="1" s="1"/>
  <c r="G92" i="1"/>
  <c r="G202" i="1"/>
  <c r="H202" i="1" s="1"/>
  <c r="H14" i="1"/>
  <c r="H18" i="1"/>
  <c r="H26" i="1"/>
  <c r="F144" i="1"/>
  <c r="I144" i="1" s="1"/>
  <c r="I172" i="1"/>
  <c r="F22" i="1"/>
  <c r="F21" i="1" s="1"/>
  <c r="F49" i="1"/>
  <c r="F209" i="1"/>
  <c r="I33" i="1"/>
  <c r="I106" i="1"/>
  <c r="I168" i="1"/>
  <c r="H79" i="1"/>
  <c r="I203" i="1"/>
  <c r="H77" i="1"/>
  <c r="I81" i="1"/>
  <c r="M130" i="1"/>
  <c r="N132" i="1"/>
  <c r="S139" i="1"/>
  <c r="I198" i="1"/>
  <c r="Q143" i="1"/>
  <c r="G133" i="1"/>
  <c r="H195" i="1"/>
  <c r="H211" i="1"/>
  <c r="I220" i="1"/>
  <c r="H183" i="1"/>
  <c r="I187" i="1"/>
  <c r="Q135" i="1"/>
  <c r="I197" i="1"/>
  <c r="L211" i="1"/>
  <c r="N211" i="1" s="1"/>
  <c r="L212" i="1"/>
  <c r="L204" i="1"/>
  <c r="N204" i="1" s="1"/>
  <c r="N161" i="1"/>
  <c r="F149" i="1"/>
  <c r="F138" i="1"/>
  <c r="N142" i="1"/>
  <c r="S133" i="1"/>
  <c r="N134" i="1"/>
  <c r="G134" i="1"/>
  <c r="H111" i="1"/>
  <c r="H97" i="1"/>
  <c r="H81" i="1"/>
  <c r="H25" i="1"/>
  <c r="H29" i="1"/>
  <c r="S137" i="1"/>
  <c r="R137" i="1"/>
  <c r="I45" i="1"/>
  <c r="I47" i="1"/>
  <c r="I51" i="1"/>
  <c r="I53" i="1"/>
  <c r="I55" i="1"/>
  <c r="I57" i="1"/>
  <c r="I59" i="1"/>
  <c r="I61" i="1"/>
  <c r="I63" i="1"/>
  <c r="I65" i="1"/>
  <c r="I74" i="1"/>
  <c r="I78" i="1"/>
  <c r="I82" i="1"/>
  <c r="I84" i="1"/>
  <c r="I93" i="1"/>
  <c r="I97" i="1"/>
  <c r="I116" i="1"/>
  <c r="I118" i="1"/>
  <c r="I120" i="1"/>
  <c r="I122" i="1"/>
  <c r="G129" i="1"/>
  <c r="N130" i="1"/>
  <c r="S132" i="1"/>
  <c r="R132" i="1"/>
  <c r="R139" i="1"/>
  <c r="R145" i="1"/>
  <c r="N149" i="1"/>
  <c r="M149" i="1"/>
  <c r="M150" i="1"/>
  <c r="I163" i="1"/>
  <c r="H163" i="1"/>
  <c r="H185" i="1"/>
  <c r="I221" i="1"/>
  <c r="H221" i="1"/>
  <c r="I240" i="1"/>
  <c r="H240" i="1"/>
  <c r="I224" i="1"/>
  <c r="H224" i="1"/>
  <c r="F86" i="1"/>
  <c r="I99" i="1"/>
  <c r="L125" i="1"/>
  <c r="K159" i="1"/>
  <c r="F128" i="1"/>
  <c r="R133" i="1"/>
  <c r="F139" i="1"/>
  <c r="F140" i="1"/>
  <c r="F145" i="1"/>
  <c r="F146" i="1"/>
  <c r="S150" i="1"/>
  <c r="R150" i="1"/>
  <c r="I173" i="1"/>
  <c r="H173" i="1"/>
  <c r="I186" i="1"/>
  <c r="H186" i="1"/>
  <c r="N129" i="1"/>
  <c r="M129" i="1"/>
  <c r="N141" i="1"/>
  <c r="M141" i="1"/>
  <c r="N147" i="1"/>
  <c r="M147" i="1"/>
  <c r="H41" i="1"/>
  <c r="H44" i="1"/>
  <c r="H46" i="1"/>
  <c r="H48" i="1"/>
  <c r="H50" i="1"/>
  <c r="H52" i="1"/>
  <c r="H54" i="1"/>
  <c r="H56" i="1"/>
  <c r="H58" i="1"/>
  <c r="H60" i="1"/>
  <c r="H62" i="1"/>
  <c r="H64" i="1"/>
  <c r="H76" i="1"/>
  <c r="H80" i="1"/>
  <c r="H83" i="1"/>
  <c r="H91" i="1"/>
  <c r="H99" i="1"/>
  <c r="H117" i="1"/>
  <c r="H119" i="1"/>
  <c r="H121" i="1"/>
  <c r="H123" i="1"/>
  <c r="G128" i="1"/>
  <c r="S130" i="1"/>
  <c r="R130" i="1"/>
  <c r="S142" i="1"/>
  <c r="R142" i="1"/>
  <c r="S148" i="1"/>
  <c r="R148" i="1"/>
  <c r="H152" i="1"/>
  <c r="S161" i="1"/>
  <c r="R161" i="1"/>
  <c r="F178" i="1"/>
  <c r="I190" i="1"/>
  <c r="H190" i="1"/>
  <c r="I48" i="1"/>
  <c r="H104" i="1"/>
  <c r="M128" i="1"/>
  <c r="S129" i="1"/>
  <c r="F132" i="1"/>
  <c r="N138" i="1"/>
  <c r="N139" i="1"/>
  <c r="M139" i="1"/>
  <c r="M140" i="1"/>
  <c r="N145" i="1"/>
  <c r="M145" i="1"/>
  <c r="M146" i="1"/>
  <c r="R149" i="1"/>
  <c r="I184" i="1"/>
  <c r="H184" i="1"/>
  <c r="I219" i="1"/>
  <c r="H219" i="1"/>
  <c r="I223" i="1"/>
  <c r="H223" i="1"/>
  <c r="I238" i="1"/>
  <c r="H238" i="1"/>
  <c r="I242" i="1"/>
  <c r="H242" i="1"/>
  <c r="S128" i="1"/>
  <c r="R128" i="1"/>
  <c r="N133" i="1"/>
  <c r="M133" i="1"/>
  <c r="G138" i="1"/>
  <c r="S140" i="1"/>
  <c r="R140" i="1"/>
  <c r="S146" i="1"/>
  <c r="R146" i="1"/>
  <c r="F179" i="1"/>
  <c r="H19" i="1"/>
  <c r="G68" i="1"/>
  <c r="L68" i="1" s="1"/>
  <c r="G70" i="1"/>
  <c r="L81" i="1" s="1"/>
  <c r="R129" i="1"/>
  <c r="G132" i="1"/>
  <c r="S134" i="1"/>
  <c r="R134" i="1"/>
  <c r="M138" i="1"/>
  <c r="N151" i="1"/>
  <c r="M151" i="1"/>
  <c r="I188" i="1"/>
  <c r="H188" i="1"/>
  <c r="I225" i="1"/>
  <c r="H225" i="1"/>
  <c r="H103" i="1"/>
  <c r="F129" i="1"/>
  <c r="F130" i="1"/>
  <c r="M132" i="1"/>
  <c r="S138" i="1"/>
  <c r="R138" i="1"/>
  <c r="F141" i="1"/>
  <c r="F142" i="1"/>
  <c r="S144" i="1"/>
  <c r="R144" i="1"/>
  <c r="F147" i="1"/>
  <c r="F148" i="1"/>
  <c r="S152" i="1"/>
  <c r="R152" i="1"/>
  <c r="H162" i="1"/>
  <c r="I182" i="1"/>
  <c r="H182" i="1"/>
  <c r="I195" i="1"/>
  <c r="I210" i="1"/>
  <c r="I211" i="1"/>
  <c r="I212" i="1"/>
  <c r="G179" i="1"/>
  <c r="L210" i="1"/>
  <c r="H203" i="1"/>
  <c r="H204" i="1"/>
  <c r="H205" i="1"/>
  <c r="H220" i="1"/>
  <c r="H222" i="1"/>
  <c r="K229" i="1"/>
  <c r="K230" i="1"/>
  <c r="H239" i="1"/>
  <c r="H241" i="1"/>
  <c r="H243" i="1"/>
  <c r="FZ202" i="1"/>
  <c r="FW236" i="1"/>
  <c r="FV236" i="1"/>
  <c r="FT235" i="1"/>
  <c r="FW193" i="1"/>
  <c r="FV193" i="1"/>
  <c r="FW137" i="1"/>
  <c r="FV137" i="1"/>
  <c r="FV216" i="1"/>
  <c r="FW216" i="1"/>
  <c r="FV11" i="1"/>
  <c r="FW11" i="1"/>
  <c r="FU10" i="1"/>
  <c r="FY209" i="1"/>
  <c r="GB230" i="1"/>
  <c r="GA230" i="1"/>
  <c r="FU177" i="1"/>
  <c r="FU167" i="1"/>
  <c r="FU176" i="1"/>
  <c r="FZ209" i="1"/>
  <c r="GB202" i="1"/>
  <c r="GA202" i="1"/>
  <c r="FT21" i="1"/>
  <c r="FW22" i="1"/>
  <c r="FV22" i="1"/>
  <c r="FY71" i="1"/>
  <c r="FY75" i="1"/>
  <c r="FY80" i="1"/>
  <c r="FY78" i="1"/>
  <c r="FY76" i="1"/>
  <c r="FY74" i="1"/>
  <c r="FY73" i="1"/>
  <c r="FY79" i="1"/>
  <c r="FY70" i="1"/>
  <c r="FT69" i="1"/>
  <c r="FW70" i="1"/>
  <c r="FY81" i="1"/>
  <c r="FY77" i="1"/>
  <c r="FV70" i="1"/>
  <c r="FZ103" i="1"/>
  <c r="FU39" i="1"/>
  <c r="FU38" i="1" s="1"/>
  <c r="FW38" i="1" s="1"/>
  <c r="FV49" i="1"/>
  <c r="FZ73" i="1"/>
  <c r="FZ75" i="1"/>
  <c r="FZ77" i="1"/>
  <c r="FZ79" i="1"/>
  <c r="FZ81" i="1"/>
  <c r="FV88" i="1"/>
  <c r="FY89" i="1"/>
  <c r="FY91" i="1"/>
  <c r="FY96" i="1"/>
  <c r="FV98" i="1"/>
  <c r="GB127" i="1"/>
  <c r="FW131" i="1"/>
  <c r="GG131" i="1"/>
  <c r="GB137" i="1"/>
  <c r="FV202" i="1"/>
  <c r="FY203" i="1"/>
  <c r="GA204" i="1"/>
  <c r="FV39" i="1"/>
  <c r="FV72" i="1"/>
  <c r="FW88" i="1"/>
  <c r="FZ91" i="1"/>
  <c r="FZ96" i="1"/>
  <c r="FW98" i="1"/>
  <c r="FT127" i="1"/>
  <c r="FT155" i="1" s="1"/>
  <c r="GD135" i="1"/>
  <c r="GD153" i="1" s="1"/>
  <c r="FV168" i="1"/>
  <c r="FV194" i="1"/>
  <c r="FW202" i="1"/>
  <c r="FZ203" i="1"/>
  <c r="FZ229" i="1"/>
  <c r="GB229" i="1" s="1"/>
  <c r="FV237" i="1"/>
  <c r="FZ94" i="1"/>
  <c r="FZ101" i="1"/>
  <c r="FV12" i="1"/>
  <c r="FW39" i="1"/>
  <c r="FU69" i="1"/>
  <c r="FZ70" i="1"/>
  <c r="FW72" i="1"/>
  <c r="FT87" i="1"/>
  <c r="FY88" i="1"/>
  <c r="FY93" i="1"/>
  <c r="FV95" i="1"/>
  <c r="FY100" i="1"/>
  <c r="FY102" i="1"/>
  <c r="FY104" i="1"/>
  <c r="FY106" i="1"/>
  <c r="FU127" i="1"/>
  <c r="FU155" i="1" s="1"/>
  <c r="GE135" i="1"/>
  <c r="GE153" i="1" s="1"/>
  <c r="FW194" i="1"/>
  <c r="FV209" i="1"/>
  <c r="FY210" i="1"/>
  <c r="GA211" i="1"/>
  <c r="FY232" i="1"/>
  <c r="FW237" i="1"/>
  <c r="FZ92" i="1"/>
  <c r="FZ99" i="1"/>
  <c r="FZ105" i="1"/>
  <c r="FZ41" i="1"/>
  <c r="FU67" i="1"/>
  <c r="FY72" i="1"/>
  <c r="FU87" i="1"/>
  <c r="FZ88" i="1"/>
  <c r="FZ93" i="1"/>
  <c r="FZ100" i="1"/>
  <c r="FZ102" i="1"/>
  <c r="FZ104" i="1"/>
  <c r="FZ106" i="1"/>
  <c r="GF127" i="1"/>
  <c r="GA131" i="1"/>
  <c r="FV132" i="1"/>
  <c r="FV133" i="1"/>
  <c r="FV134" i="1"/>
  <c r="GA136" i="1"/>
  <c r="GF137" i="1"/>
  <c r="GA143" i="1"/>
  <c r="FV144" i="1"/>
  <c r="FV145" i="1"/>
  <c r="FV146" i="1"/>
  <c r="FV147" i="1"/>
  <c r="FV148" i="1"/>
  <c r="FV149" i="1"/>
  <c r="FV150" i="1"/>
  <c r="FV151" i="1"/>
  <c r="FW209" i="1"/>
  <c r="FZ210" i="1"/>
  <c r="FZ72" i="1"/>
  <c r="FZ74" i="1"/>
  <c r="FZ76" i="1"/>
  <c r="FZ78" i="1"/>
  <c r="FZ80" i="1"/>
  <c r="FY90" i="1"/>
  <c r="FV92" i="1"/>
  <c r="FY95" i="1"/>
  <c r="FY97" i="1"/>
  <c r="FV161" i="1"/>
  <c r="FY231" i="1"/>
  <c r="FV8" i="1"/>
  <c r="FZ90" i="1"/>
  <c r="FW92" i="1"/>
  <c r="FY135" i="1"/>
  <c r="FV224" i="1"/>
  <c r="FY94" i="1"/>
  <c r="FY99" i="1"/>
  <c r="FY101" i="1"/>
  <c r="FY103" i="1"/>
  <c r="FZ135" i="1"/>
  <c r="FU135" i="1" s="1"/>
  <c r="FV229" i="1"/>
  <c r="FD176" i="1"/>
  <c r="FD177" i="1"/>
  <c r="FD167" i="1"/>
  <c r="FI71" i="1"/>
  <c r="FI77" i="1"/>
  <c r="FI81" i="1"/>
  <c r="FI80" i="1"/>
  <c r="FI78" i="1"/>
  <c r="FI76" i="1"/>
  <c r="FI74" i="1"/>
  <c r="FI73" i="1"/>
  <c r="FI75" i="1"/>
  <c r="FI70" i="1"/>
  <c r="FD69" i="1"/>
  <c r="FI79" i="1"/>
  <c r="FI209" i="1"/>
  <c r="FH105" i="1"/>
  <c r="FH103" i="1"/>
  <c r="FH101" i="1"/>
  <c r="FH99" i="1"/>
  <c r="FH94" i="1"/>
  <c r="FH89" i="1"/>
  <c r="FH91" i="1"/>
  <c r="FH97" i="1"/>
  <c r="FH90" i="1"/>
  <c r="FH96" i="1"/>
  <c r="FH106" i="1"/>
  <c r="FH104" i="1"/>
  <c r="FH102" i="1"/>
  <c r="FH100" i="1"/>
  <c r="FH98" i="1"/>
  <c r="FH93" i="1"/>
  <c r="FH88" i="1"/>
  <c r="FC87" i="1"/>
  <c r="FH107" i="1"/>
  <c r="FE88" i="1"/>
  <c r="FF88" i="1"/>
  <c r="FH92" i="1"/>
  <c r="FF131" i="1"/>
  <c r="FC155" i="1"/>
  <c r="FE131" i="1"/>
  <c r="FE136" i="1"/>
  <c r="FF136" i="1"/>
  <c r="FF236" i="1"/>
  <c r="FC235" i="1"/>
  <c r="FE236" i="1"/>
  <c r="FE11" i="1"/>
  <c r="FF11" i="1"/>
  <c r="FC10" i="1"/>
  <c r="FO136" i="1"/>
  <c r="FP136" i="1"/>
  <c r="FJ230" i="1"/>
  <c r="FK230" i="1"/>
  <c r="FD10" i="1"/>
  <c r="FF38" i="1"/>
  <c r="FE38" i="1"/>
  <c r="FN155" i="1"/>
  <c r="FK203" i="1"/>
  <c r="FE21" i="1"/>
  <c r="FF21" i="1"/>
  <c r="FC166" i="1"/>
  <c r="FE143" i="1"/>
  <c r="FF143" i="1"/>
  <c r="FF216" i="1"/>
  <c r="FE216" i="1"/>
  <c r="FH81" i="1"/>
  <c r="FE70" i="1"/>
  <c r="FH71" i="1"/>
  <c r="FF70" i="1"/>
  <c r="FH77" i="1"/>
  <c r="FH80" i="1"/>
  <c r="FH78" i="1"/>
  <c r="FH76" i="1"/>
  <c r="FH74" i="1"/>
  <c r="FH73" i="1"/>
  <c r="FH79" i="1"/>
  <c r="FH75" i="1"/>
  <c r="FH70" i="1"/>
  <c r="FC69" i="1"/>
  <c r="FE39" i="1"/>
  <c r="FE72" i="1"/>
  <c r="FI89" i="1"/>
  <c r="FI91" i="1"/>
  <c r="FI96" i="1"/>
  <c r="FF98" i="1"/>
  <c r="FI107" i="1"/>
  <c r="FJ125" i="1"/>
  <c r="FM135" i="1"/>
  <c r="FM153" i="1" s="1"/>
  <c r="FE168" i="1"/>
  <c r="FE194" i="1"/>
  <c r="FF202" i="1"/>
  <c r="FI203" i="1"/>
  <c r="FJ203" i="1" s="1"/>
  <c r="FK204" i="1"/>
  <c r="FK212" i="1"/>
  <c r="FE237" i="1"/>
  <c r="FI101" i="1"/>
  <c r="FE12" i="1"/>
  <c r="FE22" i="1"/>
  <c r="FF39" i="1"/>
  <c r="FE43" i="1"/>
  <c r="FF72" i="1"/>
  <c r="FE95" i="1"/>
  <c r="FE115" i="1"/>
  <c r="FN135" i="1"/>
  <c r="FN153" i="1" s="1"/>
  <c r="FF194" i="1"/>
  <c r="FE209" i="1"/>
  <c r="FH210" i="1"/>
  <c r="FJ211" i="1"/>
  <c r="FJ229" i="1"/>
  <c r="FH232" i="1"/>
  <c r="FF237" i="1"/>
  <c r="FI92" i="1"/>
  <c r="FI99" i="1"/>
  <c r="FI105" i="1"/>
  <c r="FF12" i="1"/>
  <c r="FF22" i="1"/>
  <c r="FD67" i="1"/>
  <c r="FH72" i="1"/>
  <c r="FD87" i="1"/>
  <c r="FI88" i="1"/>
  <c r="FI93" i="1"/>
  <c r="FF95" i="1"/>
  <c r="FI98" i="1"/>
  <c r="FI100" i="1"/>
  <c r="FI102" i="1"/>
  <c r="FI104" i="1"/>
  <c r="FI106" i="1"/>
  <c r="FE127" i="1"/>
  <c r="FO127" i="1"/>
  <c r="FJ131" i="1"/>
  <c r="FE132" i="1"/>
  <c r="FE133" i="1"/>
  <c r="FE134" i="1"/>
  <c r="FJ136" i="1"/>
  <c r="FO137" i="1"/>
  <c r="FE173" i="1"/>
  <c r="FC193" i="1"/>
  <c r="FI202" i="1"/>
  <c r="FF209" i="1"/>
  <c r="FI210" i="1"/>
  <c r="FE217" i="1"/>
  <c r="FI94" i="1"/>
  <c r="FI103" i="1"/>
  <c r="FE67" i="1"/>
  <c r="FI72" i="1"/>
  <c r="FE92" i="1"/>
  <c r="FH95" i="1"/>
  <c r="FO125" i="1"/>
  <c r="FK131" i="1"/>
  <c r="FK136" i="1"/>
  <c r="FK143" i="1"/>
  <c r="FF217" i="1"/>
  <c r="FH231" i="1"/>
  <c r="FI90" i="1"/>
  <c r="FI95" i="1"/>
  <c r="FH135" i="1"/>
  <c r="FH153" i="1" s="1"/>
  <c r="FE224" i="1"/>
  <c r="FF8" i="1"/>
  <c r="FI135" i="1"/>
  <c r="FD135" i="1" s="1"/>
  <c r="FE229" i="1"/>
  <c r="EL21" i="1"/>
  <c r="EO22" i="1"/>
  <c r="EN22" i="1"/>
  <c r="EO143" i="1"/>
  <c r="EN143" i="1"/>
  <c r="ET202" i="1"/>
  <c r="ES202" i="1"/>
  <c r="EV155" i="1"/>
  <c r="EY136" i="1"/>
  <c r="EX136" i="1"/>
  <c r="EO236" i="1"/>
  <c r="EN236" i="1"/>
  <c r="EL235" i="1"/>
  <c r="ER153" i="1"/>
  <c r="EL10" i="1"/>
  <c r="EL136" i="1"/>
  <c r="EO193" i="1"/>
  <c r="EN193" i="1"/>
  <c r="ES231" i="1"/>
  <c r="ET231" i="1"/>
  <c r="EL155" i="1"/>
  <c r="EO131" i="1"/>
  <c r="EN131" i="1"/>
  <c r="EN11" i="1"/>
  <c r="EM10" i="1"/>
  <c r="EO11" i="1"/>
  <c r="EO137" i="1"/>
  <c r="EO216" i="1"/>
  <c r="EN216" i="1"/>
  <c r="EM177" i="1"/>
  <c r="EM167" i="1"/>
  <c r="EM176" i="1"/>
  <c r="EQ81" i="1"/>
  <c r="EQ71" i="1"/>
  <c r="EQ75" i="1"/>
  <c r="EQ80" i="1"/>
  <c r="EQ78" i="1"/>
  <c r="EQ76" i="1"/>
  <c r="EQ74" i="1"/>
  <c r="EN70" i="1"/>
  <c r="EQ79" i="1"/>
  <c r="EQ70" i="1"/>
  <c r="EL69" i="1"/>
  <c r="EO70" i="1"/>
  <c r="EQ77" i="1"/>
  <c r="EQ73" i="1"/>
  <c r="EQ209" i="1"/>
  <c r="ER92" i="1"/>
  <c r="ER94" i="1"/>
  <c r="ER99" i="1"/>
  <c r="ER105" i="1"/>
  <c r="EM39" i="1"/>
  <c r="EM38" i="1" s="1"/>
  <c r="EO38" i="1" s="1"/>
  <c r="ER73" i="1"/>
  <c r="ER75" i="1"/>
  <c r="ER77" i="1"/>
  <c r="ER79" i="1"/>
  <c r="ER81" i="1"/>
  <c r="EN88" i="1"/>
  <c r="EQ91" i="1"/>
  <c r="EQ96" i="1"/>
  <c r="EN98" i="1"/>
  <c r="ET127" i="1"/>
  <c r="ET137" i="1"/>
  <c r="EN202" i="1"/>
  <c r="EQ203" i="1"/>
  <c r="EO218" i="1"/>
  <c r="EQ229" i="1"/>
  <c r="EN39" i="1"/>
  <c r="EN72" i="1"/>
  <c r="EO88" i="1"/>
  <c r="ER89" i="1"/>
  <c r="ER91" i="1"/>
  <c r="ER96" i="1"/>
  <c r="EO98" i="1"/>
  <c r="ER107" i="1"/>
  <c r="EV135" i="1"/>
  <c r="EV153" i="1"/>
  <c r="ES159" i="1"/>
  <c r="EN168" i="1"/>
  <c r="EN194" i="1"/>
  <c r="EO202" i="1"/>
  <c r="EN237" i="1"/>
  <c r="EN12" i="1"/>
  <c r="EQ41" i="1"/>
  <c r="EN43" i="1"/>
  <c r="EM69" i="1"/>
  <c r="ER70" i="1"/>
  <c r="EO72" i="1"/>
  <c r="EL87" i="1"/>
  <c r="EQ88" i="1"/>
  <c r="EQ93" i="1"/>
  <c r="EN95" i="1"/>
  <c r="EQ100" i="1"/>
  <c r="EQ102" i="1"/>
  <c r="EQ104" i="1"/>
  <c r="EQ106" i="1"/>
  <c r="EN115" i="1"/>
  <c r="EM127" i="1"/>
  <c r="EO127" i="1" s="1"/>
  <c r="EW135" i="1"/>
  <c r="EW153" i="1" s="1"/>
  <c r="ER136" i="1"/>
  <c r="EM136" i="1" s="1"/>
  <c r="EM155" i="1" s="1"/>
  <c r="EO194" i="1"/>
  <c r="EN209" i="1"/>
  <c r="EQ210" i="1"/>
  <c r="ES211" i="1"/>
  <c r="EQ232" i="1"/>
  <c r="EO237" i="1"/>
  <c r="EO12" i="1"/>
  <c r="EM67" i="1"/>
  <c r="EQ72" i="1"/>
  <c r="EM87" i="1"/>
  <c r="ER88" i="1"/>
  <c r="ER93" i="1"/>
  <c r="ER100" i="1"/>
  <c r="ER102" i="1"/>
  <c r="ER104" i="1"/>
  <c r="ER106" i="1"/>
  <c r="EN127" i="1"/>
  <c r="EX127" i="1"/>
  <c r="ES131" i="1"/>
  <c r="EN132" i="1"/>
  <c r="EN133" i="1"/>
  <c r="EN134" i="1"/>
  <c r="EN137" i="1"/>
  <c r="EX137" i="1"/>
  <c r="ES143" i="1"/>
  <c r="EN144" i="1"/>
  <c r="EN145" i="1"/>
  <c r="EN146" i="1"/>
  <c r="EN147" i="1"/>
  <c r="EN148" i="1"/>
  <c r="EN149" i="1"/>
  <c r="EN150" i="1"/>
  <c r="EN151" i="1"/>
  <c r="EN152" i="1"/>
  <c r="EN173" i="1"/>
  <c r="EO209" i="1"/>
  <c r="EN217" i="1"/>
  <c r="ER232" i="1"/>
  <c r="ER103" i="1"/>
  <c r="ER72" i="1"/>
  <c r="ER74" i="1"/>
  <c r="ER76" i="1"/>
  <c r="ER78" i="1"/>
  <c r="ER80" i="1"/>
  <c r="EQ90" i="1"/>
  <c r="EQ95" i="1"/>
  <c r="EQ97" i="1"/>
  <c r="EX125" i="1"/>
  <c r="ET131" i="1"/>
  <c r="ET136" i="1"/>
  <c r="EY137" i="1"/>
  <c r="ET143" i="1"/>
  <c r="EO217" i="1"/>
  <c r="ER101" i="1"/>
  <c r="ER90" i="1"/>
  <c r="EQ135" i="1"/>
  <c r="EQ92" i="1"/>
  <c r="EQ94" i="1"/>
  <c r="EQ99" i="1"/>
  <c r="EQ101" i="1"/>
  <c r="EQ103" i="1"/>
  <c r="ER135" i="1"/>
  <c r="EM135" i="1" s="1"/>
  <c r="EA99" i="1"/>
  <c r="EA106" i="1"/>
  <c r="EA104" i="1"/>
  <c r="EA102" i="1"/>
  <c r="EA100" i="1"/>
  <c r="EA93" i="1"/>
  <c r="EA88" i="1"/>
  <c r="DV87" i="1"/>
  <c r="EA105" i="1"/>
  <c r="EA103" i="1"/>
  <c r="EA96" i="1"/>
  <c r="EA91" i="1"/>
  <c r="EA101" i="1"/>
  <c r="EA97" i="1"/>
  <c r="EA94" i="1"/>
  <c r="EA90" i="1"/>
  <c r="EA95" i="1"/>
  <c r="EA92" i="1"/>
  <c r="DW11" i="1"/>
  <c r="DU10" i="1"/>
  <c r="DW139" i="1"/>
  <c r="DX139" i="1"/>
  <c r="DW143" i="1"/>
  <c r="DX143" i="1"/>
  <c r="DW107" i="1"/>
  <c r="DX107" i="1"/>
  <c r="EA107" i="1"/>
  <c r="DW131" i="1"/>
  <c r="DX131" i="1"/>
  <c r="DX72" i="1"/>
  <c r="DW72" i="1"/>
  <c r="DV155" i="1"/>
  <c r="DW138" i="1"/>
  <c r="DX138" i="1"/>
  <c r="DW142" i="1"/>
  <c r="DX142" i="1"/>
  <c r="DX236" i="1"/>
  <c r="DW236" i="1"/>
  <c r="DU235" i="1"/>
  <c r="EB127" i="1"/>
  <c r="DU127" i="1"/>
  <c r="EC127" i="1"/>
  <c r="DX130" i="1"/>
  <c r="DW130" i="1"/>
  <c r="EG136" i="1"/>
  <c r="EH136" i="1"/>
  <c r="EB209" i="1"/>
  <c r="EC209" i="1"/>
  <c r="DW125" i="1"/>
  <c r="DW158" i="1" s="1"/>
  <c r="DX8" i="1"/>
  <c r="DW67" i="1"/>
  <c r="DU166" i="1"/>
  <c r="DU38" i="1"/>
  <c r="DU70" i="1"/>
  <c r="DZ72" i="1" s="1"/>
  <c r="DX141" i="1"/>
  <c r="DW141" i="1"/>
  <c r="EC202" i="1"/>
  <c r="EB202" i="1"/>
  <c r="DW129" i="1"/>
  <c r="DX129" i="1"/>
  <c r="EG131" i="1"/>
  <c r="EE155" i="1"/>
  <c r="EH131" i="1"/>
  <c r="DU137" i="1"/>
  <c r="DZ136" i="1"/>
  <c r="EC137" i="1"/>
  <c r="EB137" i="1"/>
  <c r="EH143" i="1"/>
  <c r="EG143" i="1"/>
  <c r="DW23" i="1"/>
  <c r="DV22" i="1"/>
  <c r="DW89" i="1"/>
  <c r="EA89" i="1"/>
  <c r="DW140" i="1"/>
  <c r="DX140" i="1"/>
  <c r="DX11" i="1"/>
  <c r="DX23" i="1"/>
  <c r="DX89" i="1"/>
  <c r="EA98" i="1"/>
  <c r="DW128" i="1"/>
  <c r="DX128" i="1"/>
  <c r="DX193" i="1"/>
  <c r="DW193" i="1"/>
  <c r="EA230" i="1"/>
  <c r="EC230" i="1" s="1"/>
  <c r="DV39" i="1"/>
  <c r="DV38" i="1" s="1"/>
  <c r="DW49" i="1"/>
  <c r="EA73" i="1"/>
  <c r="EA75" i="1"/>
  <c r="EA77" i="1"/>
  <c r="EA79" i="1"/>
  <c r="EA81" i="1"/>
  <c r="DW88" i="1"/>
  <c r="DZ91" i="1"/>
  <c r="DZ96" i="1"/>
  <c r="DW98" i="1"/>
  <c r="DW202" i="1"/>
  <c r="DZ203" i="1"/>
  <c r="EB204" i="1"/>
  <c r="EB212" i="1"/>
  <c r="DX218" i="1"/>
  <c r="DZ229" i="1"/>
  <c r="DX88" i="1"/>
  <c r="DX98" i="1"/>
  <c r="EE135" i="1"/>
  <c r="DU135" i="1" s="1"/>
  <c r="EE153" i="1"/>
  <c r="EB159" i="1"/>
  <c r="DW168" i="1"/>
  <c r="DW194" i="1"/>
  <c r="DX202" i="1"/>
  <c r="DU217" i="1"/>
  <c r="EA229" i="1"/>
  <c r="DW237" i="1"/>
  <c r="DW12" i="1"/>
  <c r="DW43" i="1"/>
  <c r="DV69" i="1"/>
  <c r="EA70" i="1"/>
  <c r="DU87" i="1"/>
  <c r="DZ88" i="1"/>
  <c r="DZ93" i="1"/>
  <c r="DW95" i="1"/>
  <c r="DZ100" i="1"/>
  <c r="DZ102" i="1"/>
  <c r="DZ104" i="1"/>
  <c r="DZ106" i="1"/>
  <c r="DW115" i="1"/>
  <c r="DV127" i="1"/>
  <c r="EF135" i="1"/>
  <c r="EF153" i="1" s="1"/>
  <c r="EA136" i="1"/>
  <c r="DV136" i="1" s="1"/>
  <c r="DX194" i="1"/>
  <c r="DW209" i="1"/>
  <c r="DZ210" i="1"/>
  <c r="DZ232" i="1"/>
  <c r="DX237" i="1"/>
  <c r="EG127" i="1"/>
  <c r="EB131" i="1"/>
  <c r="DW132" i="1"/>
  <c r="DW133" i="1"/>
  <c r="DW134" i="1"/>
  <c r="EA232" i="1"/>
  <c r="DX229" i="1"/>
  <c r="EA74" i="1"/>
  <c r="EA76" i="1"/>
  <c r="EA78" i="1"/>
  <c r="EA80" i="1"/>
  <c r="DZ90" i="1"/>
  <c r="DZ97" i="1"/>
  <c r="EG125" i="1"/>
  <c r="DZ231" i="1"/>
  <c r="DZ92" i="1"/>
  <c r="DZ94" i="1"/>
  <c r="DZ99" i="1"/>
  <c r="DZ101" i="1"/>
  <c r="DZ103" i="1"/>
  <c r="EA135" i="1"/>
  <c r="DV135" i="1" s="1"/>
  <c r="DW229" i="1"/>
  <c r="DF11" i="1"/>
  <c r="DG11" i="1"/>
  <c r="DD10" i="1"/>
  <c r="DG38" i="1"/>
  <c r="DF38" i="1"/>
  <c r="DG70" i="1"/>
  <c r="DI71" i="1"/>
  <c r="DI81" i="1"/>
  <c r="DI75" i="1"/>
  <c r="DI80" i="1"/>
  <c r="DI78" i="1"/>
  <c r="DI76" i="1"/>
  <c r="DI74" i="1"/>
  <c r="DI79" i="1"/>
  <c r="DI73" i="1"/>
  <c r="DF70" i="1"/>
  <c r="DI70" i="1"/>
  <c r="DD69" i="1"/>
  <c r="DI77" i="1"/>
  <c r="DD216" i="1"/>
  <c r="DG217" i="1"/>
  <c r="DF217" i="1"/>
  <c r="DL229" i="1"/>
  <c r="DJ71" i="1"/>
  <c r="DJ75" i="1"/>
  <c r="DJ80" i="1"/>
  <c r="DJ78" i="1"/>
  <c r="DJ76" i="1"/>
  <c r="DJ74" i="1"/>
  <c r="DJ81" i="1"/>
  <c r="DJ73" i="1"/>
  <c r="DJ70" i="1"/>
  <c r="DE69" i="1"/>
  <c r="DJ79" i="1"/>
  <c r="DJ77" i="1"/>
  <c r="DG236" i="1"/>
  <c r="DF236" i="1"/>
  <c r="DD235" i="1"/>
  <c r="DF21" i="1"/>
  <c r="DD166" i="1"/>
  <c r="DG21" i="1"/>
  <c r="DI105" i="1"/>
  <c r="DI103" i="1"/>
  <c r="DI101" i="1"/>
  <c r="DI99" i="1"/>
  <c r="DI94" i="1"/>
  <c r="DI96" i="1"/>
  <c r="DI97" i="1"/>
  <c r="DI90" i="1"/>
  <c r="DI91" i="1"/>
  <c r="DI107" i="1"/>
  <c r="DF88" i="1"/>
  <c r="DI106" i="1"/>
  <c r="DI104" i="1"/>
  <c r="DI102" i="1"/>
  <c r="DI100" i="1"/>
  <c r="DI93" i="1"/>
  <c r="DI88" i="1"/>
  <c r="DD87" i="1"/>
  <c r="DI89" i="1"/>
  <c r="DG88" i="1"/>
  <c r="DG137" i="1"/>
  <c r="DF137" i="1"/>
  <c r="DI92" i="1"/>
  <c r="DD155" i="1"/>
  <c r="DE176" i="1"/>
  <c r="DE177" i="1"/>
  <c r="DE167" i="1"/>
  <c r="DE155" i="1"/>
  <c r="DJ202" i="1"/>
  <c r="DK230" i="1"/>
  <c r="DL230" i="1"/>
  <c r="DJ99" i="1"/>
  <c r="DF39" i="1"/>
  <c r="DF72" i="1"/>
  <c r="DJ91" i="1"/>
  <c r="DJ96" i="1"/>
  <c r="DG98" i="1"/>
  <c r="DK125" i="1"/>
  <c r="DD127" i="1"/>
  <c r="DN135" i="1"/>
  <c r="DN153" i="1" s="1"/>
  <c r="DF168" i="1"/>
  <c r="DF194" i="1"/>
  <c r="DG202" i="1"/>
  <c r="DJ203" i="1"/>
  <c r="DL203" i="1" s="1"/>
  <c r="DL204" i="1"/>
  <c r="DJ229" i="1"/>
  <c r="DF237" i="1"/>
  <c r="DJ92" i="1"/>
  <c r="DJ103" i="1"/>
  <c r="DF98" i="1"/>
  <c r="DF202" i="1"/>
  <c r="DF12" i="1"/>
  <c r="DF22" i="1"/>
  <c r="DG39" i="1"/>
  <c r="DI41" i="1"/>
  <c r="DF43" i="1"/>
  <c r="DG72" i="1"/>
  <c r="DF95" i="1"/>
  <c r="DF115" i="1"/>
  <c r="DE127" i="1"/>
  <c r="DO135" i="1"/>
  <c r="DO153" i="1" s="1"/>
  <c r="DG194" i="1"/>
  <c r="DF209" i="1"/>
  <c r="DI210" i="1"/>
  <c r="DK211" i="1"/>
  <c r="DK229" i="1"/>
  <c r="DI232" i="1"/>
  <c r="DG237" i="1"/>
  <c r="DJ94" i="1"/>
  <c r="DG12" i="1"/>
  <c r="DG22" i="1"/>
  <c r="DE67" i="1"/>
  <c r="DI72" i="1"/>
  <c r="DE87" i="1"/>
  <c r="DJ88" i="1"/>
  <c r="DJ93" i="1"/>
  <c r="DG95" i="1"/>
  <c r="DJ100" i="1"/>
  <c r="DJ102" i="1"/>
  <c r="DJ104" i="1"/>
  <c r="DJ106" i="1"/>
  <c r="DP127" i="1"/>
  <c r="DK131" i="1"/>
  <c r="DF132" i="1"/>
  <c r="DF133" i="1"/>
  <c r="DF134" i="1"/>
  <c r="DD193" i="1"/>
  <c r="DG209" i="1"/>
  <c r="DJ210" i="1"/>
  <c r="DJ232" i="1"/>
  <c r="DJ105" i="1"/>
  <c r="DF67" i="1"/>
  <c r="DJ72" i="1"/>
  <c r="DF92" i="1"/>
  <c r="DI95" i="1"/>
  <c r="DF161" i="1"/>
  <c r="DI231" i="1"/>
  <c r="DJ90" i="1"/>
  <c r="DJ95" i="1"/>
  <c r="DJ97" i="1"/>
  <c r="DI135" i="1"/>
  <c r="DI153" i="1" s="1"/>
  <c r="DF224" i="1"/>
  <c r="DG8" i="1"/>
  <c r="DJ135" i="1"/>
  <c r="DE135" i="1" s="1"/>
  <c r="DF229" i="1"/>
  <c r="CN155" i="1"/>
  <c r="CO131" i="1"/>
  <c r="CP137" i="1"/>
  <c r="CO137" i="1"/>
  <c r="CR98" i="1"/>
  <c r="CO216" i="1"/>
  <c r="CR77" i="1"/>
  <c r="CO70" i="1"/>
  <c r="CR71" i="1"/>
  <c r="CR75" i="1"/>
  <c r="CR80" i="1"/>
  <c r="CR78" i="1"/>
  <c r="CR76" i="1"/>
  <c r="CR74" i="1"/>
  <c r="CR81" i="1"/>
  <c r="CR73" i="1"/>
  <c r="CR70" i="1"/>
  <c r="CM69" i="1"/>
  <c r="CR79" i="1"/>
  <c r="CP70" i="1"/>
  <c r="CP193" i="1"/>
  <c r="CO193" i="1"/>
  <c r="CP136" i="1"/>
  <c r="CR209" i="1"/>
  <c r="CP236" i="1"/>
  <c r="CO236" i="1"/>
  <c r="CM235" i="1"/>
  <c r="CN177" i="1"/>
  <c r="CN167" i="1"/>
  <c r="CN176" i="1"/>
  <c r="CN216" i="1"/>
  <c r="CP216" i="1" s="1"/>
  <c r="CP217" i="1"/>
  <c r="CO217" i="1"/>
  <c r="CR202" i="1"/>
  <c r="CX153" i="1"/>
  <c r="CU230" i="1"/>
  <c r="CT230" i="1"/>
  <c r="CS94" i="1"/>
  <c r="CS105" i="1"/>
  <c r="CM22" i="1"/>
  <c r="CN39" i="1"/>
  <c r="CN38" i="1" s="1"/>
  <c r="CP38" i="1" s="1"/>
  <c r="CO49" i="1"/>
  <c r="CS73" i="1"/>
  <c r="CS75" i="1"/>
  <c r="CS77" i="1"/>
  <c r="CS79" i="1"/>
  <c r="CS81" i="1"/>
  <c r="CO98" i="1"/>
  <c r="CR107" i="1"/>
  <c r="CU127" i="1"/>
  <c r="CP131" i="1"/>
  <c r="CZ131" i="1"/>
  <c r="CU137" i="1"/>
  <c r="CS155" i="1"/>
  <c r="CO202" i="1"/>
  <c r="CR203" i="1"/>
  <c r="CT204" i="1"/>
  <c r="CR229" i="1"/>
  <c r="CO72" i="1"/>
  <c r="CS91" i="1"/>
  <c r="CS96" i="1"/>
  <c r="CP98" i="1"/>
  <c r="CW135" i="1"/>
  <c r="CW153" i="1"/>
  <c r="CO168" i="1"/>
  <c r="CO194" i="1"/>
  <c r="CP202" i="1"/>
  <c r="CS203" i="1"/>
  <c r="CS229" i="1"/>
  <c r="CO237" i="1"/>
  <c r="CS103" i="1"/>
  <c r="CN69" i="1"/>
  <c r="CS70" i="1"/>
  <c r="CP72" i="1"/>
  <c r="CX135" i="1"/>
  <c r="CP194" i="1"/>
  <c r="CO209" i="1"/>
  <c r="CR210" i="1"/>
  <c r="CT211" i="1"/>
  <c r="CR232" i="1"/>
  <c r="CP237" i="1"/>
  <c r="CS41" i="1"/>
  <c r="CN67" i="1"/>
  <c r="CR72" i="1"/>
  <c r="CN87" i="1"/>
  <c r="CS88" i="1"/>
  <c r="CS93" i="1"/>
  <c r="CS100" i="1"/>
  <c r="CS102" i="1"/>
  <c r="CS104" i="1"/>
  <c r="CS106" i="1"/>
  <c r="CY137" i="1"/>
  <c r="CP209" i="1"/>
  <c r="CS232" i="1"/>
  <c r="CS101" i="1"/>
  <c r="CS72" i="1"/>
  <c r="CS74" i="1"/>
  <c r="CS76" i="1"/>
  <c r="CS78" i="1"/>
  <c r="CS80" i="1"/>
  <c r="CR231" i="1"/>
  <c r="CS99" i="1"/>
  <c r="CO8" i="1"/>
  <c r="CO40" i="1"/>
  <c r="CS90" i="1"/>
  <c r="CS95" i="1"/>
  <c r="CS97" i="1"/>
  <c r="CZ125" i="1"/>
  <c r="CZ159" i="1" s="1"/>
  <c r="CR135" i="1"/>
  <c r="CO224" i="1"/>
  <c r="CM88" i="1"/>
  <c r="CR89" i="1" s="1"/>
  <c r="CS135" i="1"/>
  <c r="CN135" i="1" s="1"/>
  <c r="CO229" i="1"/>
  <c r="CD125" i="1"/>
  <c r="CD159" i="1" s="1"/>
  <c r="CC159" i="1"/>
  <c r="BY137" i="1"/>
  <c r="BX137" i="1"/>
  <c r="BX143" i="1"/>
  <c r="BY143" i="1"/>
  <c r="BY236" i="1"/>
  <c r="BX236" i="1"/>
  <c r="BV235" i="1"/>
  <c r="BY193" i="1"/>
  <c r="BX193" i="1"/>
  <c r="CA209" i="1"/>
  <c r="CB153" i="1"/>
  <c r="BW216" i="1"/>
  <c r="BX216" i="1" s="1"/>
  <c r="BY217" i="1"/>
  <c r="CA202" i="1"/>
  <c r="BW167" i="1"/>
  <c r="BW177" i="1"/>
  <c r="BW176" i="1"/>
  <c r="CA71" i="1"/>
  <c r="CA80" i="1"/>
  <c r="CA78" i="1"/>
  <c r="CA76" i="1"/>
  <c r="CA74" i="1"/>
  <c r="CA79" i="1"/>
  <c r="CA75" i="1"/>
  <c r="BX70" i="1"/>
  <c r="CA70" i="1"/>
  <c r="BV69" i="1"/>
  <c r="CA73" i="1"/>
  <c r="BY70" i="1"/>
  <c r="CA81" i="1"/>
  <c r="CA77" i="1"/>
  <c r="CD230" i="1"/>
  <c r="CC230" i="1"/>
  <c r="BY11" i="1"/>
  <c r="CB42" i="1"/>
  <c r="BV22" i="1"/>
  <c r="BW39" i="1"/>
  <c r="BW38" i="1" s="1"/>
  <c r="BY38" i="1" s="1"/>
  <c r="BX49" i="1"/>
  <c r="CB73" i="1"/>
  <c r="CB75" i="1"/>
  <c r="CB77" i="1"/>
  <c r="CB79" i="1"/>
  <c r="CB81" i="1"/>
  <c r="BX98" i="1"/>
  <c r="CB159" i="1"/>
  <c r="BX202" i="1"/>
  <c r="CA203" i="1"/>
  <c r="CC204" i="1"/>
  <c r="CC212" i="1"/>
  <c r="CA229" i="1"/>
  <c r="BY89" i="1"/>
  <c r="CB94" i="1"/>
  <c r="CB101" i="1"/>
  <c r="BX39" i="1"/>
  <c r="BX72" i="1"/>
  <c r="CB91" i="1"/>
  <c r="CB96" i="1"/>
  <c r="BY98" i="1"/>
  <c r="CF135" i="1"/>
  <c r="BX168" i="1"/>
  <c r="BX194" i="1"/>
  <c r="BY202" i="1"/>
  <c r="CB203" i="1"/>
  <c r="CB229" i="1"/>
  <c r="BX237" i="1"/>
  <c r="CB92" i="1"/>
  <c r="CB99" i="1"/>
  <c r="CB105" i="1"/>
  <c r="BY229" i="1"/>
  <c r="BX12" i="1"/>
  <c r="BY39" i="1"/>
  <c r="CA41" i="1"/>
  <c r="BW69" i="1"/>
  <c r="CB70" i="1"/>
  <c r="BY72" i="1"/>
  <c r="BX95" i="1"/>
  <c r="BX115" i="1"/>
  <c r="BW127" i="1"/>
  <c r="CG135" i="1"/>
  <c r="CG153" i="1" s="1"/>
  <c r="BY194" i="1"/>
  <c r="BX209" i="1"/>
  <c r="CA210" i="1"/>
  <c r="CC211" i="1"/>
  <c r="CA232" i="1"/>
  <c r="BY237" i="1"/>
  <c r="BY23" i="1"/>
  <c r="CB103" i="1"/>
  <c r="BY107" i="1"/>
  <c r="BW67" i="1"/>
  <c r="CA72" i="1"/>
  <c r="BW87" i="1"/>
  <c r="CB88" i="1"/>
  <c r="CB93" i="1"/>
  <c r="CB100" i="1"/>
  <c r="CB102" i="1"/>
  <c r="CB104" i="1"/>
  <c r="CB106" i="1"/>
  <c r="BX217" i="1"/>
  <c r="CB232" i="1"/>
  <c r="CA231" i="1"/>
  <c r="BX8" i="1"/>
  <c r="BX40" i="1"/>
  <c r="CB90" i="1"/>
  <c r="CB95" i="1"/>
  <c r="CI125" i="1"/>
  <c r="CI159" i="1" s="1"/>
  <c r="CA135" i="1"/>
  <c r="BX224" i="1"/>
  <c r="BY40" i="1"/>
  <c r="BV88" i="1"/>
  <c r="CA98" i="1" s="1"/>
  <c r="CB135" i="1"/>
  <c r="BW135" i="1" s="1"/>
  <c r="BX229" i="1"/>
  <c r="BP153" i="1"/>
  <c r="BF177" i="1"/>
  <c r="BF167" i="1"/>
  <c r="BF176" i="1"/>
  <c r="BK97" i="1"/>
  <c r="BK90" i="1"/>
  <c r="BK106" i="1"/>
  <c r="BK104" i="1"/>
  <c r="BK102" i="1"/>
  <c r="BK100" i="1"/>
  <c r="BK93" i="1"/>
  <c r="BK88" i="1"/>
  <c r="BF87" i="1"/>
  <c r="BK94" i="1"/>
  <c r="BK101" i="1"/>
  <c r="BK96" i="1"/>
  <c r="BK91" i="1"/>
  <c r="BK103" i="1"/>
  <c r="BK107" i="1"/>
  <c r="BK105" i="1"/>
  <c r="BK92" i="1"/>
  <c r="BK99" i="1"/>
  <c r="BK89" i="1"/>
  <c r="BK153" i="1"/>
  <c r="BF153" i="1" s="1"/>
  <c r="BF155" i="1"/>
  <c r="BL229" i="1"/>
  <c r="BM229" i="1"/>
  <c r="BH95" i="1"/>
  <c r="BF136" i="1"/>
  <c r="BK155" i="1"/>
  <c r="BH43" i="1"/>
  <c r="BK95" i="1"/>
  <c r="BH115" i="1"/>
  <c r="BH134" i="1"/>
  <c r="BG134" i="1"/>
  <c r="BO136" i="1"/>
  <c r="BE136" i="1" s="1"/>
  <c r="BR137" i="1"/>
  <c r="BQ137" i="1"/>
  <c r="BH145" i="1"/>
  <c r="BG145" i="1"/>
  <c r="BH149" i="1"/>
  <c r="BG149" i="1"/>
  <c r="BJ203" i="1"/>
  <c r="BG209" i="1"/>
  <c r="BE236" i="1"/>
  <c r="BH237" i="1"/>
  <c r="BE21" i="1"/>
  <c r="BH22" i="1"/>
  <c r="BK98" i="1"/>
  <c r="BE39" i="1"/>
  <c r="BG43" i="1"/>
  <c r="BG98" i="1"/>
  <c r="BR127" i="1"/>
  <c r="BQ127" i="1"/>
  <c r="BH133" i="1"/>
  <c r="BG133" i="1"/>
  <c r="BO135" i="1"/>
  <c r="BO153" i="1" s="1"/>
  <c r="BH144" i="1"/>
  <c r="BG144" i="1"/>
  <c r="BH148" i="1"/>
  <c r="BG148" i="1"/>
  <c r="BH152" i="1"/>
  <c r="BG152" i="1"/>
  <c r="BH161" i="1"/>
  <c r="BG161" i="1"/>
  <c r="BH173" i="1"/>
  <c r="BG173" i="1"/>
  <c r="BH193" i="1"/>
  <c r="BG237" i="1"/>
  <c r="BG22" i="1"/>
  <c r="BH98" i="1"/>
  <c r="BP135" i="1"/>
  <c r="BF137" i="1"/>
  <c r="BH137" i="1" s="1"/>
  <c r="BG168" i="1"/>
  <c r="BF193" i="1"/>
  <c r="BG193" i="1" s="1"/>
  <c r="BK210" i="1"/>
  <c r="BG202" i="1"/>
  <c r="BE127" i="1"/>
  <c r="BH132" i="1"/>
  <c r="BG132" i="1"/>
  <c r="BE143" i="1"/>
  <c r="BM143" i="1"/>
  <c r="BL143" i="1"/>
  <c r="BH147" i="1"/>
  <c r="BG147" i="1"/>
  <c r="BH151" i="1"/>
  <c r="BG151" i="1"/>
  <c r="BG194" i="1"/>
  <c r="BH202" i="1"/>
  <c r="BJ210" i="1"/>
  <c r="BL230" i="1"/>
  <c r="BE11" i="1"/>
  <c r="BH12" i="1"/>
  <c r="BE70" i="1"/>
  <c r="BJ72" i="1"/>
  <c r="BH194" i="1"/>
  <c r="BJ202" i="1"/>
  <c r="BE216" i="1"/>
  <c r="BH217" i="1"/>
  <c r="BG217" i="1"/>
  <c r="BF70" i="1"/>
  <c r="BK72" i="1" s="1"/>
  <c r="BJ92" i="1"/>
  <c r="BH92" i="1"/>
  <c r="BG92" i="1"/>
  <c r="BE131" i="1"/>
  <c r="BM131" i="1"/>
  <c r="BL131" i="1"/>
  <c r="BM136" i="1"/>
  <c r="BL136" i="1"/>
  <c r="BH146" i="1"/>
  <c r="BG146" i="1"/>
  <c r="BH150" i="1"/>
  <c r="BG150" i="1"/>
  <c r="BJ155" i="1"/>
  <c r="BJ209" i="1"/>
  <c r="BH209" i="1"/>
  <c r="BF67" i="1"/>
  <c r="BK232" i="1"/>
  <c r="BM232" i="1" s="1"/>
  <c r="BQ125" i="1"/>
  <c r="BJ231" i="1"/>
  <c r="BL232" i="1"/>
  <c r="BG8" i="1"/>
  <c r="BJ135" i="1"/>
  <c r="BG224" i="1"/>
  <c r="BH40" i="1"/>
  <c r="BE88" i="1"/>
  <c r="BJ95" i="1" s="1"/>
  <c r="BK135" i="1"/>
  <c r="BF135" i="1" s="1"/>
  <c r="BG229" i="1"/>
  <c r="AQ236" i="1"/>
  <c r="AP236" i="1"/>
  <c r="AN235" i="1"/>
  <c r="AQ38" i="1"/>
  <c r="AP38" i="1"/>
  <c r="AP136" i="1"/>
  <c r="AQ136" i="1"/>
  <c r="AZ136" i="1"/>
  <c r="AY155" i="1"/>
  <c r="BA136" i="1"/>
  <c r="AQ193" i="1"/>
  <c r="AP193" i="1"/>
  <c r="AS202" i="1"/>
  <c r="AV125" i="1"/>
  <c r="AV159" i="1" s="1"/>
  <c r="AU159" i="1"/>
  <c r="AS209" i="1"/>
  <c r="AO155" i="1"/>
  <c r="AP131" i="1"/>
  <c r="AQ131" i="1"/>
  <c r="AS71" i="1"/>
  <c r="AS73" i="1"/>
  <c r="AS80" i="1"/>
  <c r="AS78" i="1"/>
  <c r="AS76" i="1"/>
  <c r="AS74" i="1"/>
  <c r="AS77" i="1"/>
  <c r="AP70" i="1"/>
  <c r="AS75" i="1"/>
  <c r="AS70" i="1"/>
  <c r="AN69" i="1"/>
  <c r="AS79" i="1"/>
  <c r="AQ70" i="1"/>
  <c r="AS81" i="1"/>
  <c r="AO177" i="1"/>
  <c r="AO167" i="1"/>
  <c r="AO176" i="1"/>
  <c r="AQ137" i="1"/>
  <c r="AP137" i="1"/>
  <c r="AP143" i="1"/>
  <c r="AQ143" i="1"/>
  <c r="AV230" i="1"/>
  <c r="AU230" i="1"/>
  <c r="AP216" i="1"/>
  <c r="AQ216" i="1"/>
  <c r="AN22" i="1"/>
  <c r="AP49" i="1"/>
  <c r="AT73" i="1"/>
  <c r="AT75" i="1"/>
  <c r="AT77" i="1"/>
  <c r="AT79" i="1"/>
  <c r="AT81" i="1"/>
  <c r="AP98" i="1"/>
  <c r="AT155" i="1"/>
  <c r="AT159" i="1"/>
  <c r="AP202" i="1"/>
  <c r="AS203" i="1"/>
  <c r="AU204" i="1"/>
  <c r="AU212" i="1"/>
  <c r="AS229" i="1"/>
  <c r="AP39" i="1"/>
  <c r="AP72" i="1"/>
  <c r="AT91" i="1"/>
  <c r="AT96" i="1"/>
  <c r="AN127" i="1"/>
  <c r="AX135" i="1"/>
  <c r="AX153" i="1" s="1"/>
  <c r="AP168" i="1"/>
  <c r="AP194" i="1"/>
  <c r="AQ202" i="1"/>
  <c r="AT203" i="1"/>
  <c r="AT229" i="1"/>
  <c r="AP237" i="1"/>
  <c r="AT101" i="1"/>
  <c r="AQ39" i="1"/>
  <c r="AQ72" i="1"/>
  <c r="AY135" i="1"/>
  <c r="AY153" i="1" s="1"/>
  <c r="AQ194" i="1"/>
  <c r="AS210" i="1"/>
  <c r="AQ237" i="1"/>
  <c r="AT103" i="1"/>
  <c r="AO67" i="1"/>
  <c r="AS72" i="1"/>
  <c r="AO87" i="1"/>
  <c r="AT88" i="1"/>
  <c r="AT93" i="1"/>
  <c r="AQ95" i="1"/>
  <c r="AT100" i="1"/>
  <c r="AT102" i="1"/>
  <c r="AT104" i="1"/>
  <c r="AT106" i="1"/>
  <c r="AZ127" i="1"/>
  <c r="AU131" i="1"/>
  <c r="AP132" i="1"/>
  <c r="AP133" i="1"/>
  <c r="AP134" i="1"/>
  <c r="AU136" i="1"/>
  <c r="AU143" i="1"/>
  <c r="AP144" i="1"/>
  <c r="AP217" i="1"/>
  <c r="AT232" i="1"/>
  <c r="AU232" i="1" s="1"/>
  <c r="AT92" i="1"/>
  <c r="AT99" i="1"/>
  <c r="AT105" i="1"/>
  <c r="AT74" i="1"/>
  <c r="AT76" i="1"/>
  <c r="AT78" i="1"/>
  <c r="AT80" i="1"/>
  <c r="AP92" i="1"/>
  <c r="AZ125" i="1"/>
  <c r="BA137" i="1"/>
  <c r="AP161" i="1"/>
  <c r="AQ217" i="1"/>
  <c r="AS231" i="1"/>
  <c r="AT94" i="1"/>
  <c r="AP8" i="1"/>
  <c r="AP40" i="1"/>
  <c r="AT90" i="1"/>
  <c r="AQ92" i="1"/>
  <c r="AT95" i="1"/>
  <c r="AS135" i="1"/>
  <c r="AS153" i="1" s="1"/>
  <c r="AP224" i="1"/>
  <c r="AQ40" i="1"/>
  <c r="AN88" i="1"/>
  <c r="AS89" i="1" s="1"/>
  <c r="AT135" i="1"/>
  <c r="AO135" i="1" s="1"/>
  <c r="AP229" i="1"/>
  <c r="AB71" i="1"/>
  <c r="AB79" i="1"/>
  <c r="AB73" i="1"/>
  <c r="AB80" i="1"/>
  <c r="AB78" i="1"/>
  <c r="AB76" i="1"/>
  <c r="AB74" i="1"/>
  <c r="AB77" i="1"/>
  <c r="Y70" i="1"/>
  <c r="AB81" i="1"/>
  <c r="AB70" i="1"/>
  <c r="W69" i="1"/>
  <c r="Z70" i="1"/>
  <c r="AB75" i="1"/>
  <c r="AE125" i="1"/>
  <c r="AE159" i="1" s="1"/>
  <c r="AD159" i="1"/>
  <c r="AD209" i="1"/>
  <c r="AE209" i="1"/>
  <c r="Z143" i="1"/>
  <c r="Y143" i="1"/>
  <c r="AC209" i="1"/>
  <c r="X216" i="1"/>
  <c r="Y216" i="1" s="1"/>
  <c r="Y217" i="1"/>
  <c r="Z236" i="1"/>
  <c r="Y236" i="1"/>
  <c r="W235" i="1"/>
  <c r="Y11" i="1"/>
  <c r="W10" i="1"/>
  <c r="Z11" i="1"/>
  <c r="Z38" i="1"/>
  <c r="Y38" i="1"/>
  <c r="W155" i="1"/>
  <c r="Y131" i="1"/>
  <c r="Z131" i="1"/>
  <c r="Z136" i="1"/>
  <c r="Y136" i="1"/>
  <c r="AI136" i="1"/>
  <c r="AJ136" i="1"/>
  <c r="AC202" i="1"/>
  <c r="AE202" i="1" s="1"/>
  <c r="W166" i="1"/>
  <c r="AE230" i="1"/>
  <c r="AD230" i="1"/>
  <c r="Z193" i="1"/>
  <c r="Y193" i="1"/>
  <c r="AC105" i="1"/>
  <c r="Y49" i="1"/>
  <c r="AC73" i="1"/>
  <c r="AC75" i="1"/>
  <c r="AC77" i="1"/>
  <c r="AC79" i="1"/>
  <c r="AC81" i="1"/>
  <c r="Y88" i="1"/>
  <c r="AB89" i="1"/>
  <c r="AB91" i="1"/>
  <c r="AB96" i="1"/>
  <c r="Y98" i="1"/>
  <c r="AB107" i="1"/>
  <c r="AC155" i="1"/>
  <c r="AC159" i="1"/>
  <c r="Y202" i="1"/>
  <c r="AB203" i="1"/>
  <c r="AB229" i="1"/>
  <c r="AC92" i="1"/>
  <c r="AC103" i="1"/>
  <c r="X22" i="1"/>
  <c r="Y22" i="1" s="1"/>
  <c r="Y39" i="1"/>
  <c r="Y72" i="1"/>
  <c r="Z88" i="1"/>
  <c r="AC89" i="1"/>
  <c r="AC91" i="1"/>
  <c r="AC96" i="1"/>
  <c r="Z98" i="1"/>
  <c r="AC107" i="1"/>
  <c r="AG135" i="1"/>
  <c r="AG153" i="1"/>
  <c r="Y168" i="1"/>
  <c r="Y194" i="1"/>
  <c r="Z202" i="1"/>
  <c r="AC203" i="1"/>
  <c r="AC229" i="1"/>
  <c r="Y237" i="1"/>
  <c r="Y12" i="1"/>
  <c r="Z39" i="1"/>
  <c r="X69" i="1"/>
  <c r="AC70" i="1"/>
  <c r="Z72" i="1"/>
  <c r="W87" i="1"/>
  <c r="AB88" i="1"/>
  <c r="AB93" i="1"/>
  <c r="Y95" i="1"/>
  <c r="AB98" i="1"/>
  <c r="AB100" i="1"/>
  <c r="AB102" i="1"/>
  <c r="AB104" i="1"/>
  <c r="AB106" i="1"/>
  <c r="Y115" i="1"/>
  <c r="AH135" i="1"/>
  <c r="AH153" i="1" s="1"/>
  <c r="Z194" i="1"/>
  <c r="Y209" i="1"/>
  <c r="AB210" i="1"/>
  <c r="AD211" i="1"/>
  <c r="AB232" i="1"/>
  <c r="Z237" i="1"/>
  <c r="AC99" i="1"/>
  <c r="X67" i="1"/>
  <c r="AB72" i="1"/>
  <c r="X87" i="1"/>
  <c r="AC88" i="1"/>
  <c r="AC93" i="1"/>
  <c r="Z95" i="1"/>
  <c r="AC98" i="1"/>
  <c r="AC100" i="1"/>
  <c r="AC102" i="1"/>
  <c r="AC104" i="1"/>
  <c r="AC106" i="1"/>
  <c r="Y127" i="1"/>
  <c r="AI127" i="1"/>
  <c r="AD131" i="1"/>
  <c r="AD136" i="1"/>
  <c r="AI137" i="1"/>
  <c r="Z209" i="1"/>
  <c r="AC210" i="1"/>
  <c r="AC94" i="1"/>
  <c r="AC101" i="1"/>
  <c r="Y67" i="1"/>
  <c r="AC74" i="1"/>
  <c r="AC76" i="1"/>
  <c r="AC78" i="1"/>
  <c r="AC80" i="1"/>
  <c r="AB90" i="1"/>
  <c r="Y92" i="1"/>
  <c r="AB97" i="1"/>
  <c r="AI125" i="1"/>
  <c r="AE131" i="1"/>
  <c r="AE136" i="1"/>
  <c r="AJ137" i="1"/>
  <c r="AE143" i="1"/>
  <c r="Y161" i="1"/>
  <c r="Z217" i="1"/>
  <c r="AB231" i="1"/>
  <c r="AC90" i="1"/>
  <c r="Z92" i="1"/>
  <c r="AB135" i="1"/>
  <c r="AB153" i="1" s="1"/>
  <c r="Y224" i="1"/>
  <c r="Z8" i="1"/>
  <c r="AB94" i="1"/>
  <c r="AB99" i="1"/>
  <c r="AB101" i="1"/>
  <c r="AB103" i="1"/>
  <c r="AC135" i="1"/>
  <c r="X135" i="1" s="1"/>
  <c r="Y229" i="1"/>
  <c r="R159" i="1" l="1"/>
  <c r="H67" i="1"/>
  <c r="H125" i="1"/>
  <c r="H158" i="1" s="1"/>
  <c r="I8" i="1"/>
  <c r="L230" i="1"/>
  <c r="I43" i="1"/>
  <c r="F39" i="1"/>
  <c r="H209" i="1"/>
  <c r="M232" i="1"/>
  <c r="K136" i="1"/>
  <c r="H133" i="1"/>
  <c r="I151" i="1"/>
  <c r="L202" i="1"/>
  <c r="I134" i="1"/>
  <c r="N127" i="1"/>
  <c r="N212" i="1"/>
  <c r="H49" i="1"/>
  <c r="H43" i="1"/>
  <c r="P136" i="1"/>
  <c r="P153" i="1" s="1"/>
  <c r="H151" i="1"/>
  <c r="N203" i="1"/>
  <c r="R143" i="1"/>
  <c r="F10" i="1"/>
  <c r="N232" i="1"/>
  <c r="I229" i="1"/>
  <c r="K231" i="1"/>
  <c r="N231" i="1" s="1"/>
  <c r="I150" i="1"/>
  <c r="L136" i="1"/>
  <c r="L153" i="1" s="1"/>
  <c r="H23" i="1"/>
  <c r="I202" i="1"/>
  <c r="F127" i="1"/>
  <c r="G21" i="1"/>
  <c r="I209" i="1"/>
  <c r="I133" i="1"/>
  <c r="K135" i="1"/>
  <c r="H149" i="1"/>
  <c r="S143" i="1"/>
  <c r="F193" i="1"/>
  <c r="K202" i="1" s="1"/>
  <c r="G143" i="1"/>
  <c r="H12" i="1"/>
  <c r="I138" i="1"/>
  <c r="M203" i="1"/>
  <c r="M204" i="1"/>
  <c r="K210" i="1"/>
  <c r="N210" i="1" s="1"/>
  <c r="M211" i="1"/>
  <c r="F88" i="1"/>
  <c r="F87" i="1" s="1"/>
  <c r="I149" i="1"/>
  <c r="F38" i="1"/>
  <c r="Q136" i="1"/>
  <c r="Q155" i="1" s="1"/>
  <c r="H194" i="1"/>
  <c r="H144" i="1"/>
  <c r="I194" i="1"/>
  <c r="I12" i="1"/>
  <c r="H138" i="1"/>
  <c r="L77" i="1"/>
  <c r="L80" i="1"/>
  <c r="L75" i="1"/>
  <c r="L76" i="1"/>
  <c r="I146" i="1"/>
  <c r="H146" i="1"/>
  <c r="I193" i="1"/>
  <c r="I148" i="1"/>
  <c r="H148" i="1"/>
  <c r="G88" i="1"/>
  <c r="L89" i="1" s="1"/>
  <c r="I218" i="1"/>
  <c r="H218" i="1"/>
  <c r="I145" i="1"/>
  <c r="H145" i="1"/>
  <c r="I107" i="1"/>
  <c r="H107" i="1"/>
  <c r="I22" i="1"/>
  <c r="H22" i="1"/>
  <c r="I147" i="1"/>
  <c r="H147" i="1"/>
  <c r="N137" i="1"/>
  <c r="M137" i="1"/>
  <c r="F137" i="1"/>
  <c r="L78" i="1"/>
  <c r="L74" i="1"/>
  <c r="L70" i="1"/>
  <c r="G69" i="1"/>
  <c r="I178" i="1"/>
  <c r="H178" i="1"/>
  <c r="G135" i="1"/>
  <c r="G127" i="1"/>
  <c r="I98" i="1"/>
  <c r="H98" i="1"/>
  <c r="I140" i="1"/>
  <c r="H140" i="1"/>
  <c r="H11" i="1"/>
  <c r="L73" i="1"/>
  <c r="L71" i="1"/>
  <c r="M127" i="1"/>
  <c r="I40" i="1"/>
  <c r="K41" i="1"/>
  <c r="H40" i="1"/>
  <c r="K42" i="1"/>
  <c r="I139" i="1"/>
  <c r="H139" i="1"/>
  <c r="K72" i="1"/>
  <c r="I72" i="1"/>
  <c r="H72" i="1"/>
  <c r="I11" i="1"/>
  <c r="L41" i="1"/>
  <c r="N230" i="1"/>
  <c r="M230" i="1"/>
  <c r="I130" i="1"/>
  <c r="H130" i="1"/>
  <c r="I237" i="1"/>
  <c r="H237" i="1"/>
  <c r="N143" i="1"/>
  <c r="M143" i="1"/>
  <c r="F143" i="1"/>
  <c r="N229" i="1"/>
  <c r="M229" i="1"/>
  <c r="I161" i="1"/>
  <c r="H161" i="1"/>
  <c r="I129" i="1"/>
  <c r="H129" i="1"/>
  <c r="L155" i="1"/>
  <c r="G131" i="1"/>
  <c r="G137" i="1"/>
  <c r="S131" i="1"/>
  <c r="P155" i="1"/>
  <c r="R131" i="1"/>
  <c r="I95" i="1"/>
  <c r="H95" i="1"/>
  <c r="L42" i="1"/>
  <c r="I142" i="1"/>
  <c r="H142" i="1"/>
  <c r="I179" i="1"/>
  <c r="H179" i="1"/>
  <c r="I115" i="1"/>
  <c r="H115" i="1"/>
  <c r="I128" i="1"/>
  <c r="H128" i="1"/>
  <c r="N131" i="1"/>
  <c r="K155" i="1"/>
  <c r="M131" i="1"/>
  <c r="F131" i="1"/>
  <c r="L72" i="1"/>
  <c r="I141" i="1"/>
  <c r="H141" i="1"/>
  <c r="I132" i="1"/>
  <c r="H132" i="1"/>
  <c r="L79" i="1"/>
  <c r="H89" i="1"/>
  <c r="I92" i="1"/>
  <c r="H92" i="1"/>
  <c r="S127" i="1"/>
  <c r="R127" i="1"/>
  <c r="L159" i="1"/>
  <c r="M125" i="1"/>
  <c r="F126" i="1"/>
  <c r="G86" i="1"/>
  <c r="GG153" i="1"/>
  <c r="GF153" i="1"/>
  <c r="GA135" i="1"/>
  <c r="FT135" i="1"/>
  <c r="GB135" i="1"/>
  <c r="FV21" i="1"/>
  <c r="FW21" i="1"/>
  <c r="FT166" i="1"/>
  <c r="FW235" i="1"/>
  <c r="FV235" i="1"/>
  <c r="GB210" i="1"/>
  <c r="GA210" i="1"/>
  <c r="FV125" i="1"/>
  <c r="FV158" i="1" s="1"/>
  <c r="FW8" i="1"/>
  <c r="FV67" i="1"/>
  <c r="GA209" i="1"/>
  <c r="GB209" i="1"/>
  <c r="GA231" i="1"/>
  <c r="GB231" i="1"/>
  <c r="GG135" i="1"/>
  <c r="GF135" i="1"/>
  <c r="FW69" i="1"/>
  <c r="FV69" i="1"/>
  <c r="FV38" i="1"/>
  <c r="GA229" i="1"/>
  <c r="FW87" i="1"/>
  <c r="FV87" i="1"/>
  <c r="FW127" i="1"/>
  <c r="FV127" i="1"/>
  <c r="GB203" i="1"/>
  <c r="GA203" i="1"/>
  <c r="FY153" i="1"/>
  <c r="GB232" i="1"/>
  <c r="GA232" i="1"/>
  <c r="FU179" i="1"/>
  <c r="FU178" i="1"/>
  <c r="FT10" i="1"/>
  <c r="FZ153" i="1"/>
  <c r="FU153" i="1" s="1"/>
  <c r="FP153" i="1"/>
  <c r="FO153" i="1"/>
  <c r="FC153" i="1"/>
  <c r="FJ231" i="1"/>
  <c r="FK231" i="1"/>
  <c r="FF193" i="1"/>
  <c r="FE193" i="1"/>
  <c r="FF235" i="1"/>
  <c r="FE235" i="1"/>
  <c r="FP135" i="1"/>
  <c r="FO135" i="1"/>
  <c r="FF67" i="1"/>
  <c r="FF125" i="1"/>
  <c r="FF158" i="1" s="1"/>
  <c r="FK232" i="1"/>
  <c r="FJ232" i="1"/>
  <c r="FK125" i="1"/>
  <c r="FK159" i="1" s="1"/>
  <c r="FJ159" i="1"/>
  <c r="FH209" i="1"/>
  <c r="FH202" i="1"/>
  <c r="FF69" i="1"/>
  <c r="FE69" i="1"/>
  <c r="FI153" i="1"/>
  <c r="FD153" i="1" s="1"/>
  <c r="FK135" i="1"/>
  <c r="FJ135" i="1"/>
  <c r="FC135" i="1"/>
  <c r="FO159" i="1"/>
  <c r="FP125" i="1"/>
  <c r="FP159" i="1" s="1"/>
  <c r="FF10" i="1"/>
  <c r="FE10" i="1"/>
  <c r="FD179" i="1"/>
  <c r="FD178" i="1"/>
  <c r="FK210" i="1"/>
  <c r="FJ210" i="1"/>
  <c r="FC177" i="1"/>
  <c r="FC167" i="1"/>
  <c r="FF166" i="1"/>
  <c r="FC176" i="1"/>
  <c r="FE166" i="1"/>
  <c r="FF87" i="1"/>
  <c r="FE87" i="1"/>
  <c r="EY153" i="1"/>
  <c r="EX153" i="1"/>
  <c r="EM153" i="1"/>
  <c r="ET210" i="1"/>
  <c r="ES210" i="1"/>
  <c r="EY135" i="1"/>
  <c r="EX135" i="1"/>
  <c r="EN38" i="1"/>
  <c r="ER155" i="1"/>
  <c r="EO235" i="1"/>
  <c r="EN235" i="1"/>
  <c r="ET229" i="1"/>
  <c r="ES229" i="1"/>
  <c r="ES209" i="1"/>
  <c r="ET209" i="1"/>
  <c r="EL135" i="1"/>
  <c r="ET135" i="1"/>
  <c r="ES135" i="1"/>
  <c r="EX159" i="1"/>
  <c r="EY125" i="1"/>
  <c r="EY159" i="1" s="1"/>
  <c r="ET203" i="1"/>
  <c r="ES203" i="1"/>
  <c r="EM179" i="1"/>
  <c r="EM178" i="1"/>
  <c r="ES136" i="1"/>
  <c r="EO39" i="1"/>
  <c r="EO136" i="1"/>
  <c r="EN136" i="1"/>
  <c r="EO69" i="1"/>
  <c r="EN69" i="1"/>
  <c r="ET232" i="1"/>
  <c r="ES232" i="1"/>
  <c r="EO87" i="1"/>
  <c r="EN87" i="1"/>
  <c r="EO10" i="1"/>
  <c r="EN10" i="1"/>
  <c r="EQ153" i="1"/>
  <c r="EN21" i="1"/>
  <c r="EO21" i="1"/>
  <c r="EL166" i="1"/>
  <c r="DX135" i="1"/>
  <c r="DW135" i="1"/>
  <c r="DW39" i="1"/>
  <c r="DU216" i="1"/>
  <c r="DX217" i="1"/>
  <c r="DW217" i="1"/>
  <c r="DX39" i="1"/>
  <c r="DX127" i="1"/>
  <c r="DW127" i="1"/>
  <c r="DW87" i="1"/>
  <c r="DX87" i="1"/>
  <c r="EC232" i="1"/>
  <c r="EB232" i="1"/>
  <c r="DX22" i="1"/>
  <c r="DW22" i="1"/>
  <c r="DV21" i="1"/>
  <c r="DX137" i="1"/>
  <c r="DW137" i="1"/>
  <c r="DU177" i="1"/>
  <c r="DU167" i="1"/>
  <c r="DU176" i="1"/>
  <c r="DX235" i="1"/>
  <c r="DW235" i="1"/>
  <c r="EC210" i="1"/>
  <c r="EB210" i="1"/>
  <c r="EC136" i="1"/>
  <c r="EB136" i="1"/>
  <c r="DZ155" i="1"/>
  <c r="DU136" i="1"/>
  <c r="DZ153" i="1"/>
  <c r="EA155" i="1"/>
  <c r="EC135" i="1"/>
  <c r="EC229" i="1"/>
  <c r="EB229" i="1"/>
  <c r="DX38" i="1"/>
  <c r="DW38" i="1"/>
  <c r="EB231" i="1"/>
  <c r="EC231" i="1"/>
  <c r="EH153" i="1"/>
  <c r="EG153" i="1"/>
  <c r="EC203" i="1"/>
  <c r="EB203" i="1"/>
  <c r="EA153" i="1"/>
  <c r="DV153" i="1" s="1"/>
  <c r="DX125" i="1"/>
  <c r="DX158" i="1" s="1"/>
  <c r="DX67" i="1"/>
  <c r="EB230" i="1"/>
  <c r="EH125" i="1"/>
  <c r="EH159" i="1" s="1"/>
  <c r="EG159" i="1"/>
  <c r="EH135" i="1"/>
  <c r="EG135" i="1"/>
  <c r="DZ80" i="1"/>
  <c r="DZ78" i="1"/>
  <c r="DZ76" i="1"/>
  <c r="DZ74" i="1"/>
  <c r="DZ70" i="1"/>
  <c r="DU69" i="1"/>
  <c r="DX70" i="1"/>
  <c r="DZ73" i="1"/>
  <c r="DW70" i="1"/>
  <c r="DZ79" i="1"/>
  <c r="DZ75" i="1"/>
  <c r="DZ81" i="1"/>
  <c r="DZ71" i="1"/>
  <c r="DZ77" i="1"/>
  <c r="EB135" i="1"/>
  <c r="DQ153" i="1"/>
  <c r="DP153" i="1"/>
  <c r="DD153" i="1"/>
  <c r="DG193" i="1"/>
  <c r="DF193" i="1"/>
  <c r="DL232" i="1"/>
  <c r="DK232" i="1"/>
  <c r="DL125" i="1"/>
  <c r="DL159" i="1" s="1"/>
  <c r="DK159" i="1"/>
  <c r="DG125" i="1"/>
  <c r="DG158" i="1" s="1"/>
  <c r="DG67" i="1"/>
  <c r="DK203" i="1"/>
  <c r="DE179" i="1"/>
  <c r="DE178" i="1"/>
  <c r="DG235" i="1"/>
  <c r="DF235" i="1"/>
  <c r="DL210" i="1"/>
  <c r="DK210" i="1"/>
  <c r="DJ153" i="1"/>
  <c r="DE153" i="1" s="1"/>
  <c r="DG216" i="1"/>
  <c r="DF216" i="1"/>
  <c r="DI202" i="1"/>
  <c r="DG87" i="1"/>
  <c r="DF87" i="1"/>
  <c r="DI209" i="1"/>
  <c r="DK231" i="1"/>
  <c r="DL231" i="1"/>
  <c r="DG10" i="1"/>
  <c r="DF10" i="1"/>
  <c r="DQ135" i="1"/>
  <c r="DP135" i="1"/>
  <c r="DG69" i="1"/>
  <c r="DF69" i="1"/>
  <c r="DL135" i="1"/>
  <c r="DK135" i="1"/>
  <c r="DD135" i="1"/>
  <c r="DG127" i="1"/>
  <c r="DF127" i="1"/>
  <c r="DD176" i="1"/>
  <c r="DD177" i="1"/>
  <c r="DD167" i="1"/>
  <c r="DG166" i="1"/>
  <c r="DF166" i="1"/>
  <c r="CU210" i="1"/>
  <c r="CT210" i="1"/>
  <c r="CN179" i="1"/>
  <c r="CN178" i="1"/>
  <c r="CZ135" i="1"/>
  <c r="CY135" i="1"/>
  <c r="CU203" i="1"/>
  <c r="CT203" i="1"/>
  <c r="CU202" i="1"/>
  <c r="CT202" i="1"/>
  <c r="CM21" i="1"/>
  <c r="CP22" i="1"/>
  <c r="CO22" i="1"/>
  <c r="CS153" i="1"/>
  <c r="CN153" i="1" s="1"/>
  <c r="CP235" i="1"/>
  <c r="CO235" i="1"/>
  <c r="CT231" i="1"/>
  <c r="CU231" i="1"/>
  <c r="CR105" i="1"/>
  <c r="CR103" i="1"/>
  <c r="CR101" i="1"/>
  <c r="CR99" i="1"/>
  <c r="CR94" i="1"/>
  <c r="CR92" i="1"/>
  <c r="CR97" i="1"/>
  <c r="CR95" i="1"/>
  <c r="CR90" i="1"/>
  <c r="CR106" i="1"/>
  <c r="CR104" i="1"/>
  <c r="CR102" i="1"/>
  <c r="CR100" i="1"/>
  <c r="CR93" i="1"/>
  <c r="CR88" i="1"/>
  <c r="CM87" i="1"/>
  <c r="CP88" i="1"/>
  <c r="CR96" i="1"/>
  <c r="CR91" i="1"/>
  <c r="CO88" i="1"/>
  <c r="CP69" i="1"/>
  <c r="CO69" i="1"/>
  <c r="CZ153" i="1"/>
  <c r="CY153" i="1"/>
  <c r="CO125" i="1"/>
  <c r="CO158" i="1" s="1"/>
  <c r="CP8" i="1"/>
  <c r="CO67" i="1"/>
  <c r="CT209" i="1"/>
  <c r="CU209" i="1"/>
  <c r="CT135" i="1"/>
  <c r="CM135" i="1"/>
  <c r="CU135" i="1"/>
  <c r="CU232" i="1"/>
  <c r="CT232" i="1"/>
  <c r="CO39" i="1"/>
  <c r="CR153" i="1"/>
  <c r="CO38" i="1"/>
  <c r="CP39" i="1"/>
  <c r="CU229" i="1"/>
  <c r="CT229" i="1"/>
  <c r="CD203" i="1"/>
  <c r="CC203" i="1"/>
  <c r="CC135" i="1"/>
  <c r="BV135" i="1"/>
  <c r="CD135" i="1"/>
  <c r="CI135" i="1"/>
  <c r="CH135" i="1"/>
  <c r="BX38" i="1"/>
  <c r="CD202" i="1"/>
  <c r="CC202" i="1"/>
  <c r="BY69" i="1"/>
  <c r="BX69" i="1"/>
  <c r="CF153" i="1"/>
  <c r="BW153" i="1"/>
  <c r="CC231" i="1"/>
  <c r="CD231" i="1"/>
  <c r="BY127" i="1"/>
  <c r="BX127" i="1"/>
  <c r="CA107" i="1"/>
  <c r="CC209" i="1"/>
  <c r="CD209" i="1"/>
  <c r="CA105" i="1"/>
  <c r="CA103" i="1"/>
  <c r="CA101" i="1"/>
  <c r="CA99" i="1"/>
  <c r="CA94" i="1"/>
  <c r="CA92" i="1"/>
  <c r="CA97" i="1"/>
  <c r="CA90" i="1"/>
  <c r="CA95" i="1"/>
  <c r="CA106" i="1"/>
  <c r="CA104" i="1"/>
  <c r="CA102" i="1"/>
  <c r="CA100" i="1"/>
  <c r="CA93" i="1"/>
  <c r="CA88" i="1"/>
  <c r="BV87" i="1"/>
  <c r="BY88" i="1"/>
  <c r="CA96" i="1"/>
  <c r="CA91" i="1"/>
  <c r="BX88" i="1"/>
  <c r="CC232" i="1"/>
  <c r="CD232" i="1"/>
  <c r="CD229" i="1"/>
  <c r="CC229" i="1"/>
  <c r="CA89" i="1"/>
  <c r="BV21" i="1"/>
  <c r="BY22" i="1"/>
  <c r="BX22" i="1"/>
  <c r="BY216" i="1"/>
  <c r="BX125" i="1"/>
  <c r="BX158" i="1" s="1"/>
  <c r="BY8" i="1"/>
  <c r="BX67" i="1"/>
  <c r="BY235" i="1"/>
  <c r="BX235" i="1"/>
  <c r="CC210" i="1"/>
  <c r="CD210" i="1"/>
  <c r="BW179" i="1"/>
  <c r="BW178" i="1"/>
  <c r="BW155" i="1"/>
  <c r="CA153" i="1"/>
  <c r="BH136" i="1"/>
  <c r="BG136" i="1"/>
  <c r="BR153" i="1"/>
  <c r="BQ153" i="1"/>
  <c r="BL231" i="1"/>
  <c r="BM231" i="1"/>
  <c r="BE155" i="1"/>
  <c r="BH131" i="1"/>
  <c r="BG131" i="1"/>
  <c r="BJ71" i="1"/>
  <c r="BJ80" i="1"/>
  <c r="BJ78" i="1"/>
  <c r="BJ76" i="1"/>
  <c r="BJ74" i="1"/>
  <c r="BJ79" i="1"/>
  <c r="BE69" i="1"/>
  <c r="BJ81" i="1"/>
  <c r="BJ73" i="1"/>
  <c r="BJ75" i="1"/>
  <c r="BJ70" i="1"/>
  <c r="BH70" i="1"/>
  <c r="BJ77" i="1"/>
  <c r="BG70" i="1"/>
  <c r="BH143" i="1"/>
  <c r="BG143" i="1"/>
  <c r="BM203" i="1"/>
  <c r="BL203" i="1"/>
  <c r="BE135" i="1"/>
  <c r="BM135" i="1"/>
  <c r="BL135" i="1"/>
  <c r="BQ159" i="1"/>
  <c r="BR125" i="1"/>
  <c r="BR159" i="1" s="1"/>
  <c r="BJ153" i="1"/>
  <c r="BG125" i="1"/>
  <c r="BG158" i="1" s="1"/>
  <c r="BH8" i="1"/>
  <c r="BG67" i="1"/>
  <c r="BG11" i="1"/>
  <c r="BH11" i="1"/>
  <c r="BE10" i="1"/>
  <c r="BH127" i="1"/>
  <c r="BG127" i="1"/>
  <c r="BG137" i="1"/>
  <c r="BJ105" i="1"/>
  <c r="BJ103" i="1"/>
  <c r="BJ101" i="1"/>
  <c r="BJ99" i="1"/>
  <c r="BJ94" i="1"/>
  <c r="BJ97" i="1"/>
  <c r="BJ90" i="1"/>
  <c r="BJ104" i="1"/>
  <c r="BJ89" i="1"/>
  <c r="BE87" i="1"/>
  <c r="BJ106" i="1"/>
  <c r="BJ98" i="1"/>
  <c r="BJ96" i="1"/>
  <c r="BJ91" i="1"/>
  <c r="BJ93" i="1"/>
  <c r="BJ100" i="1"/>
  <c r="BJ88" i="1"/>
  <c r="BH88" i="1"/>
  <c r="BJ107" i="1"/>
  <c r="BJ102" i="1"/>
  <c r="BG88" i="1"/>
  <c r="BE38" i="1"/>
  <c r="BH39" i="1"/>
  <c r="BG39" i="1"/>
  <c r="BG21" i="1"/>
  <c r="BE166" i="1"/>
  <c r="BH21" i="1"/>
  <c r="BF179" i="1"/>
  <c r="BF178" i="1"/>
  <c r="BH216" i="1"/>
  <c r="BG216" i="1"/>
  <c r="BR135" i="1"/>
  <c r="BQ135" i="1"/>
  <c r="BL209" i="1"/>
  <c r="BM202" i="1"/>
  <c r="BL202" i="1"/>
  <c r="BM210" i="1"/>
  <c r="BL210" i="1"/>
  <c r="BK202" i="1"/>
  <c r="BH236" i="1"/>
  <c r="BG236" i="1"/>
  <c r="BE235" i="1"/>
  <c r="BK209" i="1"/>
  <c r="BM209" i="1" s="1"/>
  <c r="BK71" i="1"/>
  <c r="BK80" i="1"/>
  <c r="BK78" i="1"/>
  <c r="BK76" i="1"/>
  <c r="BK74" i="1"/>
  <c r="BK79" i="1"/>
  <c r="BF69" i="1"/>
  <c r="BK81" i="1"/>
  <c r="BK73" i="1"/>
  <c r="BK75" i="1"/>
  <c r="BK70" i="1"/>
  <c r="BK77" i="1"/>
  <c r="BR136" i="1"/>
  <c r="BO155" i="1"/>
  <c r="BQ136" i="1"/>
  <c r="AN153" i="1"/>
  <c r="BA153" i="1"/>
  <c r="AZ153" i="1"/>
  <c r="AV229" i="1"/>
  <c r="AU229" i="1"/>
  <c r="AQ235" i="1"/>
  <c r="AP235" i="1"/>
  <c r="AN21" i="1"/>
  <c r="AQ22" i="1"/>
  <c r="AP22" i="1"/>
  <c r="AS105" i="1"/>
  <c r="AS103" i="1"/>
  <c r="AS101" i="1"/>
  <c r="AS99" i="1"/>
  <c r="AS94" i="1"/>
  <c r="AS97" i="1"/>
  <c r="AS90" i="1"/>
  <c r="AS106" i="1"/>
  <c r="AS104" i="1"/>
  <c r="AS102" i="1"/>
  <c r="AS100" i="1"/>
  <c r="AS98" i="1"/>
  <c r="AS93" i="1"/>
  <c r="AS88" i="1"/>
  <c r="AN87" i="1"/>
  <c r="AQ88" i="1"/>
  <c r="AS107" i="1"/>
  <c r="AS96" i="1"/>
  <c r="AS91" i="1"/>
  <c r="AP88" i="1"/>
  <c r="BA135" i="1"/>
  <c r="AZ135" i="1"/>
  <c r="AP125" i="1"/>
  <c r="AP158" i="1" s="1"/>
  <c r="AQ8" i="1"/>
  <c r="AP67" i="1"/>
  <c r="AZ159" i="1"/>
  <c r="BA125" i="1"/>
  <c r="BA159" i="1" s="1"/>
  <c r="AV210" i="1"/>
  <c r="AU210" i="1"/>
  <c r="AQ127" i="1"/>
  <c r="AP127" i="1"/>
  <c r="AU209" i="1"/>
  <c r="AV209" i="1"/>
  <c r="AV203" i="1"/>
  <c r="AU203" i="1"/>
  <c r="AQ69" i="1"/>
  <c r="AP69" i="1"/>
  <c r="AV232" i="1"/>
  <c r="AO179" i="1"/>
  <c r="AO178" i="1"/>
  <c r="AU135" i="1"/>
  <c r="AN135" i="1"/>
  <c r="AV135" i="1"/>
  <c r="AS95" i="1"/>
  <c r="AV202" i="1"/>
  <c r="AU202" i="1"/>
  <c r="AT153" i="1"/>
  <c r="AO153" i="1" s="1"/>
  <c r="AN155" i="1"/>
  <c r="AU231" i="1"/>
  <c r="AV231" i="1"/>
  <c r="AS92" i="1"/>
  <c r="W153" i="1"/>
  <c r="AD231" i="1"/>
  <c r="AE231" i="1"/>
  <c r="AD202" i="1"/>
  <c r="Z235" i="1"/>
  <c r="Y235" i="1"/>
  <c r="Z67" i="1"/>
  <c r="Z125" i="1"/>
  <c r="Z158" i="1" s="1"/>
  <c r="AE210" i="1"/>
  <c r="AD210" i="1"/>
  <c r="W176" i="1"/>
  <c r="W177" i="1"/>
  <c r="W167" i="1"/>
  <c r="AC153" i="1"/>
  <c r="X153" i="1" s="1"/>
  <c r="AE229" i="1"/>
  <c r="AD229" i="1"/>
  <c r="Z69" i="1"/>
  <c r="Y69" i="1"/>
  <c r="AD135" i="1"/>
  <c r="W135" i="1"/>
  <c r="AE135" i="1"/>
  <c r="Z87" i="1"/>
  <c r="Y87" i="1"/>
  <c r="AE203" i="1"/>
  <c r="AD203" i="1"/>
  <c r="AE232" i="1"/>
  <c r="AD232" i="1"/>
  <c r="AJ153" i="1"/>
  <c r="AI153" i="1"/>
  <c r="Z216" i="1"/>
  <c r="AI159" i="1"/>
  <c r="AJ125" i="1"/>
  <c r="AJ159" i="1" s="1"/>
  <c r="X21" i="1"/>
  <c r="Z22" i="1"/>
  <c r="AJ135" i="1"/>
  <c r="AI135" i="1"/>
  <c r="I67" i="1" l="1"/>
  <c r="I125" i="1"/>
  <c r="I158" i="1" s="1"/>
  <c r="K104" i="1"/>
  <c r="K153" i="1"/>
  <c r="M231" i="1"/>
  <c r="H193" i="1"/>
  <c r="K92" i="1"/>
  <c r="K95" i="1"/>
  <c r="K100" i="1"/>
  <c r="K99" i="1"/>
  <c r="K91" i="1"/>
  <c r="K96" i="1"/>
  <c r="K209" i="1"/>
  <c r="K98" i="1"/>
  <c r="K97" i="1"/>
  <c r="H127" i="1"/>
  <c r="K107" i="1"/>
  <c r="K103" i="1"/>
  <c r="K106" i="1"/>
  <c r="K90" i="1"/>
  <c r="Q153" i="1"/>
  <c r="R153" i="1" s="1"/>
  <c r="G166" i="1"/>
  <c r="G10" i="1"/>
  <c r="M210" i="1"/>
  <c r="K105" i="1"/>
  <c r="R136" i="1"/>
  <c r="S136" i="1"/>
  <c r="G136" i="1"/>
  <c r="K89" i="1"/>
  <c r="K101" i="1"/>
  <c r="K94" i="1"/>
  <c r="K88" i="1"/>
  <c r="K93" i="1"/>
  <c r="K102" i="1"/>
  <c r="I127" i="1"/>
  <c r="G155" i="1"/>
  <c r="I88" i="1"/>
  <c r="I236" i="1"/>
  <c r="H236" i="1"/>
  <c r="I217" i="1"/>
  <c r="H217" i="1"/>
  <c r="N136" i="1"/>
  <c r="F136" i="1"/>
  <c r="F155" i="1" s="1"/>
  <c r="M136" i="1"/>
  <c r="I21" i="1"/>
  <c r="H21" i="1"/>
  <c r="F166" i="1"/>
  <c r="G126" i="1"/>
  <c r="F160" i="1"/>
  <c r="K126" i="1"/>
  <c r="I137" i="1"/>
  <c r="H137" i="1"/>
  <c r="L101" i="1"/>
  <c r="L107" i="1"/>
  <c r="L99" i="1"/>
  <c r="L96" i="1"/>
  <c r="L88" i="1"/>
  <c r="G87" i="1"/>
  <c r="H87" i="1" s="1"/>
  <c r="L105" i="1"/>
  <c r="L97" i="1"/>
  <c r="L93" i="1"/>
  <c r="L103" i="1"/>
  <c r="L94" i="1"/>
  <c r="L104" i="1"/>
  <c r="L100" i="1"/>
  <c r="L92" i="1"/>
  <c r="L106" i="1"/>
  <c r="L95" i="1"/>
  <c r="L98" i="1"/>
  <c r="L91" i="1"/>
  <c r="L102" i="1"/>
  <c r="L90" i="1"/>
  <c r="I143" i="1"/>
  <c r="H143" i="1"/>
  <c r="H70" i="1"/>
  <c r="K80" i="1"/>
  <c r="K76" i="1"/>
  <c r="K81" i="1"/>
  <c r="K77" i="1"/>
  <c r="K73" i="1"/>
  <c r="K70" i="1"/>
  <c r="I70" i="1"/>
  <c r="K79" i="1"/>
  <c r="K75" i="1"/>
  <c r="K74" i="1"/>
  <c r="K71" i="1"/>
  <c r="K78" i="1"/>
  <c r="I39" i="1"/>
  <c r="H39" i="1"/>
  <c r="H88" i="1"/>
  <c r="N125" i="1"/>
  <c r="N159" i="1" s="1"/>
  <c r="M159" i="1"/>
  <c r="I131" i="1"/>
  <c r="H131" i="1"/>
  <c r="S135" i="1"/>
  <c r="R135" i="1"/>
  <c r="N135" i="1"/>
  <c r="M135" i="1"/>
  <c r="F135" i="1"/>
  <c r="N202" i="1"/>
  <c r="M202" i="1"/>
  <c r="N209" i="1"/>
  <c r="M209" i="1"/>
  <c r="FW67" i="1"/>
  <c r="FW125" i="1"/>
  <c r="FW158" i="1" s="1"/>
  <c r="FT153" i="1"/>
  <c r="GB153" i="1"/>
  <c r="GA153" i="1"/>
  <c r="FT177" i="1"/>
  <c r="FT167" i="1"/>
  <c r="FT176" i="1"/>
  <c r="FW166" i="1"/>
  <c r="FV166" i="1"/>
  <c r="FW10" i="1"/>
  <c r="FV10" i="1"/>
  <c r="FW135" i="1"/>
  <c r="FV135" i="1"/>
  <c r="FF167" i="1"/>
  <c r="FE167" i="1"/>
  <c r="FC179" i="1"/>
  <c r="FC178" i="1"/>
  <c r="FK202" i="1"/>
  <c r="FJ202" i="1"/>
  <c r="FF176" i="1"/>
  <c r="FE176" i="1"/>
  <c r="FF177" i="1"/>
  <c r="FE177" i="1"/>
  <c r="FJ209" i="1"/>
  <c r="FK209" i="1"/>
  <c r="FF153" i="1"/>
  <c r="FE153" i="1"/>
  <c r="FF135" i="1"/>
  <c r="FE135" i="1"/>
  <c r="FK153" i="1"/>
  <c r="FJ153" i="1"/>
  <c r="EL177" i="1"/>
  <c r="EL167" i="1"/>
  <c r="EL176" i="1"/>
  <c r="EO166" i="1"/>
  <c r="EN166" i="1"/>
  <c r="EO135" i="1"/>
  <c r="EN135" i="1"/>
  <c r="EL153" i="1"/>
  <c r="ET153" i="1"/>
  <c r="ES153" i="1"/>
  <c r="DU179" i="1"/>
  <c r="DU178" i="1"/>
  <c r="DW216" i="1"/>
  <c r="DX216" i="1"/>
  <c r="DX69" i="1"/>
  <c r="DW69" i="1"/>
  <c r="EB153" i="1"/>
  <c r="DU153" i="1"/>
  <c r="EC153" i="1"/>
  <c r="DV166" i="1"/>
  <c r="DX21" i="1"/>
  <c r="DV10" i="1"/>
  <c r="DW21" i="1"/>
  <c r="DW136" i="1"/>
  <c r="DX136" i="1"/>
  <c r="DU155" i="1"/>
  <c r="DG135" i="1"/>
  <c r="DF135" i="1"/>
  <c r="DK153" i="1"/>
  <c r="DG167" i="1"/>
  <c r="DF167" i="1"/>
  <c r="DD179" i="1"/>
  <c r="DD178" i="1"/>
  <c r="DK209" i="1"/>
  <c r="DL209" i="1"/>
  <c r="DG153" i="1"/>
  <c r="DF153" i="1"/>
  <c r="DG177" i="1"/>
  <c r="DF177" i="1"/>
  <c r="DL153" i="1"/>
  <c r="DG176" i="1"/>
  <c r="DF176" i="1"/>
  <c r="DL202" i="1"/>
  <c r="DK202" i="1"/>
  <c r="CP67" i="1"/>
  <c r="CP125" i="1"/>
  <c r="CP158" i="1" s="1"/>
  <c r="CO21" i="1"/>
  <c r="CP21" i="1"/>
  <c r="CM166" i="1"/>
  <c r="CM10" i="1"/>
  <c r="CP135" i="1"/>
  <c r="CO135" i="1"/>
  <c r="CP87" i="1"/>
  <c r="CO87" i="1"/>
  <c r="CT153" i="1"/>
  <c r="CM153" i="1"/>
  <c r="CU153" i="1"/>
  <c r="BX87" i="1"/>
  <c r="BY87" i="1"/>
  <c r="CI153" i="1"/>
  <c r="CH153" i="1"/>
  <c r="BY67" i="1"/>
  <c r="BY125" i="1"/>
  <c r="BY158" i="1" s="1"/>
  <c r="BY135" i="1"/>
  <c r="BX135" i="1"/>
  <c r="BX21" i="1"/>
  <c r="BV166" i="1"/>
  <c r="BY21" i="1"/>
  <c r="BV10" i="1"/>
  <c r="BV153" i="1"/>
  <c r="CD153" i="1"/>
  <c r="CC153" i="1"/>
  <c r="BH38" i="1"/>
  <c r="BG38" i="1"/>
  <c r="BH67" i="1"/>
  <c r="BH125" i="1"/>
  <c r="BH158" i="1" s="1"/>
  <c r="BM153" i="1"/>
  <c r="BL153" i="1"/>
  <c r="BE153" i="1"/>
  <c r="BH235" i="1"/>
  <c r="BG235" i="1"/>
  <c r="BE177" i="1"/>
  <c r="BE167" i="1"/>
  <c r="BE176" i="1"/>
  <c r="BH166" i="1"/>
  <c r="BG166" i="1"/>
  <c r="BH87" i="1"/>
  <c r="BG87" i="1"/>
  <c r="BH10" i="1"/>
  <c r="BG10" i="1"/>
  <c r="BH135" i="1"/>
  <c r="BG135" i="1"/>
  <c r="BH69" i="1"/>
  <c r="BG69" i="1"/>
  <c r="AQ87" i="1"/>
  <c r="AP87" i="1"/>
  <c r="AQ135" i="1"/>
  <c r="AP135" i="1"/>
  <c r="AP21" i="1"/>
  <c r="AN166" i="1"/>
  <c r="AN10" i="1"/>
  <c r="AQ21" i="1"/>
  <c r="AQ67" i="1"/>
  <c r="AQ125" i="1"/>
  <c r="AQ158" i="1" s="1"/>
  <c r="AV153" i="1"/>
  <c r="AQ153" i="1"/>
  <c r="AP153" i="1"/>
  <c r="AU153" i="1"/>
  <c r="Z135" i="1"/>
  <c r="Y135" i="1"/>
  <c r="W179" i="1"/>
  <c r="W178" i="1"/>
  <c r="AE153" i="1"/>
  <c r="Z153" i="1"/>
  <c r="Y153" i="1"/>
  <c r="X166" i="1"/>
  <c r="Z21" i="1"/>
  <c r="X10" i="1"/>
  <c r="Y21" i="1"/>
  <c r="AD153" i="1"/>
  <c r="S153" i="1" l="1"/>
  <c r="G153" i="1"/>
  <c r="G176" i="1"/>
  <c r="G177" i="1"/>
  <c r="I10" i="1"/>
  <c r="H10" i="1"/>
  <c r="F177" i="1"/>
  <c r="I166" i="1"/>
  <c r="H166" i="1"/>
  <c r="F176" i="1"/>
  <c r="I135" i="1"/>
  <c r="H135" i="1"/>
  <c r="I87" i="1"/>
  <c r="I216" i="1"/>
  <c r="H216" i="1"/>
  <c r="I69" i="1"/>
  <c r="H69" i="1"/>
  <c r="I38" i="1"/>
  <c r="H38" i="1"/>
  <c r="P126" i="1"/>
  <c r="Q126" i="1" s="1"/>
  <c r="L126" i="1"/>
  <c r="I136" i="1"/>
  <c r="H136" i="1"/>
  <c r="G160" i="1"/>
  <c r="K160" i="1"/>
  <c r="F165" i="1"/>
  <c r="I235" i="1"/>
  <c r="H235" i="1"/>
  <c r="N153" i="1"/>
  <c r="M153" i="1"/>
  <c r="F153" i="1"/>
  <c r="FW177" i="1"/>
  <c r="FV177" i="1"/>
  <c r="FW176" i="1"/>
  <c r="FV176" i="1"/>
  <c r="FW167" i="1"/>
  <c r="FV167" i="1"/>
  <c r="FT179" i="1"/>
  <c r="FT178" i="1"/>
  <c r="FW153" i="1"/>
  <c r="FV153" i="1"/>
  <c r="FF178" i="1"/>
  <c r="FE178" i="1"/>
  <c r="FF179" i="1"/>
  <c r="FE179" i="1"/>
  <c r="EO176" i="1"/>
  <c r="EN176" i="1"/>
  <c r="EO167" i="1"/>
  <c r="EN167" i="1"/>
  <c r="EL178" i="1"/>
  <c r="EL179" i="1"/>
  <c r="EO177" i="1"/>
  <c r="EN177" i="1"/>
  <c r="EO153" i="1"/>
  <c r="EN153" i="1"/>
  <c r="DX153" i="1"/>
  <c r="DW153" i="1"/>
  <c r="DX10" i="1"/>
  <c r="DW10" i="1"/>
  <c r="DV177" i="1"/>
  <c r="DV167" i="1"/>
  <c r="DV176" i="1"/>
  <c r="DW166" i="1"/>
  <c r="DX166" i="1"/>
  <c r="DG179" i="1"/>
  <c r="DF179" i="1"/>
  <c r="DG178" i="1"/>
  <c r="DF178" i="1"/>
  <c r="CP10" i="1"/>
  <c r="CO10" i="1"/>
  <c r="CM177" i="1"/>
  <c r="CM167" i="1"/>
  <c r="CM176" i="1"/>
  <c r="CP166" i="1"/>
  <c r="CO166" i="1"/>
  <c r="CP153" i="1"/>
  <c r="CO153" i="1"/>
  <c r="BY10" i="1"/>
  <c r="BX10" i="1"/>
  <c r="BV177" i="1"/>
  <c r="BV167" i="1"/>
  <c r="BY166" i="1"/>
  <c r="BX166" i="1"/>
  <c r="BV176" i="1"/>
  <c r="BY153" i="1"/>
  <c r="BX153" i="1"/>
  <c r="BH153" i="1"/>
  <c r="BG153" i="1"/>
  <c r="BH176" i="1"/>
  <c r="BG176" i="1"/>
  <c r="BH167" i="1"/>
  <c r="BG167" i="1"/>
  <c r="BE179" i="1"/>
  <c r="BE178" i="1"/>
  <c r="BH177" i="1"/>
  <c r="BG177" i="1"/>
  <c r="AQ10" i="1"/>
  <c r="AP10" i="1"/>
  <c r="AN177" i="1"/>
  <c r="AN167" i="1"/>
  <c r="AQ166" i="1"/>
  <c r="AN176" i="1"/>
  <c r="AP166" i="1"/>
  <c r="Z10" i="1"/>
  <c r="Y10" i="1"/>
  <c r="X177" i="1"/>
  <c r="X167" i="1"/>
  <c r="X176" i="1"/>
  <c r="Z166" i="1"/>
  <c r="Y166" i="1"/>
  <c r="G165" i="1" l="1"/>
  <c r="F170" i="1"/>
  <c r="I176" i="1"/>
  <c r="H176" i="1"/>
  <c r="L160" i="1"/>
  <c r="P160" i="1"/>
  <c r="Q160" i="1" s="1"/>
  <c r="I153" i="1"/>
  <c r="H153" i="1"/>
  <c r="I177" i="1"/>
  <c r="H177" i="1"/>
  <c r="FW179" i="1"/>
  <c r="FV179" i="1"/>
  <c r="FW178" i="1"/>
  <c r="FV178" i="1"/>
  <c r="EO179" i="1"/>
  <c r="EN179" i="1"/>
  <c r="EO178" i="1"/>
  <c r="EN178" i="1"/>
  <c r="DX176" i="1"/>
  <c r="DW176" i="1"/>
  <c r="DV179" i="1"/>
  <c r="DV178" i="1"/>
  <c r="DW167" i="1"/>
  <c r="DX167" i="1"/>
  <c r="DX177" i="1"/>
  <c r="DW177" i="1"/>
  <c r="CP176" i="1"/>
  <c r="CO176" i="1"/>
  <c r="CP167" i="1"/>
  <c r="CO167" i="1"/>
  <c r="CM179" i="1"/>
  <c r="CM178" i="1"/>
  <c r="CP177" i="1"/>
  <c r="CO177" i="1"/>
  <c r="BY176" i="1"/>
  <c r="BX176" i="1"/>
  <c r="BY167" i="1"/>
  <c r="BX167" i="1"/>
  <c r="BV179" i="1"/>
  <c r="BV178" i="1"/>
  <c r="BY177" i="1"/>
  <c r="BX177" i="1"/>
  <c r="BH179" i="1"/>
  <c r="BG179" i="1"/>
  <c r="BH178" i="1"/>
  <c r="BG178" i="1"/>
  <c r="AQ176" i="1"/>
  <c r="AP176" i="1"/>
  <c r="AQ167" i="1"/>
  <c r="AP167" i="1"/>
  <c r="AN179" i="1"/>
  <c r="AN178" i="1"/>
  <c r="AQ177" i="1"/>
  <c r="AP177" i="1"/>
  <c r="Y177" i="1"/>
  <c r="Z177" i="1"/>
  <c r="X179" i="1"/>
  <c r="X178" i="1"/>
  <c r="Z167" i="1"/>
  <c r="Y167" i="1"/>
  <c r="Y176" i="1"/>
  <c r="Z176" i="1"/>
  <c r="G170" i="1" l="1"/>
  <c r="U170" i="1" s="1"/>
  <c r="F175" i="1"/>
  <c r="DX178" i="1"/>
  <c r="DW178" i="1"/>
  <c r="DX179" i="1"/>
  <c r="DW179" i="1"/>
  <c r="CP179" i="1"/>
  <c r="CO179" i="1"/>
  <c r="CP178" i="1"/>
  <c r="CO178" i="1"/>
  <c r="BY179" i="1"/>
  <c r="BX179" i="1"/>
  <c r="BY178" i="1"/>
  <c r="BX178" i="1"/>
  <c r="AQ178" i="1"/>
  <c r="AP178" i="1"/>
  <c r="AQ179" i="1"/>
  <c r="AP179" i="1"/>
  <c r="Z178" i="1"/>
  <c r="Y178" i="1"/>
  <c r="Y179" i="1"/>
  <c r="Z179" i="1"/>
  <c r="G175" i="1" l="1"/>
  <c r="F181" i="1"/>
  <c r="G181" i="1" l="1"/>
  <c r="F192" i="1"/>
  <c r="G192" i="1" l="1"/>
  <c r="F201" i="1"/>
  <c r="F208" i="1" l="1"/>
  <c r="K201" i="1"/>
  <c r="L201" i="1" s="1"/>
  <c r="G201" i="1"/>
  <c r="K208" i="1" l="1"/>
  <c r="L208" i="1" s="1"/>
  <c r="G208" i="1"/>
  <c r="F215" i="1"/>
  <c r="F228" i="1" l="1"/>
  <c r="G215" i="1"/>
  <c r="G228" i="1" l="1"/>
  <c r="F234" i="1"/>
  <c r="G234" i="1" s="1"/>
  <c r="K228" i="1"/>
  <c r="L228" i="1" s="1"/>
</calcChain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39">
    <s v="ThisWorkbookDataModel"/>
    <s v="[v50_Daten_BRBV].[Thema].&amp;[ER]"/>
    <s v="[Measures].[TOT_CH]"/>
    <s v="[v50_Daten_BRBV].[Thema].&amp;[TECHN ZERLEGUNG]"/>
    <s v="[v50_Daten_BRBV].[Thema].&amp;[BESTANDESSTATISTIK]"/>
    <s v="[v50_Daten_BRBV].[Spalte].&amp;[g]"/>
    <s v="[VU].[Pax]"/>
    <s v="[VU].[Generali]"/>
    <s v="[v50_Daten_BRBV].[Erhebung].&amp;[BR 2018]"/>
    <s v="[v50_Daten_BRBV].[Referenz].&amp;[1028]"/>
    <s v="[v50_Daten_BRBV].[Referenz].&amp;[1036]"/>
    <s v="[v50_Daten_BRBV].[Referenz].&amp;[1037]"/>
    <s v="[v50_Daten_BRBV].[Erhebung].&amp;[BR 2019]"/>
    <s v="[referenz].[20]"/>
    <s v="[v50_Daten_BRBV].[Spalte].&amp;[e]"/>
    <s v="[Measures].[TOT]"/>
    <s v="[referenz].[178aa]"/>
    <s v="[v50_Daten_BRBV].[Spalte].&amp;[c]"/>
    <s v="[referenz].[178ab]"/>
    <s v="[referenz].[178ac]"/>
    <s v="[referenz].[22]"/>
    <s v="[referenz].[11]"/>
    <s v="[referenz].[21a]"/>
    <s v="[v50_Daten_BRBV].[Thema].&amp;[OFFENLEGUNGSSCHEMA]"/>
    <s v="[referenz].[765]"/>
    <s v="[referenz].[766]"/>
    <s v="[referenz].[768]"/>
    <s v="[referenz].[837]"/>
    <s v="[referenz].[265]"/>
    <s v="[referenz].[1030]"/>
    <s v="[v50_Daten_BRBV].[VU].&amp;[Axa]"/>
    <s v="[referenz].[769]"/>
    <s v="[v50_Daten_BRBV].[Referenz].&amp;[1026]"/>
    <s v="[v50_Daten_BRBV].[Referenz].&amp;[1033]"/>
    <s v="[v50_Daten_BRBV].[Referenz].&amp;[1034]"/>
    <s v="[v50_Daten_BRBV].[Erhebung].&amp;[BR 2020]"/>
    <s v="[v50_Daten_BRBV].[Jahr].&amp;[2020]"/>
    <s v="[v50_Daten_BRBV].[Erhebung].&amp;[BR 2021]"/>
    <s v="[v50_Daten_BRBV].[Erhebung].&amp;[BR 2022]"/>
  </metadataStrings>
  <mdxMetadata count="49">
    <mdx n="0" f="v">
      <t c="5" fi="0">
        <n x="12"/>
        <n x="3"/>
        <n x="16" s="1"/>
        <n x="17"/>
        <n x="15"/>
      </t>
    </mdx>
    <mdx n="0" f="v">
      <t c="5" fi="0">
        <n x="12"/>
        <n x="3"/>
        <n x="18" s="1"/>
        <n x="17"/>
        <n x="15"/>
      </t>
    </mdx>
    <mdx n="0" f="v">
      <t c="5" fi="0">
        <n x="12"/>
        <n x="3"/>
        <n x="19" s="1"/>
        <n x="17"/>
        <n x="15"/>
      </t>
    </mdx>
    <mdx n="0" f="v">
      <t c="5" fi="0">
        <n x="12"/>
        <n x="23"/>
        <n x="24" s="1"/>
        <n x="14"/>
        <n x="15"/>
      </t>
    </mdx>
    <mdx n="0" f="v">
      <t c="5" fi="0">
        <n x="12"/>
        <n x="23"/>
        <n x="26" s="1"/>
        <n x="14"/>
        <n x="15"/>
      </t>
    </mdx>
    <mdx n="0" f="v">
      <t c="5" fi="0">
        <n x="12"/>
        <n x="4"/>
        <n x="27" s="1"/>
        <n x="5"/>
        <n x="15"/>
      </t>
    </mdx>
    <mdx n="0" f="v">
      <t c="6" fi="0">
        <n x="12"/>
        <n x="4"/>
        <n x="29" s="1"/>
        <n x="5"/>
        <n x="15"/>
        <n x="30"/>
      </t>
    </mdx>
    <mdx n="0" f="v">
      <t c="5" fi="0">
        <n x="8"/>
        <n x="3"/>
        <n x="16" s="1"/>
        <n x="17"/>
        <n x="15"/>
      </t>
    </mdx>
    <mdx n="0" f="v">
      <t c="5" fi="0">
        <n x="8"/>
        <n x="3"/>
        <n x="18" s="1"/>
        <n x="17"/>
        <n x="15"/>
      </t>
    </mdx>
    <mdx n="0" f="v">
      <t c="5" fi="0">
        <n x="8"/>
        <n x="3"/>
        <n x="19" s="1"/>
        <n x="17"/>
        <n x="15"/>
      </t>
    </mdx>
    <mdx n="0" f="v">
      <t c="5" fi="0">
        <n x="35"/>
        <n x="3"/>
        <n x="16" s="1"/>
        <n x="17"/>
        <n x="15"/>
      </t>
    </mdx>
    <mdx n="0" f="v">
      <t c="5" fi="0">
        <n x="35"/>
        <n x="3"/>
        <n x="18" s="1"/>
        <n x="17"/>
        <n x="15"/>
      </t>
    </mdx>
    <mdx n="0" f="v">
      <t c="5" fi="0">
        <n x="35"/>
        <n x="3"/>
        <n x="19" s="1"/>
        <n x="17"/>
        <n x="15"/>
      </t>
    </mdx>
    <mdx n="0" f="v">
      <t c="5" fi="0">
        <n x="35"/>
        <n x="23"/>
        <n x="24" s="1"/>
        <n x="14"/>
        <n x="15"/>
      </t>
    </mdx>
    <mdx n="0" f="v">
      <t c="5" fi="0">
        <n x="35"/>
        <n x="23"/>
        <n x="25" s="1"/>
        <n x="14"/>
        <n x="15"/>
      </t>
    </mdx>
    <mdx n="0" f="v">
      <t c="5" fi="0">
        <n x="35"/>
        <n x="23"/>
        <n x="26" s="1"/>
        <n x="14"/>
        <n x="15"/>
      </t>
    </mdx>
    <mdx n="0" f="v">
      <t c="5" fi="0">
        <n x="35"/>
        <n x="4"/>
        <n x="27" s="1"/>
        <n x="5"/>
        <n x="15"/>
      </t>
    </mdx>
    <mdx n="0" f="v">
      <t c="6" fi="0">
        <n x="35"/>
        <n x="4"/>
        <n x="29" s="1"/>
        <n x="5"/>
        <n x="15"/>
        <n x="30"/>
      </t>
    </mdx>
    <mdx n="0" f="v">
      <t c="6" fi="0">
        <n x="7" s="1"/>
        <n x="35"/>
        <n x="4"/>
        <n x="32"/>
        <n x="36"/>
        <n x="2"/>
      </t>
    </mdx>
    <mdx n="0" f="v">
      <t c="6" fi="0">
        <n x="7" s="1"/>
        <n x="35"/>
        <n x="4"/>
        <n x="9"/>
        <n x="36"/>
        <n x="2"/>
      </t>
    </mdx>
    <mdx n="0" f="v">
      <t c="6" fi="0">
        <n x="6" s="1"/>
        <n x="35"/>
        <n x="4"/>
        <n x="33"/>
        <n x="36"/>
        <n x="2"/>
      </t>
    </mdx>
    <mdx n="0" f="v">
      <t c="6" fi="0">
        <n x="7" s="1"/>
        <n x="35"/>
        <n x="4"/>
        <n x="33"/>
        <n x="36"/>
        <n x="2"/>
      </t>
    </mdx>
    <mdx n="0" f="v">
      <t c="6" fi="0">
        <n x="7" s="1"/>
        <n x="35"/>
        <n x="4"/>
        <n x="10"/>
        <n x="36"/>
        <n x="2"/>
      </t>
    </mdx>
    <mdx n="0" f="v">
      <t c="6" fi="0">
        <n x="6" s="1"/>
        <n x="35"/>
        <n x="4"/>
        <n x="34"/>
        <n x="36"/>
        <n x="2"/>
      </t>
    </mdx>
    <mdx n="0" f="v">
      <t c="6" fi="0">
        <n x="7" s="1"/>
        <n x="35"/>
        <n x="4"/>
        <n x="34"/>
        <n x="36"/>
        <n x="2"/>
      </t>
    </mdx>
    <mdx n="0" f="v">
      <t c="6" fi="0">
        <n x="7" s="1"/>
        <n x="35"/>
        <n x="4"/>
        <n x="11"/>
        <n x="36"/>
        <n x="2"/>
      </t>
    </mdx>
    <mdx n="0" f="v">
      <t c="5" fi="0">
        <n x="37"/>
        <n x="3"/>
        <n x="16" s="1"/>
        <n x="17"/>
        <n x="15"/>
      </t>
    </mdx>
    <mdx n="0" f="v">
      <t c="5" fi="0">
        <n x="37"/>
        <n x="3"/>
        <n x="18" s="1"/>
        <n x="17"/>
        <n x="15"/>
      </t>
    </mdx>
    <mdx n="0" f="v">
      <t c="5" fi="0">
        <n x="37"/>
        <n x="3"/>
        <n x="19" s="1"/>
        <n x="17"/>
        <n x="15"/>
      </t>
    </mdx>
    <mdx n="0" f="v">
      <t c="5" fi="0">
        <n x="37"/>
        <n x="23"/>
        <n x="24" s="1"/>
        <n x="14"/>
        <n x="15"/>
      </t>
    </mdx>
    <mdx n="0" f="v">
      <t c="5" fi="0">
        <n x="37"/>
        <n x="23"/>
        <n x="25" s="1"/>
        <n x="14"/>
        <n x="15"/>
      </t>
    </mdx>
    <mdx n="0" f="v">
      <t c="5" fi="0">
        <n x="37"/>
        <n x="23"/>
        <n x="26" s="1"/>
        <n x="14"/>
        <n x="15"/>
      </t>
    </mdx>
    <mdx n="0" f="v">
      <t c="5" fi="0">
        <n x="37"/>
        <n x="4"/>
        <n x="27" s="1"/>
        <n x="5"/>
        <n x="15"/>
      </t>
    </mdx>
    <mdx n="0" f="v">
      <t c="6" fi="0">
        <n x="37"/>
        <n x="4"/>
        <n x="29" s="1"/>
        <n x="5"/>
        <n x="15"/>
        <n x="30"/>
      </t>
    </mdx>
    <mdx n="0" f="v">
      <t c="5" fi="0">
        <n x="38"/>
        <n x="1"/>
        <n x="13" s="1"/>
        <n x="14"/>
        <n x="15"/>
      </t>
    </mdx>
    <mdx n="0" f="v">
      <t c="5" fi="0">
        <n x="38"/>
        <n x="3"/>
        <n x="16" s="1"/>
        <n x="17"/>
        <n x="15"/>
      </t>
    </mdx>
    <mdx n="0" f="v">
      <t c="5" fi="0">
        <n x="38"/>
        <n x="3"/>
        <n x="18" s="1"/>
        <n x="17"/>
        <n x="15"/>
      </t>
    </mdx>
    <mdx n="0" f="v">
      <t c="5" fi="0">
        <n x="38"/>
        <n x="3"/>
        <n x="19" s="1"/>
        <n x="17"/>
        <n x="15"/>
      </t>
    </mdx>
    <mdx n="0" f="v">
      <t c="5" fi="0">
        <n x="38"/>
        <n x="1"/>
        <n x="20" s="1"/>
        <n x="14"/>
        <n x="15"/>
      </t>
    </mdx>
    <mdx n="0" f="v">
      <t c="5" fi="0">
        <n x="38"/>
        <n x="1"/>
        <n x="21" s="1"/>
        <n x="14"/>
        <n x="15"/>
      </t>
    </mdx>
    <mdx n="0" f="v">
      <t c="5" fi="0">
        <n x="38"/>
        <n x="1"/>
        <n x="22" s="1"/>
        <n x="14"/>
        <n x="15"/>
      </t>
    </mdx>
    <mdx n="0" f="v">
      <t c="5" fi="0">
        <n x="38"/>
        <n x="23"/>
        <n x="24" s="1"/>
        <n x="14"/>
        <n x="15"/>
      </t>
    </mdx>
    <mdx n="0" f="v">
      <t c="5" fi="0">
        <n x="38"/>
        <n x="23"/>
        <n x="25" s="1"/>
        <n x="14"/>
        <n x="15"/>
      </t>
    </mdx>
    <mdx n="0" f="v">
      <t c="5" fi="0">
        <n x="38"/>
        <n x="23"/>
        <n x="26" s="1"/>
        <n x="14"/>
        <n x="15"/>
      </t>
    </mdx>
    <mdx n="0" f="v">
      <t c="5" fi="0">
        <n x="38"/>
        <n x="4"/>
        <n x="27" s="1"/>
        <n x="5"/>
        <n x="15"/>
      </t>
    </mdx>
    <mdx n="0" f="v">
      <t c="5" fi="0">
        <n x="38"/>
        <n x="23"/>
        <n x="31" s="1"/>
        <n x="14"/>
        <n x="15"/>
      </t>
    </mdx>
    <mdx n="0" f="v">
      <t c="5" fi="0">
        <n x="12"/>
        <n x="23"/>
        <n x="25" s="1"/>
        <n x="14"/>
        <n x="15"/>
      </t>
    </mdx>
    <mdx n="0" f="v">
      <t c="5" fi="0">
        <n x="8"/>
        <n x="23"/>
        <n x="25" s="1"/>
        <n x="14"/>
        <n x="15"/>
      </t>
    </mdx>
    <mdx n="0" f="v">
      <t c="5" fi="0">
        <n x="8"/>
        <n x="4"/>
        <n x="28" s="1"/>
        <n x="17"/>
        <n x="15"/>
      </t>
    </mdx>
  </mdxMetadata>
  <valueMetadata count="49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  <bk>
      <rc t="1" v="27"/>
    </bk>
    <bk>
      <rc t="1" v="28"/>
    </bk>
    <bk>
      <rc t="1" v="29"/>
    </bk>
    <bk>
      <rc t="1" v="30"/>
    </bk>
    <bk>
      <rc t="1" v="31"/>
    </bk>
    <bk>
      <rc t="1" v="32"/>
    </bk>
    <bk>
      <rc t="1" v="33"/>
    </bk>
    <bk>
      <rc t="1" v="34"/>
    </bk>
    <bk>
      <rc t="1" v="35"/>
    </bk>
    <bk>
      <rc t="1" v="36"/>
    </bk>
    <bk>
      <rc t="1" v="37"/>
    </bk>
    <bk>
      <rc t="1" v="38"/>
    </bk>
    <bk>
      <rc t="1" v="39"/>
    </bk>
    <bk>
      <rc t="1" v="40"/>
    </bk>
    <bk>
      <rc t="1" v="41"/>
    </bk>
    <bk>
      <rc t="1" v="42"/>
    </bk>
    <bk>
      <rc t="1" v="43"/>
    </bk>
    <bk>
      <rc t="1" v="44"/>
    </bk>
    <bk>
      <rc t="1" v="45"/>
    </bk>
    <bk>
      <rc t="1" v="46"/>
    </bk>
    <bk>
      <rc t="1" v="47"/>
    </bk>
    <bk>
      <rc t="1" v="48"/>
    </bk>
  </valueMetadata>
</metadata>
</file>

<file path=xl/sharedStrings.xml><?xml version="1.0" encoding="utf-8"?>
<sst xmlns="http://schemas.openxmlformats.org/spreadsheetml/2006/main" count="2038" uniqueCount="950">
  <si>
    <t>Ref</t>
  </si>
  <si>
    <t>Deutsch</t>
  </si>
  <si>
    <t>Französisch</t>
  </si>
  <si>
    <t>Leistungsbearbeitungsaufwendungen</t>
  </si>
  <si>
    <t>Frais occasionnés par le traitement des prestations</t>
  </si>
  <si>
    <t>Anteile an Anlagefonds</t>
  </si>
  <si>
    <t>Parts de fonds de placement</t>
  </si>
  <si>
    <t>Flüssige Mittel</t>
  </si>
  <si>
    <t>Liquidités et dépôts à terme</t>
  </si>
  <si>
    <t>Autres placements de capitaux</t>
  </si>
  <si>
    <t>Teuerungsrückstellungen</t>
  </si>
  <si>
    <t>Abschlussaufwendungen</t>
  </si>
  <si>
    <t>Frais d'acquisition</t>
  </si>
  <si>
    <t>Aufwendungen für Marketing und Werbung</t>
  </si>
  <si>
    <t>Charges pour le marketing et la publicité</t>
  </si>
  <si>
    <t>Valorisationskorrektur</t>
  </si>
  <si>
    <t>Gains ou pertes de changes sur les monnaies étrangères</t>
  </si>
  <si>
    <t>Risikoprämien</t>
  </si>
  <si>
    <t>Primes de risque</t>
  </si>
  <si>
    <t>Kostenprämien</t>
  </si>
  <si>
    <t>Primes de frais</t>
  </si>
  <si>
    <t>Leistungen infolge Alter</t>
  </si>
  <si>
    <t>Prestations en cas de vieillesse</t>
  </si>
  <si>
    <t>Actifs</t>
  </si>
  <si>
    <t>Placements de capitaux directs</t>
  </si>
  <si>
    <t>TER-Kosten</t>
  </si>
  <si>
    <t>Frais TER</t>
  </si>
  <si>
    <t>TTC-Kosten</t>
  </si>
  <si>
    <t>Frais TTC</t>
  </si>
  <si>
    <t>SC-Kosten</t>
  </si>
  <si>
    <t>Frais SC</t>
  </si>
  <si>
    <t>Vermögensverwaltungskosten (netto gemäss Betriebsrechnung BV)</t>
  </si>
  <si>
    <t xml:space="preserve">Frais de gestion de la fortune (net selon comptabilité séparée prévoyance) </t>
  </si>
  <si>
    <t>Vermögensverwaltungskosten (brutto gemäss OAK-Schema)</t>
  </si>
  <si>
    <t xml:space="preserve">Frais de gestion de la fortune (brut selon schéma CHS) </t>
  </si>
  <si>
    <t>Aktivierte Kosten</t>
  </si>
  <si>
    <t>Charges activées</t>
  </si>
  <si>
    <t>Unterhalts- und Instandhaltungskosten Liegenschaften</t>
  </si>
  <si>
    <t>Frais d'entretien et de maintien des immeubles</t>
  </si>
  <si>
    <t>Offenlegungsschema gegenüber den versicherten Vorsorgeeinrichtungen</t>
  </si>
  <si>
    <t>Schéma de publication aux institutions de prévoyance</t>
  </si>
  <si>
    <t>Betriebsrechnung berufliche Vorsorge</t>
  </si>
  <si>
    <t>Comptabilité de la prévoyance professionnelle</t>
  </si>
  <si>
    <t>Minimal-Anforderungen der FINMA</t>
  </si>
  <si>
    <t>Exigences minimales de la FINMA</t>
  </si>
  <si>
    <t>I.  Erfolgsrechnung</t>
  </si>
  <si>
    <t>I.  Compte de résultat</t>
  </si>
  <si>
    <t>Ertrag</t>
  </si>
  <si>
    <t>Produit</t>
  </si>
  <si>
    <t>Primes (brutes émises)</t>
  </si>
  <si>
    <t>Ergebnis aus Veräusserungen</t>
  </si>
  <si>
    <t>Résultat sur réalisations</t>
  </si>
  <si>
    <t>Währungsergebnis</t>
  </si>
  <si>
    <t>Résultat monétaire</t>
  </si>
  <si>
    <t>Saldo aus Zu- und Abschreibungen</t>
  </si>
  <si>
    <t>Solde entre plus-values et amortissements</t>
  </si>
  <si>
    <t>Zinsaufwand</t>
  </si>
  <si>
    <t>Charges d'intérêt</t>
  </si>
  <si>
    <t>Aufwand</t>
  </si>
  <si>
    <t>Charges</t>
  </si>
  <si>
    <t>Kapitalleistungen</t>
  </si>
  <si>
    <t>Prestations en capital</t>
  </si>
  <si>
    <t>Rentenleistungen</t>
  </si>
  <si>
    <t>Prestations de rentes</t>
  </si>
  <si>
    <t>Rückkaufswerte aus Vertragsauflösungen</t>
  </si>
  <si>
    <t>Valeurs de rachat résultant de résiliations de contrat</t>
  </si>
  <si>
    <t>Altersguthaben</t>
  </si>
  <si>
    <t>Avoirs de vieillesse</t>
  </si>
  <si>
    <t>Deckungskapital für laufende Alters- und Hinterbliebenenrenten</t>
  </si>
  <si>
    <t>Provision mathématique des rentes de vieillesse et de survivants en cours</t>
  </si>
  <si>
    <t>Deckungskapital Freizügigkeitspolicen</t>
  </si>
  <si>
    <t>Provision mathématique des polices de libre passage</t>
  </si>
  <si>
    <t>Betriebsergebnis</t>
  </si>
  <si>
    <t>Résultat d'exploitation</t>
  </si>
  <si>
    <t>II.  Bilanz</t>
  </si>
  <si>
    <t>II.  Bilan</t>
  </si>
  <si>
    <t>Aktiven</t>
  </si>
  <si>
    <t>Kapitalanlagen</t>
  </si>
  <si>
    <t>Placements de capitaux</t>
  </si>
  <si>
    <t>Übrige Aktiven</t>
  </si>
  <si>
    <t>Autres actifs</t>
  </si>
  <si>
    <t>Passiven</t>
  </si>
  <si>
    <t>Passifs</t>
  </si>
  <si>
    <t>Obligatorium</t>
  </si>
  <si>
    <t>Überobligatorium</t>
  </si>
  <si>
    <t>Gutgeschriebene Überschussanteile</t>
  </si>
  <si>
    <t>Überschussfonds</t>
  </si>
  <si>
    <t>Fonds d'excédents</t>
  </si>
  <si>
    <t>Übrige Passiven</t>
  </si>
  <si>
    <t>Autres passifs</t>
  </si>
  <si>
    <t>Technischer Zinssatz für die Bewertung der Rentenverpflichtungen</t>
  </si>
  <si>
    <t>Intérêt technique pour l'évaluation des engagements de rente</t>
  </si>
  <si>
    <t>Direkte Kapitalanlagen</t>
  </si>
  <si>
    <t>Anzahl aktive Versicherte</t>
  </si>
  <si>
    <t>Nombre d'assurés actifs</t>
  </si>
  <si>
    <t>Anzahl Rentenbezüger</t>
  </si>
  <si>
    <t>Nombres de bénéficiaires de rentes</t>
  </si>
  <si>
    <t>Anzahl Freizügigkeitspolicen</t>
  </si>
  <si>
    <t>Nombre de polices de libre passage</t>
  </si>
  <si>
    <t>Summe der Ertragskomponenten</t>
  </si>
  <si>
    <t>Somme des composantes du produit</t>
  </si>
  <si>
    <t>Sparprozess (Kapitalanlageertrag)</t>
  </si>
  <si>
    <t>Processus d'épargne (Produits des placements de capitaux)</t>
  </si>
  <si>
    <t>Risikoprozess (Risikoprämien)</t>
  </si>
  <si>
    <t>Processus de risque (Primes de risque)</t>
  </si>
  <si>
    <t>Kostenprozess (Kostenprämien)</t>
  </si>
  <si>
    <t>Processus de frais (Primes de frais)</t>
  </si>
  <si>
    <t>Summe der Aufwendungen</t>
  </si>
  <si>
    <t>Somme des charges</t>
  </si>
  <si>
    <t>Sparprozess (hauptsächlich techn. Verzinsung)</t>
  </si>
  <si>
    <t>Processus d'épargne (princ. Intérêts techniques)</t>
  </si>
  <si>
    <t>Risikoprozess (hauptsächlich Todesfall- und Inv.leistungen)</t>
  </si>
  <si>
    <t>Processus de risque (princ. prest. en cas de décès et d'inv.)</t>
  </si>
  <si>
    <t>Kostenprozess (hauptsächlich Verwaltungskosten)</t>
  </si>
  <si>
    <t>Processus de frais (princ. frais de gestion)</t>
  </si>
  <si>
    <t>Bruttoergebnis der Betriebsrechnung  b)</t>
  </si>
  <si>
    <t>Résultat brut d'exploitation  b)</t>
  </si>
  <si>
    <t>Langlebigkeitsrisiko</t>
  </si>
  <si>
    <t>risque de longévité</t>
  </si>
  <si>
    <t>Deckungslücken bei Rentenumwandlung</t>
  </si>
  <si>
    <t>Lacunes de couverture en cas de conversion en rentes</t>
  </si>
  <si>
    <t>Zinsgarantien</t>
  </si>
  <si>
    <t>Garanties d'intérêt</t>
  </si>
  <si>
    <t>Wertschwankungen Kapitalanlagen</t>
  </si>
  <si>
    <t>Fluctuations de la valeur des placements de capitaux</t>
  </si>
  <si>
    <t>Gemeldete noch nicht erledigte Versicherungsfälle  c)</t>
  </si>
  <si>
    <t>Sinistres annoncés mais non encore liquidés  c)</t>
  </si>
  <si>
    <t>Eingetretene noch nicht gemeldete Versicherungsfälle</t>
  </si>
  <si>
    <t>Sinistres survenus mais non encore annoncés</t>
  </si>
  <si>
    <t>Schadenschwankungen</t>
  </si>
  <si>
    <t>Fluctuations de sinistres</t>
  </si>
  <si>
    <t>Tarifumstellungen und Tarifsanierungen</t>
  </si>
  <si>
    <t>Adaptations et assainissements de tarifs</t>
  </si>
  <si>
    <t>Kosten für zusätzlich aufgenommenes Risikokapital</t>
  </si>
  <si>
    <t>Frais pour capital risque supplémentaire</t>
  </si>
  <si>
    <t>Zuweisung an den Überschussfonds</t>
  </si>
  <si>
    <t>Attribution au fonds d'excédents</t>
  </si>
  <si>
    <t>Ergebnis der Betriebsrechnung</t>
  </si>
  <si>
    <t>Résutat d'exploitation de l'exercice</t>
  </si>
  <si>
    <t>Ausschüttungsquote</t>
  </si>
  <si>
    <t>Quote-part de distribution</t>
  </si>
  <si>
    <t>600a</t>
  </si>
  <si>
    <t>601a</t>
  </si>
  <si>
    <t>602a</t>
  </si>
  <si>
    <t>603a</t>
  </si>
  <si>
    <t>604a</t>
  </si>
  <si>
    <t>605a</t>
  </si>
  <si>
    <t>605e</t>
  </si>
  <si>
    <t>Total BV</t>
  </si>
  <si>
    <t>Total PP</t>
  </si>
  <si>
    <t>606a</t>
  </si>
  <si>
    <t>607a</t>
  </si>
  <si>
    <t>Gebuchte Brutto-Prämien</t>
  </si>
  <si>
    <t>608b</t>
  </si>
  <si>
    <t>Sparprämien</t>
  </si>
  <si>
    <t>Primes d'épargne</t>
  </si>
  <si>
    <t>609c</t>
  </si>
  <si>
    <t>Altersgutschriften</t>
  </si>
  <si>
    <t>Cotisation épargne</t>
  </si>
  <si>
    <t>610c</t>
  </si>
  <si>
    <t>Individuelle Einlagen infolge Diensteintritt, Einkauf, WEF oder Scheidung</t>
  </si>
  <si>
    <t>Prime unique individuelle suite à un libre passage, rachat, séparation ou remboursement d'un versement anticipé</t>
  </si>
  <si>
    <t>611c</t>
  </si>
  <si>
    <t>Eingebrachte Altersguthaben bei Vertragsübernahmen</t>
  </si>
  <si>
    <t>Avoirs de vieillesse reçus suite à un reprise de contrat</t>
  </si>
  <si>
    <t>612c</t>
  </si>
  <si>
    <t>Einlagen für Alters- und Hinterbliebenenrenten</t>
  </si>
  <si>
    <t>Prime unique reçue suite à reprise d'une rente de vieillesse ou une rente de survivant</t>
  </si>
  <si>
    <t>613c</t>
  </si>
  <si>
    <t>Einlagen für Invaliden- und Invalidenkinderrenten</t>
  </si>
  <si>
    <t>Prime unique reçue suite à reprise d'une rente d'invalidité ou rente d'enfant d'invalide</t>
  </si>
  <si>
    <t>614c</t>
  </si>
  <si>
    <t>Einlagen für Freizügigkeitspolicen</t>
  </si>
  <si>
    <t>Prime unique reçue suite à un libre-passage</t>
  </si>
  <si>
    <t>615b</t>
  </si>
  <si>
    <t>616b</t>
  </si>
  <si>
    <t>617a</t>
  </si>
  <si>
    <t>Nettokapitalerträge</t>
  </si>
  <si>
    <t>Revenus net des capitaux</t>
  </si>
  <si>
    <t>618b</t>
  </si>
  <si>
    <t>Bruttokapitalerträge</t>
  </si>
  <si>
    <t>Revenus brut des capitaux</t>
  </si>
  <si>
    <t>Obligationen</t>
  </si>
  <si>
    <t>Obligations</t>
  </si>
  <si>
    <t>Liegenschaften</t>
  </si>
  <si>
    <t>Immobiliers</t>
  </si>
  <si>
    <t>Hypotheken</t>
  </si>
  <si>
    <t>Hypothèques</t>
  </si>
  <si>
    <t>Übrige Kapitalanlagen</t>
  </si>
  <si>
    <t>628b</t>
  </si>
  <si>
    <t>Vermögensverwaltungskosten</t>
  </si>
  <si>
    <t>Charges pour placement de capitaux</t>
  </si>
  <si>
    <t>629a</t>
  </si>
  <si>
    <t>Übriger Ertrag</t>
  </si>
  <si>
    <t>Autres produits</t>
  </si>
  <si>
    <t>630a</t>
  </si>
  <si>
    <t>Rückversicherungsergebnis</t>
  </si>
  <si>
    <t>Résultat de réassurance</t>
  </si>
  <si>
    <t>631a</t>
  </si>
  <si>
    <t>632a</t>
  </si>
  <si>
    <t>Versicherungsleistungen</t>
  </si>
  <si>
    <t>Prestations d'assurance</t>
  </si>
  <si>
    <t>633b</t>
  </si>
  <si>
    <t>633j</t>
  </si>
  <si>
    <t>Quote</t>
  </si>
  <si>
    <t>Taux</t>
  </si>
  <si>
    <t>634c</t>
  </si>
  <si>
    <t>635c</t>
  </si>
  <si>
    <t>636b</t>
  </si>
  <si>
    <t>Leistungen infolge Tod und Invalidität</t>
  </si>
  <si>
    <t>Prestations suite à un décés ou une invalidité</t>
  </si>
  <si>
    <t>637c</t>
  </si>
  <si>
    <t>638c</t>
  </si>
  <si>
    <t>639b</t>
  </si>
  <si>
    <t>Individuelle Kapitalleistungen (FZL, WEF, Scheidung, FZP)</t>
  </si>
  <si>
    <t>Versement individuel suite à un libre passage, une séparation ou un versement anticipé</t>
  </si>
  <si>
    <t>640b</t>
  </si>
  <si>
    <t>641b</t>
  </si>
  <si>
    <t>642a</t>
  </si>
  <si>
    <t>Veränderung versicherungstechnische Rückstellungen</t>
  </si>
  <si>
    <t>Variation des provisions techniques</t>
  </si>
  <si>
    <t>643b</t>
  </si>
  <si>
    <t>644b</t>
  </si>
  <si>
    <t>Rückstellung für zukünftige Umwandlungssatzverluste</t>
  </si>
  <si>
    <t>Provision pour pertes future sur taux de conversion</t>
  </si>
  <si>
    <t>645b</t>
  </si>
  <si>
    <t>646b</t>
  </si>
  <si>
    <t>Deckungskapital für laufende Invaliden- und Invalidenkinderrenten</t>
  </si>
  <si>
    <t>Provisions mathématiques pour rentes d'invalidité et enfant d'invalide (rente en cours)</t>
  </si>
  <si>
    <t>647b</t>
  </si>
  <si>
    <t>648b</t>
  </si>
  <si>
    <t>Deckungskapital übrige Deckungen</t>
  </si>
  <si>
    <t>Provisions pour autres couvertures</t>
  </si>
  <si>
    <t>649b</t>
  </si>
  <si>
    <t>DK-Verstärkungen für Rentendeckungskapitalien und Freizügigkeitspolicen</t>
  </si>
  <si>
    <t>Renforcement de la provision mathématique des rentes en cours et des PLP</t>
  </si>
  <si>
    <t>650b</t>
  </si>
  <si>
    <t>Rückstellung für eingetretene noch nicht erledigte Versicherungsfälle (RBNS und IBNR)</t>
  </si>
  <si>
    <t>Provisions pour sinistres (RBNS et IBNR)</t>
  </si>
  <si>
    <t>651b</t>
  </si>
  <si>
    <t>Wertschwankungs- und Zinsgarantierückstellungen</t>
  </si>
  <si>
    <t>Provision pour fluctuation des valeur et pour garantie des taux</t>
  </si>
  <si>
    <t>652b</t>
  </si>
  <si>
    <t>Provision de renchérissement</t>
  </si>
  <si>
    <t>653b</t>
  </si>
  <si>
    <t>Übrige versicherungstechnische Rückstellungen</t>
  </si>
  <si>
    <t>Autres provisions techniques</t>
  </si>
  <si>
    <t>654a</t>
  </si>
  <si>
    <t>Zuweisung zum Überschussfonds</t>
  </si>
  <si>
    <t>655a</t>
  </si>
  <si>
    <t>Veränderung Prämienüberträge</t>
  </si>
  <si>
    <t>Variation du report de primes</t>
  </si>
  <si>
    <t>656a</t>
  </si>
  <si>
    <t>Abschluss- und Verwaltungskosten</t>
  </si>
  <si>
    <t>Frais de gestion et d'acquisition</t>
  </si>
  <si>
    <t>657a</t>
  </si>
  <si>
    <t>Übriger Aufwand</t>
  </si>
  <si>
    <t>Autres charges</t>
  </si>
  <si>
    <t>658a</t>
  </si>
  <si>
    <t>659a</t>
  </si>
  <si>
    <t>660a</t>
  </si>
  <si>
    <t>661a</t>
  </si>
  <si>
    <t>662b</t>
  </si>
  <si>
    <t>663b</t>
  </si>
  <si>
    <t>664c</t>
  </si>
  <si>
    <t>CHF</t>
  </si>
  <si>
    <t>665c</t>
  </si>
  <si>
    <t>FW</t>
  </si>
  <si>
    <t>Monnaies étrangères</t>
  </si>
  <si>
    <t>666b</t>
  </si>
  <si>
    <t>667b</t>
  </si>
  <si>
    <t>668b</t>
  </si>
  <si>
    <t>Aktien und Beteiligungen</t>
  </si>
  <si>
    <t>Actions et participations</t>
  </si>
  <si>
    <t>669b</t>
  </si>
  <si>
    <t>Alternative Kapitalanlagen</t>
  </si>
  <si>
    <t>Placement de produits alternatifs</t>
  </si>
  <si>
    <t>670b</t>
  </si>
  <si>
    <t>671b</t>
  </si>
  <si>
    <t>Netto-Guthaben aus derivativen Finanzinstrumenten</t>
  </si>
  <si>
    <t>Avoirs  nets  découlant d’instruments financiers dérivés</t>
  </si>
  <si>
    <t>672b</t>
  </si>
  <si>
    <t>673a</t>
  </si>
  <si>
    <t>Verpflichtungen aus derivativen Finanzinstrumenten</t>
  </si>
  <si>
    <t>Engagements découlant d'instruments dérivés</t>
  </si>
  <si>
    <t>674a</t>
  </si>
  <si>
    <t>675a</t>
  </si>
  <si>
    <t>Passive Rückversicherung</t>
  </si>
  <si>
    <t>Réassurance passive</t>
  </si>
  <si>
    <t>676a</t>
  </si>
  <si>
    <t>677a</t>
  </si>
  <si>
    <t>Versicherungstechnische Rückstellungen</t>
  </si>
  <si>
    <t>Provisions techniques</t>
  </si>
  <si>
    <t>678b</t>
  </si>
  <si>
    <t>679c</t>
  </si>
  <si>
    <t>obligatoire</t>
  </si>
  <si>
    <t>680c</t>
  </si>
  <si>
    <t>surobligatoire</t>
  </si>
  <si>
    <t>681b</t>
  </si>
  <si>
    <t>Rückstellung für zukünftige Rentenumwandlungssatzverluste</t>
  </si>
  <si>
    <t>682c</t>
  </si>
  <si>
    <t>683c</t>
  </si>
  <si>
    <t>684b</t>
  </si>
  <si>
    <t>685c</t>
  </si>
  <si>
    <t>686c</t>
  </si>
  <si>
    <t>687b</t>
  </si>
  <si>
    <t>688c</t>
  </si>
  <si>
    <t>689c</t>
  </si>
  <si>
    <t>690b</t>
  </si>
  <si>
    <t>691b</t>
  </si>
  <si>
    <t>692b</t>
  </si>
  <si>
    <t>Verstärkungen für Rentendeckungskapitalien</t>
  </si>
  <si>
    <t>Renforcement de la provision mathématique des rentes</t>
  </si>
  <si>
    <t>693b</t>
  </si>
  <si>
    <t>Rückstellung für eingetretene, noch nicht erledigte Versicherungsfälle (RBNS und IBNR)</t>
  </si>
  <si>
    <t>694b</t>
  </si>
  <si>
    <t>Rückstellungen für Zinsgarantien, Schaden- und Wertschwankungen</t>
  </si>
  <si>
    <t>Provision pour garantie d'intérêt, provision de fluctuation des sinitres et des valeurs de placement</t>
  </si>
  <si>
    <t>695b</t>
  </si>
  <si>
    <t>696b</t>
  </si>
  <si>
    <t>697c</t>
  </si>
  <si>
    <t>Stand Anfang Jahr</t>
  </si>
  <si>
    <t>Situation début d'année</t>
  </si>
  <si>
    <t>698c</t>
  </si>
  <si>
    <t>Teuerungsprämien brutto</t>
  </si>
  <si>
    <t>Prime de renchérissement but</t>
  </si>
  <si>
    <t>699c</t>
  </si>
  <si>
    <t>Kostenaufwand</t>
  </si>
  <si>
    <t>Charges de frais</t>
  </si>
  <si>
    <t>700c</t>
  </si>
  <si>
    <t>Aufwand für teuerungsbedingte Erhöhungen der Risikorenten</t>
  </si>
  <si>
    <t>Charges pour augmentations liées au renchérissement des rentes de risque</t>
  </si>
  <si>
    <t>701c</t>
  </si>
  <si>
    <t>Auflösung zugunsten Verstärkungen gem. Art. 149 Abs. 1 Bst. a</t>
  </si>
  <si>
    <t>Dissolution en faveur des renforcement selon art. 149 al. 1 let a</t>
  </si>
  <si>
    <t>702c</t>
  </si>
  <si>
    <t>Auflösung zugunsten Überschussfonds</t>
  </si>
  <si>
    <t>Dissolution en faveur du fond d'excédent</t>
  </si>
  <si>
    <t>703c</t>
  </si>
  <si>
    <t>Bildung zusätzliche Teuerungsrückstellungen</t>
  </si>
  <si>
    <t>Constitution de provision de renchérissement supplémentaire</t>
  </si>
  <si>
    <t>704a</t>
  </si>
  <si>
    <t>705b</t>
  </si>
  <si>
    <t>706b</t>
  </si>
  <si>
    <t>Verteilung an Vorsorgeeinrichtungen (Überschusszuteilung)</t>
  </si>
  <si>
    <t>Attribution à l'institution de prévoyance (attribution de l'excédent)</t>
  </si>
  <si>
    <t>707b</t>
  </si>
  <si>
    <t>Überschussbeteiligung laufendes Jahr (Überschusszuweisung)</t>
  </si>
  <si>
    <t>Participation aux excédents attribuée au fonds d'excédents pour l'année d'exercice</t>
  </si>
  <si>
    <t>708b</t>
  </si>
  <si>
    <t>Entnahme zur Deckung des Betriebsdefizits</t>
  </si>
  <si>
    <t>Prélèvement pour couvrir le déficit du compte d'exploitation</t>
  </si>
  <si>
    <t>709b</t>
  </si>
  <si>
    <t>710a</t>
  </si>
  <si>
    <t>Prämienüberträge</t>
  </si>
  <si>
    <t>Report de prime</t>
  </si>
  <si>
    <t>711a</t>
  </si>
  <si>
    <t>Parts d'excédents créditées</t>
  </si>
  <si>
    <t>712a</t>
  </si>
  <si>
    <t>713a</t>
  </si>
  <si>
    <t>III.  Ergebnis, Ausschüttungsquoten und Mindestquote</t>
  </si>
  <si>
    <t>III Résultat, quote part de distribution et quote-par minimum</t>
  </si>
  <si>
    <t>713j</t>
  </si>
  <si>
    <t>MQ</t>
  </si>
  <si>
    <t>QM</t>
  </si>
  <si>
    <t>713o</t>
  </si>
  <si>
    <t>nMQ</t>
  </si>
  <si>
    <t>nQM</t>
  </si>
  <si>
    <t>714a</t>
  </si>
  <si>
    <t>715b</t>
  </si>
  <si>
    <t>716b</t>
  </si>
  <si>
    <t>717b</t>
  </si>
  <si>
    <t>718a</t>
  </si>
  <si>
    <t>719b</t>
  </si>
  <si>
    <t>720b</t>
  </si>
  <si>
    <t>721b</t>
  </si>
  <si>
    <t>722a</t>
  </si>
  <si>
    <t>723a</t>
  </si>
  <si>
    <t>Bildung (-) und Auflösung (+) technischer Rückstellungen</t>
  </si>
  <si>
    <t>Constitution (-) ou dissolution (+) des provisions techniques</t>
  </si>
  <si>
    <t>724b</t>
  </si>
  <si>
    <t>im Sparprozess</t>
  </si>
  <si>
    <t>au processus d'épargne</t>
  </si>
  <si>
    <t>725c</t>
  </si>
  <si>
    <t>726c</t>
  </si>
  <si>
    <t>727c</t>
  </si>
  <si>
    <t>728c</t>
  </si>
  <si>
    <t>Auflösung Teuerungsrückstellungen zugunsten Verstärkungen</t>
  </si>
  <si>
    <t>Dissolution de la provision de renchérissement en faveur des renforcements</t>
  </si>
  <si>
    <t>729c</t>
  </si>
  <si>
    <t>730b</t>
  </si>
  <si>
    <t>im Risikoprozess</t>
  </si>
  <si>
    <t>dans le processus risque</t>
  </si>
  <si>
    <t>731c</t>
  </si>
  <si>
    <t>732c</t>
  </si>
  <si>
    <t>733c</t>
  </si>
  <si>
    <t>734c</t>
  </si>
  <si>
    <t>735c</t>
  </si>
  <si>
    <t>736c</t>
  </si>
  <si>
    <t>737b</t>
  </si>
  <si>
    <t>Auflösung Teuerungsrückstellungen zugunsten Überschussfonds</t>
  </si>
  <si>
    <t>Dissolution de la provision de renchérissement en faveur du fonds d'excédent</t>
  </si>
  <si>
    <t>738a</t>
  </si>
  <si>
    <t>739a</t>
  </si>
  <si>
    <t>740a</t>
  </si>
  <si>
    <t>741a</t>
  </si>
  <si>
    <t>742a</t>
  </si>
  <si>
    <t>Mindestquote</t>
  </si>
  <si>
    <t>Quote-par minimum</t>
  </si>
  <si>
    <t>743a</t>
  </si>
  <si>
    <t>IV.  Weitere Kennzahlen</t>
  </si>
  <si>
    <t>IV. Autres chiffres-clé</t>
  </si>
  <si>
    <t>744a</t>
  </si>
  <si>
    <t>745b</t>
  </si>
  <si>
    <t>gebundener Teil</t>
  </si>
  <si>
    <t>partie liée</t>
  </si>
  <si>
    <t>746b</t>
  </si>
  <si>
    <t>freier Teil</t>
  </si>
  <si>
    <t>partie libre</t>
  </si>
  <si>
    <t>747a</t>
  </si>
  <si>
    <t>748b</t>
  </si>
  <si>
    <t>749b</t>
  </si>
  <si>
    <t>750a</t>
  </si>
  <si>
    <t>Kapitalanlagen und stille Reserven</t>
  </si>
  <si>
    <t>Placement des capitaux et réserves latentes</t>
  </si>
  <si>
    <t>751a</t>
  </si>
  <si>
    <t>Buchwert der Kapitalanlagen</t>
  </si>
  <si>
    <t>Valeur comptable des placements de capitaux</t>
  </si>
  <si>
    <t>752a</t>
  </si>
  <si>
    <t>Marktwert der Kapitalanlagen</t>
  </si>
  <si>
    <t>Valeur de marché des placement de capitaux</t>
  </si>
  <si>
    <t>753a</t>
  </si>
  <si>
    <t>Stille Reserven</t>
  </si>
  <si>
    <t>Réserves latentes</t>
  </si>
  <si>
    <t>754a</t>
  </si>
  <si>
    <t>Rendite auf Buchwerten und Performance auf Marktwerten</t>
  </si>
  <si>
    <t>Rendement sur valeurs comptables et performance sur les valeurs de marché</t>
  </si>
  <si>
    <t>755a</t>
  </si>
  <si>
    <t>Netto-Rendite auf Buchwerten</t>
  </si>
  <si>
    <t>Rendements nets sur valeurs comptables</t>
  </si>
  <si>
    <t>756a</t>
  </si>
  <si>
    <t>Netto-Performance auf Marktwerten</t>
  </si>
  <si>
    <t>Performance nette sur valeurs de marché</t>
  </si>
  <si>
    <t>757a</t>
  </si>
  <si>
    <t>Brutto-Rendite auf Buchwerten</t>
  </si>
  <si>
    <t>Rendements bruts sur valeurs comptables</t>
  </si>
  <si>
    <t>758a</t>
  </si>
  <si>
    <t>Brutto-Performance auf Marktwerten</t>
  </si>
  <si>
    <t>Performance brute sur valeurs de marché</t>
  </si>
  <si>
    <t>759a</t>
  </si>
  <si>
    <t>Zins- und Umwandlungssätze</t>
  </si>
  <si>
    <t>Taux d'intérêt et taux de conversion</t>
  </si>
  <si>
    <t>760a</t>
  </si>
  <si>
    <t>761a</t>
  </si>
  <si>
    <t>Zinssatz für die Verzinsung der überobligatorischen Altersguthaben</t>
  </si>
  <si>
    <t xml:space="preserve">Taux de rémunération de la partie surobligatoire des avoirs de vieillesse </t>
  </si>
  <si>
    <t>762a</t>
  </si>
  <si>
    <t>Taux de conversion en rente pour hommes à l'âge de retraite 65 en cas de couverture complète, partie surobligatoire</t>
  </si>
  <si>
    <t>763a</t>
  </si>
  <si>
    <t>Taux de conversion en rentes pour femmes à l'âge de retraite 64 en cas de couverture complète, partie surobligatoire</t>
  </si>
  <si>
    <t>764a</t>
  </si>
  <si>
    <t>Anzahl Versicherte per 31.12</t>
  </si>
  <si>
    <t>Nombre d'assurés au 31.12</t>
  </si>
  <si>
    <t>765b</t>
  </si>
  <si>
    <t>766c</t>
  </si>
  <si>
    <t>Anzahl Vollversicherte</t>
  </si>
  <si>
    <t>Nombre d'assurés en couverture complète</t>
  </si>
  <si>
    <t>767c</t>
  </si>
  <si>
    <t>Anzahl übrige aktive Versicherte</t>
  </si>
  <si>
    <t>Nombre autres assurés actifs</t>
  </si>
  <si>
    <t>768b</t>
  </si>
  <si>
    <t>769b</t>
  </si>
  <si>
    <t>770j</t>
  </si>
  <si>
    <t>pro Kopf (CHF)</t>
  </si>
  <si>
    <t>par assuré (CHF)</t>
  </si>
  <si>
    <t>771a</t>
  </si>
  <si>
    <t>Kostenprämien gegliedert nach Kostenträgern</t>
  </si>
  <si>
    <t>Primes de frais selon répondants de frais</t>
  </si>
  <si>
    <t>772a</t>
  </si>
  <si>
    <t>Total Kostenprämien</t>
  </si>
  <si>
    <t>Total prime pour frais de gestion</t>
  </si>
  <si>
    <t>773b</t>
  </si>
  <si>
    <t>Kostenprämien aktive Versicherte</t>
  </si>
  <si>
    <t>Prime pour frais de gestion assurés actifs</t>
  </si>
  <si>
    <t>774b</t>
  </si>
  <si>
    <t>Kostenprämien Freizügigkeitspolicen</t>
  </si>
  <si>
    <t>Prime pour frais police de libre-passage</t>
  </si>
  <si>
    <t>775b</t>
  </si>
  <si>
    <t>Übrige Kostenprämien</t>
  </si>
  <si>
    <t>Autres primes de frais</t>
  </si>
  <si>
    <t>776a</t>
  </si>
  <si>
    <t>Betriebsaufwand gegliedert nach Kostenträgern</t>
  </si>
  <si>
    <t>Charges d'exploitation selon répondants de frais</t>
  </si>
  <si>
    <t>777a</t>
  </si>
  <si>
    <t>Total Betriebsaufwand</t>
  </si>
  <si>
    <t>Total charges d'exploitation</t>
  </si>
  <si>
    <t>778b</t>
  </si>
  <si>
    <t>Betriebsaufwand aktive Versicherte</t>
  </si>
  <si>
    <t>Charges d'exploitation assurés actifs</t>
  </si>
  <si>
    <t>779b</t>
  </si>
  <si>
    <t>Betriebsaufwand Rentenbezüger</t>
  </si>
  <si>
    <t>Charges d'exploitation bénéficiaires de rente</t>
  </si>
  <si>
    <t>780b</t>
  </si>
  <si>
    <t>Betriebsaufwand Freizügigkeitspolicen</t>
  </si>
  <si>
    <t>Charges d'exploitation police de libre passage</t>
  </si>
  <si>
    <t>781b</t>
  </si>
  <si>
    <t>Betriebsaufwand für übrige Kostenträger</t>
  </si>
  <si>
    <t>Charges d'expoitation pour autres répondants de frais</t>
  </si>
  <si>
    <t>782a</t>
  </si>
  <si>
    <t>Betriebsaufwand gegliedert nach Kostenstellen</t>
  </si>
  <si>
    <t>Charges d'exploitation selon sections de frais</t>
  </si>
  <si>
    <t>783a</t>
  </si>
  <si>
    <t>784b</t>
  </si>
  <si>
    <t>785c</t>
  </si>
  <si>
    <t>786d</t>
  </si>
  <si>
    <t>an Broker und Makler</t>
  </si>
  <si>
    <t>aux courtiers et intermédiaires non liés</t>
  </si>
  <si>
    <t>787d</t>
  </si>
  <si>
    <t>an eigenen Aussendienst</t>
  </si>
  <si>
    <t xml:space="preserve">aux agents du service externe </t>
  </si>
  <si>
    <t>788d</t>
  </si>
  <si>
    <t>übrige</t>
  </si>
  <si>
    <t>autre</t>
  </si>
  <si>
    <t>789c</t>
  </si>
  <si>
    <t>790c</t>
  </si>
  <si>
    <t>Aufwendungen für die allgemeine Verwaltung</t>
  </si>
  <si>
    <t>Charges pour la gestion générales</t>
  </si>
  <si>
    <t>791b</t>
  </si>
  <si>
    <t>792b</t>
  </si>
  <si>
    <t>Anteil Rückversicherer am Betriebsaufwand</t>
  </si>
  <si>
    <t>Part des assureurs sur les charges d'exploitation</t>
  </si>
  <si>
    <t>793j</t>
  </si>
  <si>
    <t>794a</t>
  </si>
  <si>
    <t>Marktwert Kapitalanlagen</t>
  </si>
  <si>
    <t>795b</t>
  </si>
  <si>
    <t>796b</t>
  </si>
  <si>
    <t>Ein- und mehrstufige kollektive Kapitalanlagen</t>
  </si>
  <si>
    <t>Placements collectifs à un ou plusieurs niveaux</t>
  </si>
  <si>
    <t>797b</t>
  </si>
  <si>
    <t>Nicht kostentransparente Kapitalanlagen</t>
  </si>
  <si>
    <t xml:space="preserve">Placements de capitaux non-transparents </t>
  </si>
  <si>
    <t>798a</t>
  </si>
  <si>
    <t>799b</t>
  </si>
  <si>
    <t>800c</t>
  </si>
  <si>
    <t>801d</t>
  </si>
  <si>
    <t>802d</t>
  </si>
  <si>
    <t>Ein- und mehrstufige Kapitalanlagen (Kostenkennzahl)</t>
  </si>
  <si>
    <t>803c</t>
  </si>
  <si>
    <t>804c</t>
  </si>
  <si>
    <t>805b</t>
  </si>
  <si>
    <t>806b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</si>
  <si>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</si>
  <si>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</si>
  <si>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</si>
  <si>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</si>
  <si>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</si>
  <si>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</si>
  <si>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</si>
  <si>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</si>
  <si>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</si>
  <si>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</si>
  <si>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</si>
  <si>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</si>
  <si>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</si>
  <si>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</si>
  <si>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</si>
  <si>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</si>
  <si>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</si>
  <si>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</si>
  <si>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</si>
  <si>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</si>
  <si>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Δ abs</t>
  </si>
  <si>
    <t>Δ %</t>
  </si>
  <si>
    <t>%</t>
  </si>
  <si>
    <t>Angaben in 1000 CHF, gemäss statutarischem Rechnungsabschluss</t>
  </si>
  <si>
    <t>Données en 1000 CHF, selon clôture des comptes statutaire</t>
  </si>
  <si>
    <t xml:space="preserve">Lebensversicherungsunternehmen: </t>
  </si>
  <si>
    <t xml:space="preserve">Entreprise d'assurance sur la vie: </t>
  </si>
  <si>
    <t>Swiss Life</t>
  </si>
  <si>
    <t>Axa</t>
  </si>
  <si>
    <t>Basler</t>
  </si>
  <si>
    <t>Helvetia</t>
  </si>
  <si>
    <t>Allianz Suisse</t>
  </si>
  <si>
    <t>Pax</t>
  </si>
  <si>
    <t>Zürich</t>
  </si>
  <si>
    <t>Mobiliar</t>
  </si>
  <si>
    <t>Generali</t>
  </si>
  <si>
    <t>DE</t>
  </si>
  <si>
    <t>Kostenprozess</t>
  </si>
  <si>
    <t/>
  </si>
  <si>
    <t>618a</t>
  </si>
  <si>
    <t>761b</t>
  </si>
  <si>
    <t>763b</t>
  </si>
  <si>
    <t>618ac</t>
  </si>
  <si>
    <t>Direkte Kapitalanlageerträge</t>
  </si>
  <si>
    <t>Produit des placements de capitaux direct</t>
  </si>
  <si>
    <t>761aa</t>
  </si>
  <si>
    <t>Zinssatz für die Verzinsung der obligatorischen Altersguthaben</t>
  </si>
  <si>
    <t xml:space="preserve">Taux de rémunération de la partie obligatoire des avoirs de vieillesse </t>
  </si>
  <si>
    <t>761ba</t>
  </si>
  <si>
    <t>Obligatorischer BVG-Mindestzinssatz (Schattenrechnung)</t>
  </si>
  <si>
    <t>Taux minimal de rémunération LPP (pour compte témoin)</t>
  </si>
  <si>
    <t>762aa</t>
  </si>
  <si>
    <t>Umwandlungssatz M65 für obligatorische Altersguthaben</t>
  </si>
  <si>
    <t>Taux de conversion en rente pour hommes à l'âge de retraite 65 en cas de couverture complète, partie obligatoire</t>
  </si>
  <si>
    <t>763aa</t>
  </si>
  <si>
    <t>Umwandlungssatz F64 für obligatorische Altersguthaben</t>
  </si>
  <si>
    <t>Taux de conversion en rentes pour femmes à l'âge de retraite 64 en cas de couverture complète, partie obligatoire</t>
  </si>
  <si>
    <t>763ba</t>
  </si>
  <si>
    <t>Obligatorischer Rentenmindestumwandlungssatz M65/F64 (Schattenrechnung)</t>
  </si>
  <si>
    <t>619d</t>
  </si>
  <si>
    <t>620d</t>
  </si>
  <si>
    <t>621d</t>
  </si>
  <si>
    <t>622d</t>
  </si>
  <si>
    <t>623d</t>
  </si>
  <si>
    <t>624c</t>
  </si>
  <si>
    <t>625c</t>
  </si>
  <si>
    <t>626c</t>
  </si>
  <si>
    <t>627c</t>
  </si>
  <si>
    <t>Umwandlungssatz M65 für überobligatorische Altersguthaben</t>
  </si>
  <si>
    <t>Umwandlungssatz F64 für überobligatorische Altersguthaben</t>
  </si>
  <si>
    <t>Abbildung 1</t>
  </si>
  <si>
    <t>Abbildung 2</t>
  </si>
  <si>
    <t>in Mio. CHF</t>
  </si>
  <si>
    <t>Sparprozess</t>
  </si>
  <si>
    <t>Ergebnis</t>
  </si>
  <si>
    <t>Risikoprozess</t>
  </si>
  <si>
    <t>Zusammenfassung der drei Ergebnisse</t>
  </si>
  <si>
    <t>Ergebnis im Sparprozess</t>
  </si>
  <si>
    <t>Ergebnis im Risikoprozess</t>
  </si>
  <si>
    <t>Ergebnis im Kostenprozess</t>
  </si>
  <si>
    <t>Bruttoergebnis der Betriebsrechnung</t>
  </si>
  <si>
    <t>Verstärkung der techn. Rückstellungen  a)</t>
  </si>
  <si>
    <t>Nettoergebnis</t>
  </si>
  <si>
    <t>Aufteilung des Nettoergebnisses</t>
  </si>
  <si>
    <t>Betriebsergebnis  b)</t>
  </si>
  <si>
    <t>Abbildung 3</t>
  </si>
  <si>
    <t>Abbildung 4</t>
  </si>
  <si>
    <t>Nettoperformance in Prozent</t>
  </si>
  <si>
    <t>Nettobuchrendite in Prozent</t>
  </si>
  <si>
    <t>Abbildung 5</t>
  </si>
  <si>
    <t>Abbildung 6</t>
  </si>
  <si>
    <t xml:space="preserve">Provisionen an Broker und Makler
</t>
  </si>
  <si>
    <t xml:space="preserve">Provisionen an eigenen Aussendienst
</t>
  </si>
  <si>
    <t>Übrige Abschluss-aufwendungen</t>
  </si>
  <si>
    <t>Kosten der Leistungsbearbeitung</t>
  </si>
  <si>
    <t>Abbildung 7</t>
  </si>
  <si>
    <t>Abbildung 8</t>
  </si>
  <si>
    <t>Prämien und Kapitalanlagen</t>
  </si>
  <si>
    <t>Netto-Kapitalanlagerendite auf Buchwerten, in Prozent</t>
  </si>
  <si>
    <t>Betriebskosten pro Kopf, in CHF</t>
  </si>
  <si>
    <t>Gemittelt über die Versicherten</t>
  </si>
  <si>
    <t>Aktive Versicherte</t>
  </si>
  <si>
    <t>Rentenbezüger</t>
  </si>
  <si>
    <t>Freizügigkeitspoliceninhaber</t>
  </si>
  <si>
    <t>Ausserhalb der Prozesse</t>
  </si>
  <si>
    <t>Total (Nettoergebnis)</t>
  </si>
  <si>
    <t>Anteil Lebensversicherer in %</t>
  </si>
  <si>
    <t>Anteil Versicherte in %</t>
  </si>
  <si>
    <t>Anteil Versicherte in % (Ausschüttungsquote)</t>
  </si>
  <si>
    <t>Ausschüttungsquote nur im Mindestquotengeschäft, in Prozent</t>
  </si>
  <si>
    <t>Abbildung 9</t>
  </si>
  <si>
    <t>in Mrd. CHF</t>
  </si>
  <si>
    <t>Technische Rückstellungen brutto</t>
  </si>
  <si>
    <t>Prämienvolumen</t>
  </si>
  <si>
    <t>Anzahl versicherte Personen</t>
  </si>
  <si>
    <t>Aktive</t>
  </si>
  <si>
    <t xml:space="preserve">   davon aus Vollversicherung</t>
  </si>
  <si>
    <t>Freizügigkeitspolicen</t>
  </si>
  <si>
    <t>Total Versicherte</t>
  </si>
  <si>
    <t>Abbildung 10</t>
  </si>
  <si>
    <t>Anteil in Prozent</t>
  </si>
  <si>
    <t>Veränderung vs Vorjahr in Prozent</t>
  </si>
  <si>
    <t>Reglementarische Sparbeiträge (Altersgutschriften)</t>
  </si>
  <si>
    <t>Individuelle Freizügigkeitseinlagen aus Diensteintritten und Einkäufen</t>
  </si>
  <si>
    <t>Eingebrachte Altersguthaben aus Vertragsübernahmen</t>
  </si>
  <si>
    <t>Einlagen für übernommene Alters- und Hinterbliebenenrenten</t>
  </si>
  <si>
    <t>Einlagen für übernommene Invaliden- und Invalidenkinderrenten</t>
  </si>
  <si>
    <t>Total Sparprämien</t>
  </si>
  <si>
    <t>Total Risikoprämien</t>
  </si>
  <si>
    <t>Total gebuchte Bruttoprämien</t>
  </si>
  <si>
    <t>Abbildung 11</t>
  </si>
  <si>
    <t>in Tsd.</t>
  </si>
  <si>
    <t>KL-Versicherer</t>
  </si>
  <si>
    <t>Aktive Vollversicherte</t>
  </si>
  <si>
    <t>Demografisches Verhältnis</t>
  </si>
  <si>
    <t>Gesamtmarkt berufliche Vorsorge</t>
  </si>
  <si>
    <t>--</t>
  </si>
  <si>
    <t>Abbildung 12</t>
  </si>
  <si>
    <t>Bildung (-) und Auflösung (+) von Verstärkungen</t>
  </si>
  <si>
    <t>Zuweisung an Überschussfonds</t>
  </si>
  <si>
    <t>Abbildung 13</t>
  </si>
  <si>
    <t>Kollektivversicherung BV</t>
  </si>
  <si>
    <t>Der Mindestquote unterstellt</t>
  </si>
  <si>
    <t>Der Mindestquote nicht unterstellt</t>
  </si>
  <si>
    <t>Brutto- und Nettoergebnis</t>
  </si>
  <si>
    <t>Verstärkung der technischen Rückstellungen a)</t>
  </si>
  <si>
    <t>Betriebsergebnis b)</t>
  </si>
  <si>
    <t>Abbildung 14</t>
  </si>
  <si>
    <t>Erträge im Spar-, Risiko- und Kostenprozess</t>
  </si>
  <si>
    <t>Zugunsten Lebensversicherer (Betriebsergebnis)</t>
  </si>
  <si>
    <t>Zugunsten Versicherte</t>
  </si>
  <si>
    <t>Ausschüttungs-quote in Prozent</t>
  </si>
  <si>
    <t>Total</t>
  </si>
  <si>
    <t>Mindestquotenpflichtig</t>
  </si>
  <si>
    <t>Ausserhalb Mindestquote</t>
  </si>
  <si>
    <t>Abbildung 15</t>
  </si>
  <si>
    <t>Ertrag im Sparprozess</t>
  </si>
  <si>
    <t>Aufwand im Sparprozes</t>
  </si>
  <si>
    <t>Abbildung 16</t>
  </si>
  <si>
    <t>in Prozent</t>
  </si>
  <si>
    <t>BVG-Mindestzinssätze</t>
  </si>
  <si>
    <t>Abbildung 17</t>
  </si>
  <si>
    <t>Durchschnitt</t>
  </si>
  <si>
    <t>gewichteter Durchschnitt</t>
  </si>
  <si>
    <t>Abbildung 18</t>
  </si>
  <si>
    <t>BVG-Mindestzins</t>
  </si>
  <si>
    <t>Abbildung 19</t>
  </si>
  <si>
    <t>Buchwerte</t>
  </si>
  <si>
    <t>Marktwerte</t>
  </si>
  <si>
    <t>In Mio. CHF</t>
  </si>
  <si>
    <t>Aktien und Ähnliches</t>
  </si>
  <si>
    <t>Alternative Anlagen</t>
  </si>
  <si>
    <t>Derivative Finanzinstrumente (netto)</t>
  </si>
  <si>
    <t>Total Kapitalanlagen abzgl. Verpflichtungen aus deriv. Finanzinstr.</t>
  </si>
  <si>
    <t>Verpflichtungen aus deriv. Finanzinstr.</t>
  </si>
  <si>
    <t>Total Kapitalanlagen</t>
  </si>
  <si>
    <t>Abbildung 20</t>
  </si>
  <si>
    <t>Bewertungsreserven in Mio. CHF</t>
  </si>
  <si>
    <t>In Prozent der Buchwerte</t>
  </si>
  <si>
    <t>Abbildung 21</t>
  </si>
  <si>
    <t>Direkte Erträge</t>
  </si>
  <si>
    <t>Gewinn-Verlust aus Veräusserungen</t>
  </si>
  <si>
    <t>Zuschreibungen-Abschreibungen</t>
  </si>
  <si>
    <t>Währungsergebnis auf Kapitalanlagen (+=Gewinn)</t>
  </si>
  <si>
    <t>Zwischentotal</t>
  </si>
  <si>
    <t>Kapitalanlageerträge brutto</t>
  </si>
  <si>
    <t>Kapitalanlageerträge netto</t>
  </si>
  <si>
    <t>Abbildung 22</t>
  </si>
  <si>
    <t>Buchwerte in Mio. CHF</t>
  </si>
  <si>
    <t>Rendite der direkten Bruttokapitalanlageerträge, in Prozent</t>
  </si>
  <si>
    <t>Rendite der Bruttokapitalanlageerträge, in Prozent</t>
  </si>
  <si>
    <t>Rendite der Nettokapitalanlageerträge, in Prozent</t>
  </si>
  <si>
    <t>Marktwerte in Mio. CHF</t>
  </si>
  <si>
    <t>Performance der direkten Bruttokapitalanlageerträge, in Prozent</t>
  </si>
  <si>
    <t>Performance der Bruttokapitalanlageerträge, in Prozent</t>
  </si>
  <si>
    <t>Performance der Nettokapitalanlageerträge, in Prozent</t>
  </si>
  <si>
    <t>Abbildung 23</t>
  </si>
  <si>
    <t>Pictet BVG-Indizes</t>
  </si>
  <si>
    <t>Lebensversicherer</t>
  </si>
  <si>
    <t>Jahr</t>
  </si>
  <si>
    <t>BVG-25</t>
  </si>
  <si>
    <t>BVG-40</t>
  </si>
  <si>
    <t>BVG-60</t>
  </si>
  <si>
    <t>Nettoperformance</t>
  </si>
  <si>
    <t>geometrisches Mittel</t>
  </si>
  <si>
    <t>Abbildung 24</t>
  </si>
  <si>
    <t>Buchwert Anfang Jahr</t>
  </si>
  <si>
    <t>Buchwert Ende Jahr</t>
  </si>
  <si>
    <t>Durch-schnittlicher Buchwert</t>
  </si>
  <si>
    <t>Direkte Kapitalanlage-erträge brutto</t>
  </si>
  <si>
    <t>in Prozent des Buchwerts</t>
  </si>
  <si>
    <t>in Prozent des Buchwerts, Vorjahr</t>
  </si>
  <si>
    <t>Abbildung 25</t>
  </si>
  <si>
    <t>Ertrag im Risikoprozess</t>
  </si>
  <si>
    <t>Aufwand im Risikoprozess</t>
  </si>
  <si>
    <t>Abbildung 26</t>
  </si>
  <si>
    <t>In Prozent Vorjahr</t>
  </si>
  <si>
    <t>Schadenaufwand im Risikoprozess</t>
  </si>
  <si>
    <t>Bruttoergebnis Risikoprozess</t>
  </si>
  <si>
    <t>(Bildung)/Auflösung Verstärkungen im Risikoprozess</t>
  </si>
  <si>
    <t>Nettoergebnis im Risikoprozess, vor Überschusszuweisung</t>
  </si>
  <si>
    <t>Schadenquote</t>
  </si>
  <si>
    <t>Abbildung 27</t>
  </si>
  <si>
    <t>Ertrag im Kostenprozess</t>
  </si>
  <si>
    <t>Aufwand im Kostenprozess</t>
  </si>
  <si>
    <t>Abbildung 28</t>
  </si>
  <si>
    <t>Leistungsbearbeitungskosten</t>
  </si>
  <si>
    <t>Allgemeine Verwaltungskosten inkl. Marketing und Werbung sowie Anteil Rückversicherer</t>
  </si>
  <si>
    <t>Provisionen Broker / Makler</t>
  </si>
  <si>
    <t>Provisionen eigener Aussendienst</t>
  </si>
  <si>
    <t>Übrige Abschlussaufwendungen</t>
  </si>
  <si>
    <t>Abbildung 29</t>
  </si>
  <si>
    <t>Aufwand im Kostenprozess in Millionen Franken</t>
  </si>
  <si>
    <t>Anzahl Versicherte (inkl. Inhaber von Freizügigkeitspolicen) in Millionen</t>
  </si>
  <si>
    <t>Aufwand im Kostenprozess pro Kopf in Franken</t>
  </si>
  <si>
    <t>Abbildung 30</t>
  </si>
  <si>
    <t>Renten-bezüger</t>
  </si>
  <si>
    <t>Freizügigkeits-policen</t>
  </si>
  <si>
    <t>Übrige</t>
  </si>
  <si>
    <t>Betriebsaufwand in Mio. CHF</t>
  </si>
  <si>
    <t>Betriebsaufwand pro Kopf in Franken</t>
  </si>
  <si>
    <t>Abbildung 31</t>
  </si>
  <si>
    <t>Betriebsaufwand</t>
  </si>
  <si>
    <t>Übrige Aufwendungen für die allgemeine Verwaltung</t>
  </si>
  <si>
    <t>Anteil der Rückversicherer</t>
  </si>
  <si>
    <t>Saldo aus den übrigen Erfolgsposten (dem Kostenprozess zugeordnet)</t>
  </si>
  <si>
    <t>Leistungsbearbeitungskosten (dem Risikoprozess zugeordnet)</t>
  </si>
  <si>
    <t>Abbildung 32</t>
  </si>
  <si>
    <t>Verwaltungsaufwand in Mio. CHF</t>
  </si>
  <si>
    <t>Anzahl Versicherte (ohne Inhaber von Freizügigkeitspolicen) in Millionen</t>
  </si>
  <si>
    <t>Verwaltungsaufwand pro Kopf in Franken</t>
  </si>
  <si>
    <t>Abbildung 33</t>
  </si>
  <si>
    <t>Bucherendite netto</t>
  </si>
  <si>
    <t>Allianz</t>
  </si>
  <si>
    <t>Zuerich</t>
  </si>
  <si>
    <t>Volumenanteil</t>
  </si>
  <si>
    <t>Vermögensverwaltungskosten in %</t>
  </si>
  <si>
    <t>Abbildung 34</t>
  </si>
  <si>
    <t>Vermögensverwaltungskosten (1)</t>
  </si>
  <si>
    <t>Veränderung zum Vorjahr in %</t>
  </si>
  <si>
    <t>Durchschnittliches Vermögen zu Marktwerten (2)</t>
  </si>
  <si>
    <t>Vermögensverwaltungskosten in % (1) / (2)</t>
  </si>
  <si>
    <t>Abbildung 35</t>
  </si>
  <si>
    <t>Transparenzquote</t>
  </si>
  <si>
    <t>Total Kosten (brutto gemäss OAK-Schema)</t>
  </si>
  <si>
    <t>,/. Aktivierte Kosten</t>
  </si>
  <si>
    <t>./. Unterhalts- und Instandhaltungskosten Liegenschaften</t>
  </si>
  <si>
    <t>Total Kosten (netto gemäss Betriebsrechnung)</t>
  </si>
  <si>
    <t>Abbildung 36</t>
  </si>
  <si>
    <t>Altersguthaben Obligatorium</t>
  </si>
  <si>
    <t>Altersguthaben Überobligatorium</t>
  </si>
  <si>
    <t>Zusätzliche Rückstellung für zukünftige Rentenumwandlungen</t>
  </si>
  <si>
    <t>Deckungskapital für laufende Invalidenrenten</t>
  </si>
  <si>
    <t>Deckungskapitalverstärkung der laufenden Renten</t>
  </si>
  <si>
    <t>Rückstellung für eingetretene, noch nicht erledigte Versicherungsfälle</t>
  </si>
  <si>
    <t>Rückstellung für Zinsgarantien, Schaden- und Wertschwankungen</t>
  </si>
  <si>
    <t>Total versicherungstechnische Rückstellungen</t>
  </si>
  <si>
    <t>Prämiendepots</t>
  </si>
  <si>
    <t>Bilanzsumme der Betriebsrechnung berufliche Vorsorge</t>
  </si>
  <si>
    <t>Abbildung 37</t>
  </si>
  <si>
    <t>Bildung (+) und Auflösung (-) von Verstärkungen für versicherungstechnische Rückstellungen im:</t>
  </si>
  <si>
    <t>Auflösung Teuerungsrückstellungen zugunsten Sparprozess</t>
  </si>
  <si>
    <t>Gemeldete noch nicht erledigte Versicherungsfälle (RBNS) inkl. Verstärkung laufende Risikoleistungen</t>
  </si>
  <si>
    <t>Eingetretene noch nicht gemeldete Versicherungsfälle (IBNR)</t>
  </si>
  <si>
    <t>Bildung/Auflösung Teuerungsrückstellungen zugunsten Risikoprozess</t>
  </si>
  <si>
    <t>Auflösung Teuerungsfonds zugunsten Überschussfonds</t>
  </si>
  <si>
    <t>Netto-Bildung von Verstärkungen für versicherungstechnische Rückstellungen</t>
  </si>
  <si>
    <t>Abbildung 38</t>
  </si>
  <si>
    <t>Berufliche Vorsorge insgesamt</t>
  </si>
  <si>
    <t>Der Mindestquote
nicht unterstellt</t>
  </si>
  <si>
    <t>Zuteilung an Versicherte</t>
  </si>
  <si>
    <t>Abbildung 39</t>
  </si>
  <si>
    <t>Entnahmen</t>
  </si>
  <si>
    <t>In Prozent</t>
  </si>
  <si>
    <t>Zuführungen</t>
  </si>
  <si>
    <t>Stand Ende Jahr</t>
  </si>
  <si>
    <t>Aus Zuführung zugeteilt im Jahr +1</t>
  </si>
  <si>
    <t>Aus Zuführung zugeteilt im Jahr +2</t>
  </si>
  <si>
    <t>Aus Zuführung zugeteilt im Jahr +3</t>
  </si>
  <si>
    <t>Aus Zuführung zugeteilt im Jahr +4</t>
  </si>
  <si>
    <t>Aus Zuführung zugeteilt im Jahr +5</t>
  </si>
  <si>
    <t>Summe der Zuteilungen</t>
  </si>
  <si>
    <t>Noch offene Zuteilungen</t>
  </si>
  <si>
    <t>Abbildung 40</t>
  </si>
  <si>
    <t>Garantierte Verzinsung Aktive</t>
  </si>
  <si>
    <t>Überschussbeteiligung</t>
  </si>
  <si>
    <t>Aufwand Aktive</t>
  </si>
  <si>
    <t>Altersguthaben Aktive</t>
  </si>
  <si>
    <t>Aufwand in Prozent Altersguthaben Aktive (1)</t>
  </si>
  <si>
    <t>Laufender Verlust aus Rentenumwandlung</t>
  </si>
  <si>
    <t>Bildung Rückstellung für Umwandlungssatzverluste</t>
  </si>
  <si>
    <t>Bildung Rückstellung für Langlebigkeit</t>
  </si>
  <si>
    <t>Aufwand Alters- und Hinterlassenrenten</t>
  </si>
  <si>
    <t>Deckungskapital inkl. Verstärkungen Alters- und Hinterlassenenrenten</t>
  </si>
  <si>
    <t>Aufwand in Prozent DK Rentenbezüger (2)</t>
  </si>
  <si>
    <t>Verhältnis Aktive/Rentenbezüger (1) : (2)</t>
  </si>
  <si>
    <t>1 : 1</t>
  </si>
  <si>
    <t>1 : 2.4</t>
  </si>
  <si>
    <t>Abbildung 41</t>
  </si>
  <si>
    <t>Abbildung 42</t>
  </si>
  <si>
    <t>Abbildung 43</t>
  </si>
  <si>
    <t>Angelegte Gelder in Mrd. CHF</t>
  </si>
  <si>
    <t>Abbildung 44</t>
  </si>
  <si>
    <t>Vollversicherer</t>
  </si>
  <si>
    <t>Risikoversicherer</t>
  </si>
  <si>
    <t>Abbildung 45</t>
  </si>
  <si>
    <t>Betriebsergebnis / Rückstellungen</t>
  </si>
  <si>
    <t>Illustration 1</t>
  </si>
  <si>
    <t>Français</t>
  </si>
  <si>
    <t>Daten</t>
  </si>
  <si>
    <t>Illustration 45</t>
  </si>
  <si>
    <t>Illustration 44</t>
  </si>
  <si>
    <t>Illustration 43</t>
  </si>
  <si>
    <t>Illustration 42</t>
  </si>
  <si>
    <t>Illustration 41</t>
  </si>
  <si>
    <t>Illustration 40</t>
  </si>
  <si>
    <t>Illustration 39</t>
  </si>
  <si>
    <t>Illustration 38</t>
  </si>
  <si>
    <t>Illustration 37</t>
  </si>
  <si>
    <t>Illustration 36</t>
  </si>
  <si>
    <t>Illustration 35</t>
  </si>
  <si>
    <t>Illustration 34</t>
  </si>
  <si>
    <t>Illustration 33</t>
  </si>
  <si>
    <t>Illustration 32</t>
  </si>
  <si>
    <t>Illustration 31</t>
  </si>
  <si>
    <t>Illustration 30</t>
  </si>
  <si>
    <t>Illustration 29</t>
  </si>
  <si>
    <t>Illustration 28</t>
  </si>
  <si>
    <t>Illustration 27</t>
  </si>
  <si>
    <t>Illustration 26</t>
  </si>
  <si>
    <t>Illustration 25</t>
  </si>
  <si>
    <t>Illustration 24</t>
  </si>
  <si>
    <t>Illustration 23</t>
  </si>
  <si>
    <t>Illustration 22</t>
  </si>
  <si>
    <t>Illustration 21</t>
  </si>
  <si>
    <t>Illustration 20</t>
  </si>
  <si>
    <t>Illustration 19</t>
  </si>
  <si>
    <t>Illustration 18</t>
  </si>
  <si>
    <t>Illustration 17</t>
  </si>
  <si>
    <t>Illustration 16</t>
  </si>
  <si>
    <t>Illustration 15</t>
  </si>
  <si>
    <t>Illustration 14</t>
  </si>
  <si>
    <t>Illustration 13</t>
  </si>
  <si>
    <t>Illustration 12</t>
  </si>
  <si>
    <t>Illustration 11</t>
  </si>
  <si>
    <t>Illustration 10</t>
  </si>
  <si>
    <t>Illustration 9</t>
  </si>
  <si>
    <t>Illustration 8</t>
  </si>
  <si>
    <t>Illustration 7</t>
  </si>
  <si>
    <t>Illustration 6</t>
  </si>
  <si>
    <t>Illustration 5</t>
  </si>
  <si>
    <t>Illustration 4</t>
  </si>
  <si>
    <t>Illustration 3</t>
  </si>
  <si>
    <t>Illustration 2</t>
  </si>
  <si>
    <t>Performance nette en %</t>
  </si>
  <si>
    <t>Rendements comptables nets en %</t>
  </si>
  <si>
    <t>Total Bruttoprämien gebucht</t>
  </si>
  <si>
    <t>Total Kapitalanlagen (Marktwerte)</t>
  </si>
  <si>
    <t>Total Kapitalanlagen (Buchwerte)</t>
  </si>
  <si>
    <t>Nettoergebnis1)</t>
  </si>
  <si>
    <t>Anteil Lebensversicherer (Betriebsergebnis)</t>
  </si>
  <si>
    <t>Anteil Versicherte (Zuweisung Überschussfonds)</t>
  </si>
  <si>
    <t>10-jährige Kassazinssätze</t>
  </si>
  <si>
    <t>100 / 10 / 10</t>
  </si>
  <si>
    <t>1 : 0.7</t>
  </si>
  <si>
    <t>Youplus</t>
  </si>
  <si>
    <t>Fortune de placement agrégée (valeur comptable) des assureurs-vie collective en millions de francs</t>
  </si>
  <si>
    <t>Aggregiertes Anlagevermögen in Buchwerten der BVG-Versicherer in Mio. CHF</t>
  </si>
  <si>
    <t>2021/20</t>
  </si>
  <si>
    <t>1 : 1.5</t>
  </si>
  <si>
    <t>BV-Geschäft der Lebens-versicherer 2021 in absoluten Zahlen</t>
  </si>
  <si>
    <t>Aufwand Risikoprozess</t>
  </si>
  <si>
    <t>2022/21</t>
  </si>
  <si>
    <t>Stand 01.01.2022</t>
  </si>
  <si>
    <t>Stand 31.12.2022</t>
  </si>
  <si>
    <t>1 : 0.5</t>
  </si>
  <si>
    <t>BV-Geschäft der Lebens-versicherer 2022 in absoluten Zahlen</t>
  </si>
  <si>
    <t>BV-Geschäft der Lebens-versicherer 2021 in Prozent des Gesamtmarkts</t>
  </si>
  <si>
    <t>Gesamtmarkt der beruflichen Vorsorge
2021 in absoluten Zahlen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</si>
</sst>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#,##0.0000000000"/>
    <numFmt numFmtId="165" formatCode="\+#,##0;\-#,##0"/>
    <numFmt numFmtId="166" formatCode="\+0%;\-0%"/>
    <numFmt numFmtId="167" formatCode="#,##0.0000000"/>
    <numFmt numFmtId="168" formatCode="0.0%"/>
    <numFmt numFmtId="169" formatCode="#,##0.00000000"/>
    <numFmt numFmtId="170" formatCode="\+#,##0.00%;\-#,##0.00%"/>
    <numFmt numFmtId="171" formatCode="mm\ yyyy"/>
    <numFmt numFmtId="172" formatCode="#,##0.0"/>
    <numFmt numFmtId="173" formatCode="#\ ##0"/>
  </numFmts>
  <fonts count="17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rgb="FFFF0000"/>
      <name val="Arial"/>
      <family val="2"/>
    </font>
    <font>
      <b/>
      <sz val="8"/>
      <name val="Arial"/>
      <family val="2"/>
    </font>
    <font>
      <b/>
      <sz val="12"/>
      <name val="Arial"/>
      <family val="2"/>
    </font>
    <font>
      <i/>
      <sz val="8"/>
      <name val="Arial"/>
      <family val="2"/>
    </font>
    <font>
      <sz val="12"/>
      <name val="Arial"/>
      <family val="2"/>
    </font>
    <font>
      <b/>
      <i/>
      <sz val="8"/>
      <name val="Arial"/>
      <family val="2"/>
    </font>
    <font>
      <sz val="10"/>
      <color theme="0"/>
      <name val="Arial"/>
      <family val="2"/>
    </font>
    <font>
      <i/>
      <sz val="8"/>
      <color theme="0"/>
      <name val="Arial"/>
      <family val="2"/>
    </font>
    <font>
      <sz val="8"/>
      <color theme="1"/>
      <name val="Arial"/>
      <family val="2"/>
    </font>
    <font>
      <sz val="9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34">
    <xf numFmtId="0" fontId="0" fillId="0" borderId="0" xfId="0"/>
    <xf numFmtId="0" fontId="9" fillId="2" borderId="2" xfId="0" applyFont="1" applyFill="1" applyBorder="1" applyAlignment="1">
      <alignment horizontal="right"/>
    </xf>
    <xf numFmtId="0" fontId="5" fillId="0" borderId="1" xfId="0" applyFont="1" applyBorder="1"/>
    <xf numFmtId="0" fontId="0" fillId="0" borderId="0" xfId="0" applyFill="1"/>
    <xf numFmtId="0" fontId="0" fillId="0" borderId="0" xfId="0"/>
    <xf numFmtId="0" fontId="6" fillId="0" borderId="0" xfId="0" applyFont="1"/>
    <xf numFmtId="0" fontId="6" fillId="0" borderId="0" xfId="0" applyFont="1" applyFill="1" applyBorder="1"/>
    <xf numFmtId="0" fontId="6" fillId="0" borderId="0" xfId="0" applyFont="1" applyFill="1"/>
    <xf numFmtId="0" fontId="6" fillId="0" borderId="0" xfId="0" applyFont="1" applyFill="1" applyAlignment="1">
      <alignment wrapText="1"/>
    </xf>
    <xf numFmtId="0" fontId="6" fillId="0" borderId="0" xfId="0" quotePrefix="1" applyFont="1" applyFill="1"/>
    <xf numFmtId="0" fontId="6" fillId="0" borderId="0" xfId="0" quotePrefix="1" applyFont="1"/>
    <xf numFmtId="0" fontId="7" fillId="0" borderId="0" xfId="0" applyFont="1"/>
    <xf numFmtId="0" fontId="2" fillId="0" borderId="0" xfId="0" applyFont="1"/>
    <xf numFmtId="0" fontId="0" fillId="0" borderId="0" xfId="0" applyBorder="1"/>
    <xf numFmtId="0" fontId="0" fillId="6" borderId="0" xfId="0" applyFill="1" applyProtection="1">
      <protection locked="0"/>
    </xf>
    <xf numFmtId="0" fontId="6" fillId="6" borderId="0" xfId="0" applyFont="1" applyFill="1" applyProtection="1">
      <protection locked="0"/>
    </xf>
    <xf numFmtId="0" fontId="4" fillId="0" borderId="0" xfId="0" applyFont="1" applyFill="1"/>
    <xf numFmtId="0" fontId="4" fillId="0" borderId="0" xfId="0" applyFont="1" applyFill="1" applyAlignment="1">
      <alignment wrapText="1"/>
    </xf>
    <xf numFmtId="0" fontId="4" fillId="0" borderId="0" xfId="0" applyFont="1" applyFill="1"/>
    <xf numFmtId="0" fontId="8" fillId="7" borderId="2" xfId="0" applyFont="1" applyFill="1" applyBorder="1" applyAlignment="1" applyProtection="1">
      <alignment horizontal="left"/>
      <protection locked="0"/>
    </xf>
    <xf numFmtId="0" fontId="13" fillId="0" borderId="2" xfId="0" applyFont="1" applyFill="1" applyBorder="1" applyProtection="1">
      <protection locked="0"/>
    </xf>
    <xf numFmtId="0" fontId="14" fillId="0" borderId="2" xfId="0" applyFont="1" applyFill="1" applyBorder="1" applyProtection="1">
      <protection locked="0"/>
    </xf>
    <xf numFmtId="0" fontId="0" fillId="0" borderId="0" xfId="0" applyProtection="1">
      <protection locked="0"/>
    </xf>
    <xf numFmtId="0" fontId="0" fillId="0" borderId="2" xfId="0" applyBorder="1" applyProtection="1">
      <protection locked="0"/>
    </xf>
    <xf numFmtId="0" fontId="9" fillId="2" borderId="2" xfId="0" applyFont="1" applyFill="1" applyBorder="1" applyProtection="1">
      <protection locked="0"/>
    </xf>
    <xf numFmtId="0" fontId="11" fillId="2" borderId="2" xfId="0" applyFont="1" applyFill="1" applyBorder="1" applyProtection="1">
      <protection locked="0"/>
    </xf>
    <xf numFmtId="0" fontId="9" fillId="2" borderId="2" xfId="0" applyFont="1" applyFill="1" applyBorder="1" applyAlignment="1" applyProtection="1">
      <alignment horizontal="right"/>
      <protection locked="0"/>
    </xf>
    <xf numFmtId="0" fontId="12" fillId="2" borderId="2" xfId="0" applyFont="1" applyFill="1" applyBorder="1" applyAlignment="1" applyProtection="1">
      <alignment horizontal="right"/>
      <protection locked="0"/>
    </xf>
    <xf numFmtId="0" fontId="11" fillId="0" borderId="2" xfId="0" applyFont="1" applyBorder="1" applyProtection="1">
      <protection locked="0"/>
    </xf>
    <xf numFmtId="3" fontId="0" fillId="0" borderId="2" xfId="0" applyNumberFormat="1" applyFill="1" applyBorder="1" applyProtection="1">
      <protection locked="0"/>
    </xf>
    <xf numFmtId="0" fontId="0" fillId="0" borderId="2" xfId="0" applyFill="1" applyBorder="1" applyProtection="1">
      <protection locked="0"/>
    </xf>
    <xf numFmtId="3" fontId="0" fillId="0" borderId="2" xfId="0" applyNumberFormat="1" applyBorder="1" applyProtection="1">
      <protection locked="0"/>
    </xf>
    <xf numFmtId="0" fontId="4" fillId="0" borderId="2" xfId="0" applyFont="1" applyBorder="1" applyProtection="1">
      <protection locked="0"/>
    </xf>
    <xf numFmtId="3" fontId="10" fillId="0" borderId="2" xfId="0" applyNumberFormat="1" applyFont="1" applyBorder="1" applyProtection="1">
      <protection locked="0"/>
    </xf>
    <xf numFmtId="9" fontId="10" fillId="0" borderId="2" xfId="0" applyNumberFormat="1" applyFont="1" applyBorder="1" applyProtection="1">
      <protection locked="0"/>
    </xf>
    <xf numFmtId="168" fontId="0" fillId="0" borderId="2" xfId="1" applyNumberFormat="1" applyFont="1" applyBorder="1" applyProtection="1">
      <protection locked="0"/>
    </xf>
    <xf numFmtId="3" fontId="2" fillId="0" borderId="2" xfId="0" applyNumberFormat="1" applyFont="1" applyBorder="1" applyProtection="1">
      <protection locked="0"/>
    </xf>
    <xf numFmtId="3" fontId="4" fillId="0" borderId="2" xfId="0" applyNumberFormat="1" applyFont="1" applyBorder="1" applyAlignment="1" applyProtection="1">
      <alignment horizontal="right"/>
      <protection locked="0"/>
    </xf>
    <xf numFmtId="3" fontId="10" fillId="6" borderId="0" xfId="0" applyNumberFormat="1" applyFont="1" applyFill="1" applyProtection="1">
      <protection locked="0"/>
    </xf>
    <xf numFmtId="9" fontId="10" fillId="6" borderId="0" xfId="0" applyNumberFormat="1" applyFont="1" applyFill="1" applyProtection="1">
      <protection locked="0"/>
    </xf>
    <xf numFmtId="3" fontId="0" fillId="6" borderId="0" xfId="0" applyNumberFormat="1" applyFill="1" applyProtection="1">
      <protection locked="0"/>
    </xf>
    <xf numFmtId="0" fontId="8" fillId="0" borderId="2" xfId="0" applyFont="1" applyBorder="1" applyAlignment="1" applyProtection="1">
      <alignment horizontal="left"/>
    </xf>
    <xf numFmtId="0" fontId="8" fillId="0" borderId="2" xfId="0" applyFont="1" applyBorder="1" applyAlignment="1" applyProtection="1">
      <alignment horizontal="right"/>
    </xf>
    <xf numFmtId="0" fontId="0" fillId="6" borderId="0" xfId="0" applyFill="1" applyProtection="1"/>
    <xf numFmtId="0" fontId="9" fillId="0" borderId="2" xfId="0" applyFont="1" applyBorder="1" applyProtection="1"/>
    <xf numFmtId="0" fontId="0" fillId="0" borderId="2" xfId="0" applyBorder="1" applyProtection="1"/>
    <xf numFmtId="0" fontId="10" fillId="0" borderId="2" xfId="0" applyFont="1" applyBorder="1" applyProtection="1"/>
    <xf numFmtId="0" fontId="5" fillId="0" borderId="2" xfId="0" applyFont="1" applyBorder="1" applyProtection="1"/>
    <xf numFmtId="0" fontId="0" fillId="0" borderId="2" xfId="0" applyBorder="1" applyAlignment="1" applyProtection="1">
      <alignment horizontal="center"/>
    </xf>
    <xf numFmtId="0" fontId="6" fillId="0" borderId="2" xfId="0" applyFont="1" applyBorder="1" applyAlignment="1" applyProtection="1">
      <alignment horizontal="center"/>
    </xf>
    <xf numFmtId="0" fontId="8" fillId="6" borderId="0" xfId="0" applyFont="1" applyFill="1" applyAlignment="1" applyProtection="1">
      <alignment horizontal="left"/>
    </xf>
    <xf numFmtId="0" fontId="13" fillId="0" borderId="2" xfId="0" applyFont="1" applyFill="1" applyBorder="1" applyProtection="1"/>
    <xf numFmtId="164" fontId="0" fillId="0" borderId="2" xfId="0" applyNumberFormat="1" applyBorder="1" applyProtection="1"/>
    <xf numFmtId="0" fontId="9" fillId="2" borderId="2" xfId="0" applyFont="1" applyFill="1" applyBorder="1" applyProtection="1"/>
    <xf numFmtId="0" fontId="11" fillId="2" borderId="2" xfId="0" applyFont="1" applyFill="1" applyBorder="1" applyProtection="1"/>
    <xf numFmtId="0" fontId="9" fillId="2" borderId="2" xfId="0" applyFont="1" applyFill="1" applyBorder="1" applyAlignment="1" applyProtection="1">
      <alignment horizontal="right"/>
    </xf>
    <xf numFmtId="0" fontId="12" fillId="2" borderId="2" xfId="0" applyFont="1" applyFill="1" applyBorder="1" applyAlignment="1" applyProtection="1">
      <alignment horizontal="right"/>
    </xf>
    <xf numFmtId="0" fontId="11" fillId="0" borderId="2" xfId="0" applyFont="1" applyBorder="1" applyProtection="1"/>
    <xf numFmtId="0" fontId="11" fillId="6" borderId="0" xfId="0" applyFont="1" applyFill="1" applyProtection="1"/>
    <xf numFmtId="0" fontId="12" fillId="0" borderId="2" xfId="0" applyFont="1" applyBorder="1" applyAlignment="1" applyProtection="1">
      <alignment horizontal="right"/>
    </xf>
    <xf numFmtId="0" fontId="5" fillId="3" borderId="2" xfId="0" applyFont="1" applyFill="1" applyBorder="1" applyProtection="1"/>
    <xf numFmtId="3" fontId="5" fillId="3" borderId="2" xfId="0" applyNumberFormat="1" applyFont="1" applyFill="1" applyBorder="1" applyProtection="1"/>
    <xf numFmtId="165" fontId="12" fillId="3" borderId="2" xfId="0" applyNumberFormat="1" applyFont="1" applyFill="1" applyBorder="1" applyProtection="1"/>
    <xf numFmtId="166" fontId="12" fillId="3" borderId="2" xfId="1" applyNumberFormat="1" applyFont="1" applyFill="1" applyBorder="1" applyProtection="1"/>
    <xf numFmtId="3" fontId="0" fillId="0" borderId="2" xfId="0" applyNumberFormat="1" applyFill="1" applyBorder="1" applyProtection="1"/>
    <xf numFmtId="0" fontId="5" fillId="6" borderId="0" xfId="0" applyFont="1" applyFill="1" applyProtection="1"/>
    <xf numFmtId="0" fontId="0" fillId="4" borderId="2" xfId="0" applyFill="1" applyBorder="1" applyProtection="1"/>
    <xf numFmtId="3" fontId="0" fillId="4" borderId="2" xfId="0" applyNumberFormat="1" applyFill="1" applyBorder="1" applyProtection="1"/>
    <xf numFmtId="165" fontId="10" fillId="4" borderId="2" xfId="0" applyNumberFormat="1" applyFont="1" applyFill="1" applyBorder="1" applyProtection="1"/>
    <xf numFmtId="166" fontId="10" fillId="4" borderId="2" xfId="1" applyNumberFormat="1" applyFont="1" applyFill="1" applyBorder="1" applyProtection="1"/>
    <xf numFmtId="0" fontId="0" fillId="0" borderId="2" xfId="0" applyFill="1" applyBorder="1" applyProtection="1"/>
    <xf numFmtId="165" fontId="10" fillId="0" borderId="2" xfId="0" applyNumberFormat="1" applyFont="1" applyFill="1" applyBorder="1" applyProtection="1"/>
    <xf numFmtId="166" fontId="10" fillId="0" borderId="2" xfId="1" applyNumberFormat="1" applyFont="1" applyFill="1" applyBorder="1" applyProtection="1"/>
    <xf numFmtId="0" fontId="0" fillId="5" borderId="2" xfId="0" applyFill="1" applyBorder="1" applyProtection="1"/>
    <xf numFmtId="3" fontId="0" fillId="5" borderId="2" xfId="0" applyNumberFormat="1" applyFill="1" applyBorder="1" applyProtection="1"/>
    <xf numFmtId="165" fontId="10" fillId="5" borderId="2" xfId="0" applyNumberFormat="1" applyFont="1" applyFill="1" applyBorder="1" applyProtection="1"/>
    <xf numFmtId="166" fontId="10" fillId="5" borderId="2" xfId="1" applyNumberFormat="1" applyFont="1" applyFill="1" applyBorder="1" applyProtection="1"/>
    <xf numFmtId="0" fontId="4" fillId="4" borderId="2" xfId="0" applyFont="1" applyFill="1" applyBorder="1" applyProtection="1"/>
    <xf numFmtId="0" fontId="4" fillId="5" borderId="2" xfId="0" applyFont="1" applyFill="1" applyBorder="1" applyProtection="1"/>
    <xf numFmtId="3" fontId="0" fillId="0" borderId="2" xfId="0" applyNumberFormat="1" applyBorder="1" applyProtection="1"/>
    <xf numFmtId="0" fontId="4" fillId="0" borderId="2" xfId="0" applyFont="1" applyFill="1" applyBorder="1" applyProtection="1"/>
    <xf numFmtId="3" fontId="10" fillId="0" borderId="2" xfId="0" applyNumberFormat="1" applyFont="1" applyFill="1" applyBorder="1" applyProtection="1"/>
    <xf numFmtId="9" fontId="10" fillId="0" borderId="2" xfId="1" applyNumberFormat="1" applyFont="1" applyFill="1" applyBorder="1" applyProtection="1"/>
    <xf numFmtId="165" fontId="12" fillId="0" borderId="2" xfId="0" applyNumberFormat="1" applyFont="1" applyBorder="1" applyAlignment="1" applyProtection="1">
      <alignment horizontal="right"/>
    </xf>
    <xf numFmtId="166" fontId="12" fillId="0" borderId="2" xfId="0" applyNumberFormat="1" applyFont="1" applyBorder="1" applyAlignment="1" applyProtection="1">
      <alignment horizontal="right"/>
    </xf>
    <xf numFmtId="0" fontId="4" fillId="0" borderId="2" xfId="0" applyFont="1" applyBorder="1" applyProtection="1"/>
    <xf numFmtId="166" fontId="10" fillId="5" borderId="2" xfId="0" applyNumberFormat="1" applyFont="1" applyFill="1" applyBorder="1" applyProtection="1"/>
    <xf numFmtId="3" fontId="4" fillId="4" borderId="2" xfId="0" applyNumberFormat="1" applyFont="1" applyFill="1" applyBorder="1" applyProtection="1"/>
    <xf numFmtId="164" fontId="0" fillId="0" borderId="2" xfId="0" applyNumberFormat="1" applyBorder="1" applyAlignment="1" applyProtection="1">
      <alignment horizontal="right"/>
    </xf>
    <xf numFmtId="167" fontId="0" fillId="0" borderId="2" xfId="0" applyNumberFormat="1" applyBorder="1" applyAlignment="1" applyProtection="1">
      <alignment horizontal="right"/>
    </xf>
    <xf numFmtId="3" fontId="10" fillId="0" borderId="2" xfId="0" applyNumberFormat="1" applyFont="1" applyBorder="1" applyProtection="1"/>
    <xf numFmtId="9" fontId="10" fillId="0" borderId="2" xfId="0" applyNumberFormat="1" applyFont="1" applyBorder="1" applyProtection="1"/>
    <xf numFmtId="165" fontId="10" fillId="0" borderId="2" xfId="0" applyNumberFormat="1" applyFont="1" applyBorder="1" applyProtection="1"/>
    <xf numFmtId="166" fontId="10" fillId="0" borderId="2" xfId="0" applyNumberFormat="1" applyFont="1" applyBorder="1" applyProtection="1"/>
    <xf numFmtId="167" fontId="0" fillId="0" borderId="2" xfId="0" applyNumberFormat="1" applyBorder="1" applyProtection="1"/>
    <xf numFmtId="169" fontId="0" fillId="0" borderId="2" xfId="0" applyNumberFormat="1" applyBorder="1" applyProtection="1"/>
    <xf numFmtId="0" fontId="5" fillId="0" borderId="2" xfId="0" applyFont="1" applyFill="1" applyBorder="1" applyProtection="1"/>
    <xf numFmtId="3" fontId="5" fillId="0" borderId="2" xfId="0" applyNumberFormat="1" applyFont="1" applyFill="1" applyBorder="1" applyProtection="1"/>
    <xf numFmtId="165" fontId="12" fillId="0" borderId="2" xfId="0" applyNumberFormat="1" applyFont="1" applyFill="1" applyBorder="1" applyProtection="1"/>
    <xf numFmtId="166" fontId="12" fillId="0" borderId="2" xfId="1" applyNumberFormat="1" applyFont="1" applyFill="1" applyBorder="1" applyProtection="1"/>
    <xf numFmtId="168" fontId="5" fillId="3" borderId="2" xfId="1" applyNumberFormat="1" applyFont="1" applyFill="1" applyBorder="1" applyProtection="1"/>
    <xf numFmtId="1" fontId="5" fillId="3" borderId="2" xfId="0" applyNumberFormat="1" applyFont="1" applyFill="1" applyBorder="1" applyProtection="1"/>
    <xf numFmtId="165" fontId="12" fillId="3" borderId="2" xfId="0" applyNumberFormat="1" applyFont="1" applyFill="1" applyBorder="1" applyAlignment="1" applyProtection="1">
      <alignment horizontal="right"/>
    </xf>
    <xf numFmtId="166" fontId="12" fillId="3" borderId="2" xfId="1" applyNumberFormat="1" applyFont="1" applyFill="1" applyBorder="1" applyAlignment="1" applyProtection="1">
      <alignment horizontal="right"/>
    </xf>
    <xf numFmtId="10" fontId="0" fillId="0" borderId="2" xfId="1" applyNumberFormat="1" applyFont="1" applyBorder="1" applyProtection="1"/>
    <xf numFmtId="170" fontId="10" fillId="0" borderId="2" xfId="0" applyNumberFormat="1" applyFont="1" applyBorder="1" applyProtection="1"/>
    <xf numFmtId="166" fontId="10" fillId="0" borderId="2" xfId="0" applyNumberFormat="1" applyFont="1" applyFill="1" applyBorder="1" applyProtection="1"/>
    <xf numFmtId="3" fontId="5" fillId="0" borderId="2" xfId="0" applyNumberFormat="1" applyFont="1" applyBorder="1" applyAlignment="1" applyProtection="1">
      <alignment horizontal="right"/>
    </xf>
    <xf numFmtId="168" fontId="12" fillId="3" borderId="2" xfId="1" applyNumberFormat="1" applyFont="1" applyFill="1" applyBorder="1" applyAlignment="1" applyProtection="1">
      <alignment horizontal="right"/>
    </xf>
    <xf numFmtId="168" fontId="0" fillId="0" borderId="2" xfId="1" applyNumberFormat="1" applyFont="1" applyBorder="1" applyProtection="1"/>
    <xf numFmtId="168" fontId="10" fillId="0" borderId="2" xfId="1" applyNumberFormat="1" applyFont="1" applyBorder="1" applyProtection="1"/>
    <xf numFmtId="3" fontId="12" fillId="0" borderId="2" xfId="0" applyNumberFormat="1" applyFont="1" applyBorder="1" applyAlignment="1" applyProtection="1">
      <alignment horizontal="right"/>
    </xf>
    <xf numFmtId="0" fontId="5" fillId="0" borderId="2" xfId="0" applyFont="1" applyBorder="1" applyAlignment="1" applyProtection="1">
      <alignment horizontal="right"/>
    </xf>
    <xf numFmtId="9" fontId="5" fillId="3" borderId="2" xfId="1" applyFont="1" applyFill="1" applyBorder="1" applyProtection="1"/>
    <xf numFmtId="9" fontId="0" fillId="5" borderId="2" xfId="1" applyFont="1" applyFill="1" applyBorder="1" applyProtection="1"/>
    <xf numFmtId="3" fontId="0" fillId="0" borderId="2" xfId="0" applyNumberFormat="1" applyBorder="1" applyAlignment="1" applyProtection="1">
      <alignment horizontal="right"/>
    </xf>
    <xf numFmtId="168" fontId="5" fillId="3" borderId="2" xfId="1" applyNumberFormat="1" applyFont="1" applyFill="1" applyBorder="1" applyAlignment="1" applyProtection="1">
      <alignment horizontal="right"/>
    </xf>
    <xf numFmtId="168" fontId="0" fillId="4" borderId="2" xfId="1" applyNumberFormat="1" applyFont="1" applyFill="1" applyBorder="1" applyProtection="1"/>
    <xf numFmtId="168" fontId="0" fillId="5" borderId="2" xfId="1" applyNumberFormat="1" applyFont="1" applyFill="1" applyBorder="1" applyProtection="1"/>
    <xf numFmtId="0" fontId="3" fillId="0" borderId="2" xfId="0" applyFont="1" applyBorder="1" applyProtection="1"/>
    <xf numFmtId="0" fontId="3" fillId="0" borderId="0" xfId="0" applyFont="1" applyProtection="1">
      <protection locked="0"/>
    </xf>
    <xf numFmtId="0" fontId="3" fillId="6" borderId="0" xfId="0" applyFont="1" applyFill="1" applyProtection="1">
      <protection locked="0"/>
    </xf>
    <xf numFmtId="0" fontId="3" fillId="0" borderId="0" xfId="0" applyFont="1" applyProtection="1"/>
    <xf numFmtId="0" fontId="0" fillId="0" borderId="0" xfId="0" applyProtection="1"/>
    <xf numFmtId="171" fontId="0" fillId="0" borderId="0" xfId="0" applyNumberFormat="1" applyProtection="1"/>
    <xf numFmtId="0" fontId="0" fillId="0" borderId="0" xfId="0" applyFill="1" applyProtection="1">
      <protection locked="0"/>
    </xf>
    <xf numFmtId="0" fontId="3" fillId="0" borderId="0" xfId="0" applyFont="1" applyAlignment="1" applyProtection="1">
      <protection locked="0"/>
    </xf>
    <xf numFmtId="3" fontId="0" fillId="0" borderId="2" xfId="0" applyNumberFormat="1" applyBorder="1"/>
    <xf numFmtId="3" fontId="0" fillId="5" borderId="2" xfId="0" applyNumberFormat="1" applyFill="1" applyBorder="1"/>
    <xf numFmtId="3" fontId="0" fillId="4" borderId="2" xfId="0" applyNumberFormat="1" applyFill="1" applyBorder="1"/>
    <xf numFmtId="10" fontId="0" fillId="0" borderId="2" xfId="1" applyNumberFormat="1" applyFont="1" applyBorder="1"/>
    <xf numFmtId="10" fontId="4" fillId="0" borderId="0" xfId="1" applyNumberFormat="1" applyFont="1"/>
    <xf numFmtId="3" fontId="4" fillId="0" borderId="0" xfId="1" applyNumberFormat="1" applyFont="1"/>
    <xf numFmtId="0" fontId="0" fillId="0" borderId="3" xfId="0" applyFont="1" applyBorder="1"/>
    <xf numFmtId="168" fontId="4" fillId="0" borderId="0" xfId="1" applyNumberFormat="1" applyFont="1"/>
    <xf numFmtId="3" fontId="0" fillId="0" borderId="0" xfId="0" applyNumberFormat="1" applyProtection="1"/>
    <xf numFmtId="10" fontId="0" fillId="0" borderId="0" xfId="0" applyNumberFormat="1" applyProtection="1"/>
    <xf numFmtId="168" fontId="0" fillId="0" borderId="0" xfId="0" applyNumberFormat="1" applyProtection="1"/>
    <xf numFmtId="172" fontId="0" fillId="0" borderId="0" xfId="0" applyNumberFormat="1" applyProtection="1"/>
    <xf numFmtId="9" fontId="0" fillId="0" borderId="0" xfId="0" applyNumberFormat="1" applyProtection="1"/>
    <xf numFmtId="4" fontId="0" fillId="0" borderId="0" xfId="0" applyNumberFormat="1" applyProtection="1"/>
    <xf numFmtId="164" fontId="15" fillId="0" borderId="2" xfId="0" applyNumberFormat="1" applyFont="1" applyBorder="1" applyProtection="1"/>
    <xf numFmtId="0" fontId="12" fillId="2" borderId="2" xfId="0" applyFont="1" applyFill="1" applyBorder="1" applyAlignment="1">
      <alignment horizontal="right"/>
    </xf>
    <xf numFmtId="0" fontId="11" fillId="2" borderId="2" xfId="0" applyFont="1" applyFill="1" applyBorder="1"/>
    <xf numFmtId="0" fontId="9" fillId="2" borderId="2" xfId="0" applyFont="1" applyFill="1" applyBorder="1"/>
    <xf numFmtId="0" fontId="0" fillId="0" borderId="2" xfId="0" applyBorder="1"/>
    <xf numFmtId="0" fontId="11" fillId="0" borderId="2" xfId="0" applyFont="1" applyBorder="1"/>
    <xf numFmtId="0" fontId="5" fillId="0" borderId="2" xfId="0" applyFont="1" applyBorder="1"/>
    <xf numFmtId="0" fontId="12" fillId="0" borderId="2" xfId="0" applyFont="1" applyBorder="1" applyAlignment="1">
      <alignment horizontal="right"/>
    </xf>
    <xf numFmtId="3" fontId="5" fillId="3" borderId="2" xfId="0" applyNumberFormat="1" applyFont="1" applyFill="1" applyBorder="1"/>
    <xf numFmtId="165" fontId="12" fillId="3" borderId="2" xfId="0" applyNumberFormat="1" applyFont="1" applyFill="1" applyBorder="1"/>
    <xf numFmtId="166" fontId="12" fillId="3" borderId="2" xfId="1" applyNumberFormat="1" applyFont="1" applyFill="1" applyBorder="1"/>
    <xf numFmtId="3" fontId="0" fillId="0" borderId="2" xfId="0" applyNumberFormat="1" applyBorder="1"/>
    <xf numFmtId="3" fontId="0" fillId="4" borderId="2" xfId="0" applyNumberFormat="1" applyFill="1" applyBorder="1"/>
    <xf numFmtId="165" fontId="10" fillId="4" borderId="2" xfId="0" applyNumberFormat="1" applyFont="1" applyFill="1" applyBorder="1"/>
    <xf numFmtId="166" fontId="10" fillId="4" borderId="2" xfId="1" applyNumberFormat="1" applyFont="1" applyFill="1" applyBorder="1"/>
    <xf numFmtId="165" fontId="10" fillId="0" borderId="2" xfId="0" applyNumberFormat="1" applyFont="1" applyBorder="1"/>
    <xf numFmtId="166" fontId="10" fillId="0" borderId="2" xfId="1" applyNumberFormat="1" applyFont="1" applyFill="1" applyBorder="1"/>
    <xf numFmtId="3" fontId="0" fillId="5" borderId="2" xfId="0" applyNumberFormat="1" applyFill="1" applyBorder="1"/>
    <xf numFmtId="165" fontId="10" fillId="5" borderId="2" xfId="0" applyNumberFormat="1" applyFont="1" applyFill="1" applyBorder="1"/>
    <xf numFmtId="166" fontId="10" fillId="5" borderId="2" xfId="1" applyNumberFormat="1" applyFont="1" applyFill="1" applyBorder="1"/>
    <xf numFmtId="3" fontId="10" fillId="0" borderId="2" xfId="0" applyNumberFormat="1" applyFont="1" applyBorder="1"/>
    <xf numFmtId="9" fontId="10" fillId="0" borderId="2" xfId="1" applyFont="1" applyFill="1" applyBorder="1"/>
    <xf numFmtId="165" fontId="12" fillId="0" borderId="2" xfId="0" applyNumberFormat="1" applyFont="1" applyBorder="1" applyAlignment="1">
      <alignment horizontal="right"/>
    </xf>
    <xf numFmtId="166" fontId="12" fillId="0" borderId="2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166" fontId="10" fillId="5" borderId="2" xfId="0" applyNumberFormat="1" applyFont="1" applyFill="1" applyBorder="1"/>
    <xf numFmtId="9" fontId="0" fillId="5" borderId="2" xfId="1" applyFont="1" applyFill="1" applyBorder="1"/>
    <xf numFmtId="164" fontId="0" fillId="0" borderId="2" xfId="0" applyNumberFormat="1" applyBorder="1" applyAlignment="1">
      <alignment horizontal="right"/>
    </xf>
    <xf numFmtId="167" fontId="0" fillId="0" borderId="2" xfId="0" applyNumberFormat="1" applyBorder="1" applyAlignment="1">
      <alignment horizontal="right"/>
    </xf>
    <xf numFmtId="9" fontId="10" fillId="0" borderId="2" xfId="0" applyNumberFormat="1" applyFont="1" applyBorder="1"/>
    <xf numFmtId="3" fontId="0" fillId="0" borderId="2" xfId="0" applyNumberFormat="1" applyBorder="1" applyAlignment="1">
      <alignment horizontal="right"/>
    </xf>
    <xf numFmtId="168" fontId="5" fillId="3" borderId="2" xfId="1" applyNumberFormat="1" applyFont="1" applyFill="1" applyBorder="1" applyAlignment="1">
      <alignment horizontal="right"/>
    </xf>
    <xf numFmtId="168" fontId="0" fillId="4" borderId="2" xfId="1" applyNumberFormat="1" applyFont="1" applyFill="1" applyBorder="1"/>
    <xf numFmtId="166" fontId="10" fillId="0" borderId="2" xfId="0" applyNumberFormat="1" applyFont="1" applyBorder="1"/>
    <xf numFmtId="168" fontId="0" fillId="0" borderId="2" xfId="1" applyNumberFormat="1" applyFont="1" applyBorder="1"/>
    <xf numFmtId="168" fontId="0" fillId="5" borderId="2" xfId="1" applyNumberFormat="1" applyFont="1" applyFill="1" applyBorder="1"/>
    <xf numFmtId="167" fontId="0" fillId="0" borderId="2" xfId="0" applyNumberFormat="1" applyBorder="1"/>
    <xf numFmtId="169" fontId="0" fillId="0" borderId="2" xfId="0" applyNumberFormat="1" applyBorder="1"/>
    <xf numFmtId="3" fontId="5" fillId="0" borderId="2" xfId="0" applyNumberFormat="1" applyFont="1" applyBorder="1"/>
    <xf numFmtId="165" fontId="12" fillId="0" borderId="2" xfId="0" applyNumberFormat="1" applyFont="1" applyBorder="1"/>
    <xf numFmtId="166" fontId="12" fillId="0" borderId="2" xfId="1" applyNumberFormat="1" applyFont="1" applyFill="1" applyBorder="1"/>
    <xf numFmtId="168" fontId="5" fillId="3" borderId="2" xfId="1" applyNumberFormat="1" applyFont="1" applyFill="1" applyBorder="1"/>
    <xf numFmtId="9" fontId="5" fillId="3" borderId="2" xfId="1" applyFont="1" applyFill="1" applyBorder="1"/>
    <xf numFmtId="3" fontId="12" fillId="0" borderId="2" xfId="0" applyNumberFormat="1" applyFont="1" applyBorder="1" applyAlignment="1">
      <alignment horizontal="right"/>
    </xf>
    <xf numFmtId="0" fontId="5" fillId="0" borderId="2" xfId="0" applyFont="1" applyBorder="1" applyAlignment="1">
      <alignment horizontal="right"/>
    </xf>
    <xf numFmtId="1" fontId="5" fillId="3" borderId="2" xfId="0" applyNumberFormat="1" applyFont="1" applyFill="1" applyBorder="1"/>
    <xf numFmtId="165" fontId="12" fillId="3" borderId="2" xfId="0" applyNumberFormat="1" applyFont="1" applyFill="1" applyBorder="1" applyAlignment="1">
      <alignment horizontal="right"/>
    </xf>
    <xf numFmtId="166" fontId="12" fillId="3" borderId="2" xfId="1" applyNumberFormat="1" applyFont="1" applyFill="1" applyBorder="1" applyAlignment="1">
      <alignment horizontal="right"/>
    </xf>
    <xf numFmtId="170" fontId="10" fillId="0" borderId="2" xfId="0" applyNumberFormat="1" applyFont="1" applyBorder="1"/>
    <xf numFmtId="3" fontId="2" fillId="0" borderId="2" xfId="0" applyNumberFormat="1" applyFont="1" applyBorder="1"/>
    <xf numFmtId="0" fontId="10" fillId="0" borderId="2" xfId="0" applyFont="1" applyBorder="1"/>
    <xf numFmtId="168" fontId="12" fillId="3" borderId="2" xfId="1" applyNumberFormat="1" applyFont="1" applyFill="1" applyBorder="1" applyAlignment="1">
      <alignment horizontal="right"/>
    </xf>
    <xf numFmtId="168" fontId="10" fillId="0" borderId="2" xfId="1" applyNumberFormat="1" applyFont="1" applyBorder="1"/>
    <xf numFmtId="0" fontId="9" fillId="2" borderId="2" xfId="0" applyFont="1" applyFill="1" applyBorder="1" applyAlignment="1">
      <alignment horizontal="right"/>
    </xf>
    <xf numFmtId="0" fontId="12" fillId="2" borderId="2" xfId="0" applyFont="1" applyFill="1" applyBorder="1" applyAlignment="1">
      <alignment horizontal="right"/>
    </xf>
    <xf numFmtId="0" fontId="11" fillId="2" borderId="2" xfId="0" applyFont="1" applyFill="1" applyBorder="1"/>
    <xf numFmtId="0" fontId="9" fillId="2" borderId="2" xfId="0" applyFont="1" applyFill="1" applyBorder="1"/>
    <xf numFmtId="0" fontId="0" fillId="0" borderId="2" xfId="0" applyBorder="1"/>
    <xf numFmtId="0" fontId="11" fillId="0" borderId="2" xfId="0" applyFont="1" applyBorder="1"/>
    <xf numFmtId="0" fontId="5" fillId="0" borderId="2" xfId="0" applyFont="1" applyBorder="1"/>
    <xf numFmtId="0" fontId="12" fillId="0" borderId="2" xfId="0" applyFont="1" applyBorder="1" applyAlignment="1">
      <alignment horizontal="right"/>
    </xf>
    <xf numFmtId="3" fontId="5" fillId="3" borderId="2" xfId="0" applyNumberFormat="1" applyFont="1" applyFill="1" applyBorder="1"/>
    <xf numFmtId="165" fontId="12" fillId="3" borderId="2" xfId="0" applyNumberFormat="1" applyFont="1" applyFill="1" applyBorder="1"/>
    <xf numFmtId="165" fontId="10" fillId="4" borderId="2" xfId="0" applyNumberFormat="1" applyFont="1" applyFill="1" applyBorder="1"/>
    <xf numFmtId="165" fontId="10" fillId="0" borderId="2" xfId="0" applyNumberFormat="1" applyFont="1" applyBorder="1"/>
    <xf numFmtId="165" fontId="10" fillId="5" borderId="2" xfId="0" applyNumberFormat="1" applyFont="1" applyFill="1" applyBorder="1"/>
    <xf numFmtId="3" fontId="10" fillId="0" borderId="2" xfId="0" applyNumberFormat="1" applyFont="1" applyBorder="1"/>
    <xf numFmtId="165" fontId="12" fillId="0" borderId="2" xfId="0" applyNumberFormat="1" applyFont="1" applyBorder="1" applyAlignment="1">
      <alignment horizontal="right"/>
    </xf>
    <xf numFmtId="166" fontId="12" fillId="0" borderId="2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166" fontId="10" fillId="5" borderId="2" xfId="0" applyNumberFormat="1" applyFont="1" applyFill="1" applyBorder="1"/>
    <xf numFmtId="0" fontId="4" fillId="0" borderId="2" xfId="0" applyFont="1" applyBorder="1"/>
    <xf numFmtId="3" fontId="4" fillId="4" borderId="2" xfId="0" applyNumberFormat="1" applyFont="1" applyFill="1" applyBorder="1"/>
    <xf numFmtId="164" fontId="0" fillId="0" borderId="2" xfId="0" applyNumberFormat="1" applyBorder="1" applyAlignment="1">
      <alignment horizontal="right"/>
    </xf>
    <xf numFmtId="167" fontId="0" fillId="0" borderId="2" xfId="0" applyNumberFormat="1" applyBorder="1" applyAlignment="1">
      <alignment horizontal="right"/>
    </xf>
    <xf numFmtId="9" fontId="10" fillId="0" borderId="2" xfId="0" applyNumberFormat="1" applyFont="1" applyBorder="1"/>
    <xf numFmtId="3" fontId="0" fillId="0" borderId="2" xfId="0" applyNumberFormat="1" applyBorder="1" applyAlignment="1">
      <alignment horizontal="right"/>
    </xf>
    <xf numFmtId="166" fontId="10" fillId="0" borderId="2" xfId="0" applyNumberFormat="1" applyFont="1" applyBorder="1"/>
    <xf numFmtId="167" fontId="0" fillId="0" borderId="2" xfId="0" applyNumberFormat="1" applyBorder="1"/>
    <xf numFmtId="169" fontId="0" fillId="0" borderId="2" xfId="0" applyNumberFormat="1" applyBorder="1"/>
    <xf numFmtId="3" fontId="5" fillId="0" borderId="2" xfId="0" applyNumberFormat="1" applyFont="1" applyBorder="1"/>
    <xf numFmtId="165" fontId="12" fillId="0" borderId="2" xfId="0" applyNumberFormat="1" applyFont="1" applyBorder="1"/>
    <xf numFmtId="3" fontId="12" fillId="0" borderId="2" xfId="0" applyNumberFormat="1" applyFont="1" applyBorder="1" applyAlignment="1">
      <alignment horizontal="right"/>
    </xf>
    <xf numFmtId="0" fontId="5" fillId="0" borderId="2" xfId="0" applyFont="1" applyBorder="1" applyAlignment="1">
      <alignment horizontal="right"/>
    </xf>
    <xf numFmtId="1" fontId="5" fillId="3" borderId="2" xfId="0" applyNumberFormat="1" applyFont="1" applyFill="1" applyBorder="1"/>
    <xf numFmtId="165" fontId="12" fillId="3" borderId="2" xfId="0" applyNumberFormat="1" applyFont="1" applyFill="1" applyBorder="1" applyAlignment="1">
      <alignment horizontal="right"/>
    </xf>
    <xf numFmtId="170" fontId="10" fillId="0" borderId="2" xfId="0" applyNumberFormat="1" applyFont="1" applyBorder="1"/>
    <xf numFmtId="3" fontId="2" fillId="0" borderId="2" xfId="0" applyNumberFormat="1" applyFont="1" applyBorder="1"/>
    <xf numFmtId="0" fontId="10" fillId="0" borderId="2" xfId="0" applyFont="1" applyBorder="1"/>
    <xf numFmtId="3" fontId="4" fillId="0" borderId="2" xfId="0" applyNumberFormat="1" applyFont="1" applyBorder="1" applyAlignment="1">
      <alignment horizontal="right"/>
    </xf>
    <xf numFmtId="1" fontId="5" fillId="0" borderId="2" xfId="0" applyNumberFormat="1" applyFont="1" applyBorder="1" applyProtection="1"/>
    <xf numFmtId="0" fontId="16" fillId="0" borderId="0" xfId="0" applyFont="1" applyProtection="1"/>
    <xf numFmtId="173" fontId="0" fillId="0" borderId="0" xfId="0" applyNumberFormat="1" applyProtection="1"/>
  </cellXfs>
  <cellStyles count="2">
    <cellStyle name="Prozent" xfId="1" builtinId="5"/>
    <cellStyle name="Standard" xfId="0" builtinId="0"/>
  </cellStyles>
  <dxfs count="6">
    <dxf>
      <font>
        <strike val="0"/>
        <outline val="0"/>
        <shadow val="0"/>
        <u val="none"/>
        <vertAlign val="baseline"/>
        <color auto="1"/>
        <name val="Arial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color auto="1"/>
        <name val="Arial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color auto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3.xml"/><Relationship Id="rId5" Type="http://schemas.openxmlformats.org/officeDocument/2006/relationships/styles" Target="styles.xml"/><Relationship Id="rId10" Type="http://schemas.openxmlformats.org/officeDocument/2006/relationships/customXml" Target="../customXml/item2.xml"/><Relationship Id="rId4" Type="http://schemas.openxmlformats.org/officeDocument/2006/relationships/theme" Target="theme/theme1.xml"/><Relationship Id="rId9" Type="http://schemas.openxmlformats.org/officeDocument/2006/relationships/customXml" Target="../customXml/item1.xml"/></Relationships>
</file>

<file path=xl/ctrlProps/ctrlProp1.xml><?xml version="1.0" encoding="utf-8"?>
<formControlPr xmlns="http://schemas.microsoft.com/office/spreadsheetml/2009/9/main" objectType="CheckBox" checked="Checked" fmlaLink="$G$5" lockText="1" noThreeD="1"/>
</file>

<file path=xl/ctrlProps/ctrlProp10.xml><?xml version="1.0" encoding="utf-8"?>
<formControlPr xmlns="http://schemas.microsoft.com/office/spreadsheetml/2009/9/main" objectType="CheckBox" checked="Checked" fmlaLink="$R$5" lockText="1" noThreeD="1"/>
</file>

<file path=xl/ctrlProps/ctrlProp2.xml><?xml version="1.0" encoding="utf-8"?>
<formControlPr xmlns="http://schemas.microsoft.com/office/spreadsheetml/2009/9/main" objectType="CheckBox" checked="Checked" fmlaLink="$H$5" lockText="1" noThreeD="1"/>
</file>

<file path=xl/ctrlProps/ctrlProp3.xml><?xml version="1.0" encoding="utf-8"?>
<formControlPr xmlns="http://schemas.microsoft.com/office/spreadsheetml/2009/9/main" objectType="CheckBox" checked="Checked" fmlaLink="$I$5" lockText="1" noThreeD="1"/>
</file>

<file path=xl/ctrlProps/ctrlProp4.xml><?xml version="1.0" encoding="utf-8"?>
<formControlPr xmlns="http://schemas.microsoft.com/office/spreadsheetml/2009/9/main" objectType="CheckBox" checked="Checked" fmlaLink="$K$5" lockText="1" noThreeD="1"/>
</file>

<file path=xl/ctrlProps/ctrlProp5.xml><?xml version="1.0" encoding="utf-8"?>
<formControlPr xmlns="http://schemas.microsoft.com/office/spreadsheetml/2009/9/main" objectType="CheckBox" checked="Checked" fmlaLink="$L$5" lockText="1" noThreeD="1"/>
</file>

<file path=xl/ctrlProps/ctrlProp6.xml><?xml version="1.0" encoding="utf-8"?>
<formControlPr xmlns="http://schemas.microsoft.com/office/spreadsheetml/2009/9/main" objectType="CheckBox" checked="Checked" fmlaLink="$M$5" lockText="1" noThreeD="1"/>
</file>

<file path=xl/ctrlProps/ctrlProp7.xml><?xml version="1.0" encoding="utf-8"?>
<formControlPr xmlns="http://schemas.microsoft.com/office/spreadsheetml/2009/9/main" objectType="CheckBox" checked="Checked" fmlaLink="$N$5" lockText="1" noThreeD="1"/>
</file>

<file path=xl/ctrlProps/ctrlProp8.xml><?xml version="1.0" encoding="utf-8"?>
<formControlPr xmlns="http://schemas.microsoft.com/office/spreadsheetml/2009/9/main" objectType="CheckBox" checked="Checked" fmlaLink="$P$5" lockText="1" noThreeD="1"/>
</file>

<file path=xl/ctrlProps/ctrlProp9.xml><?xml version="1.0" encoding="utf-8"?>
<formControlPr xmlns="http://schemas.microsoft.com/office/spreadsheetml/2009/9/main" objectType="CheckBox" checked="Checked" fmlaLink="$Q$5" lockText="1" noThreeD="1"/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svg"/><Relationship Id="rId21" Type="http://schemas.openxmlformats.org/officeDocument/2006/relationships/image" Target="../media/image21.png"/><Relationship Id="rId42" Type="http://schemas.openxmlformats.org/officeDocument/2006/relationships/image" Target="../media/image42.emf"/><Relationship Id="rId47" Type="http://schemas.openxmlformats.org/officeDocument/2006/relationships/image" Target="../media/image47.emf"/><Relationship Id="rId63" Type="http://schemas.openxmlformats.org/officeDocument/2006/relationships/image" Target="../media/image63.png"/><Relationship Id="rId68" Type="http://schemas.openxmlformats.org/officeDocument/2006/relationships/image" Target="../media/image68.emf"/><Relationship Id="rId84" Type="http://schemas.openxmlformats.org/officeDocument/2006/relationships/image" Target="../media/image84.emf"/><Relationship Id="rId89" Type="http://schemas.openxmlformats.org/officeDocument/2006/relationships/image" Target="../media/image89.emf"/><Relationship Id="rId7" Type="http://schemas.openxmlformats.org/officeDocument/2006/relationships/image" Target="../media/image7.emf"/><Relationship Id="rId71" Type="http://schemas.openxmlformats.org/officeDocument/2006/relationships/image" Target="../media/image71.emf"/><Relationship Id="rId92" Type="http://schemas.openxmlformats.org/officeDocument/2006/relationships/image" Target="../media/image92.emf"/><Relationship Id="rId2" Type="http://schemas.openxmlformats.org/officeDocument/2006/relationships/image" Target="../media/image2.png"/><Relationship Id="rId16" Type="http://schemas.openxmlformats.org/officeDocument/2006/relationships/image" Target="../media/image16.emf"/><Relationship Id="rId29" Type="http://schemas.openxmlformats.org/officeDocument/2006/relationships/image" Target="../media/image29.emf"/><Relationship Id="rId11" Type="http://schemas.openxmlformats.org/officeDocument/2006/relationships/image" Target="../media/image11.png"/><Relationship Id="rId24" Type="http://schemas.openxmlformats.org/officeDocument/2006/relationships/image" Target="../media/image24.svg"/><Relationship Id="rId32" Type="http://schemas.openxmlformats.org/officeDocument/2006/relationships/image" Target="../media/image32.emf"/><Relationship Id="rId37" Type="http://schemas.openxmlformats.org/officeDocument/2006/relationships/image" Target="../media/image37.emf"/><Relationship Id="rId40" Type="http://schemas.openxmlformats.org/officeDocument/2006/relationships/image" Target="../media/image40.emf"/><Relationship Id="rId45" Type="http://schemas.openxmlformats.org/officeDocument/2006/relationships/image" Target="../media/image45.emf"/><Relationship Id="rId53" Type="http://schemas.openxmlformats.org/officeDocument/2006/relationships/image" Target="../media/image53.emf"/><Relationship Id="rId58" Type="http://schemas.openxmlformats.org/officeDocument/2006/relationships/image" Target="../media/image58.emf"/><Relationship Id="rId66" Type="http://schemas.openxmlformats.org/officeDocument/2006/relationships/image" Target="../media/image66.svg"/><Relationship Id="rId74" Type="http://schemas.openxmlformats.org/officeDocument/2006/relationships/image" Target="../media/image74.emf"/><Relationship Id="rId79" Type="http://schemas.openxmlformats.org/officeDocument/2006/relationships/image" Target="../media/image79.png"/><Relationship Id="rId87" Type="http://schemas.openxmlformats.org/officeDocument/2006/relationships/image" Target="../media/image87.emf"/><Relationship Id="rId102" Type="http://schemas.openxmlformats.org/officeDocument/2006/relationships/image" Target="../media/image102.emf"/><Relationship Id="rId5" Type="http://schemas.openxmlformats.org/officeDocument/2006/relationships/image" Target="../media/image5.emf"/><Relationship Id="rId61" Type="http://schemas.openxmlformats.org/officeDocument/2006/relationships/image" Target="../media/image61.png"/><Relationship Id="rId82" Type="http://schemas.openxmlformats.org/officeDocument/2006/relationships/image" Target="../media/image82.svg"/><Relationship Id="rId90" Type="http://schemas.openxmlformats.org/officeDocument/2006/relationships/image" Target="../media/image90.emf"/><Relationship Id="rId95" Type="http://schemas.openxmlformats.org/officeDocument/2006/relationships/image" Target="../media/image95.png"/><Relationship Id="rId19" Type="http://schemas.openxmlformats.org/officeDocument/2006/relationships/image" Target="../media/image19.emf"/><Relationship Id="rId14" Type="http://schemas.openxmlformats.org/officeDocument/2006/relationships/image" Target="../media/image14.png"/><Relationship Id="rId22" Type="http://schemas.openxmlformats.org/officeDocument/2006/relationships/image" Target="../media/image22.svg"/><Relationship Id="rId27" Type="http://schemas.openxmlformats.org/officeDocument/2006/relationships/image" Target="../media/image27.emf"/><Relationship Id="rId30" Type="http://schemas.openxmlformats.org/officeDocument/2006/relationships/image" Target="../media/image30.emf"/><Relationship Id="rId35" Type="http://schemas.openxmlformats.org/officeDocument/2006/relationships/image" Target="../media/image35.emf"/><Relationship Id="rId43" Type="http://schemas.openxmlformats.org/officeDocument/2006/relationships/image" Target="../media/image43.emf"/><Relationship Id="rId48" Type="http://schemas.openxmlformats.org/officeDocument/2006/relationships/image" Target="../media/image48.emf"/><Relationship Id="rId56" Type="http://schemas.openxmlformats.org/officeDocument/2006/relationships/image" Target="../media/image56.emf"/><Relationship Id="rId64" Type="http://schemas.openxmlformats.org/officeDocument/2006/relationships/image" Target="../media/image64.svg"/><Relationship Id="rId69" Type="http://schemas.openxmlformats.org/officeDocument/2006/relationships/image" Target="../media/image69.emf"/><Relationship Id="rId77" Type="http://schemas.openxmlformats.org/officeDocument/2006/relationships/image" Target="../media/image77.png"/><Relationship Id="rId100" Type="http://schemas.openxmlformats.org/officeDocument/2006/relationships/image" Target="../media/image100.emf"/><Relationship Id="rId105" Type="http://schemas.openxmlformats.org/officeDocument/2006/relationships/image" Target="../media/image105.emf"/><Relationship Id="rId8" Type="http://schemas.openxmlformats.org/officeDocument/2006/relationships/image" Target="../media/image8.emf"/><Relationship Id="rId51" Type="http://schemas.openxmlformats.org/officeDocument/2006/relationships/image" Target="../media/image51.emf"/><Relationship Id="rId72" Type="http://schemas.openxmlformats.org/officeDocument/2006/relationships/image" Target="../media/image72.emf"/><Relationship Id="rId80" Type="http://schemas.openxmlformats.org/officeDocument/2006/relationships/image" Target="../media/image80.svg"/><Relationship Id="rId85" Type="http://schemas.openxmlformats.org/officeDocument/2006/relationships/image" Target="../media/image85.emf"/><Relationship Id="rId93" Type="http://schemas.openxmlformats.org/officeDocument/2006/relationships/image" Target="../media/image93.emf"/><Relationship Id="rId98" Type="http://schemas.openxmlformats.org/officeDocument/2006/relationships/image" Target="../media/image98.svg"/><Relationship Id="rId3" Type="http://schemas.openxmlformats.org/officeDocument/2006/relationships/image" Target="../media/image3.emf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emf"/><Relationship Id="rId38" Type="http://schemas.openxmlformats.org/officeDocument/2006/relationships/image" Target="../media/image38.emf"/><Relationship Id="rId46" Type="http://schemas.openxmlformats.org/officeDocument/2006/relationships/image" Target="../media/image46.emf"/><Relationship Id="rId59" Type="http://schemas.openxmlformats.org/officeDocument/2006/relationships/image" Target="../media/image59.png"/><Relationship Id="rId67" Type="http://schemas.openxmlformats.org/officeDocument/2006/relationships/image" Target="../media/image67.emf"/><Relationship Id="rId103" Type="http://schemas.openxmlformats.org/officeDocument/2006/relationships/image" Target="../media/image103.emf"/><Relationship Id="rId20" Type="http://schemas.openxmlformats.org/officeDocument/2006/relationships/image" Target="../media/image20.emf"/><Relationship Id="rId41" Type="http://schemas.openxmlformats.org/officeDocument/2006/relationships/image" Target="../media/image41.emf"/><Relationship Id="rId54" Type="http://schemas.openxmlformats.org/officeDocument/2006/relationships/image" Target="../media/image54.emf"/><Relationship Id="rId62" Type="http://schemas.openxmlformats.org/officeDocument/2006/relationships/image" Target="../media/image62.svg"/><Relationship Id="rId70" Type="http://schemas.openxmlformats.org/officeDocument/2006/relationships/image" Target="../media/image70.emf"/><Relationship Id="rId75" Type="http://schemas.openxmlformats.org/officeDocument/2006/relationships/image" Target="../media/image75.png"/><Relationship Id="rId83" Type="http://schemas.openxmlformats.org/officeDocument/2006/relationships/image" Target="../media/image83.emf"/><Relationship Id="rId88" Type="http://schemas.openxmlformats.org/officeDocument/2006/relationships/image" Target="../media/image88.emf"/><Relationship Id="rId91" Type="http://schemas.openxmlformats.org/officeDocument/2006/relationships/image" Target="../media/image91.emf"/><Relationship Id="rId96" Type="http://schemas.openxmlformats.org/officeDocument/2006/relationships/image" Target="../media/image96.svg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15" Type="http://schemas.openxmlformats.org/officeDocument/2006/relationships/image" Target="../media/image15.emf"/><Relationship Id="rId23" Type="http://schemas.openxmlformats.org/officeDocument/2006/relationships/image" Target="../media/image23.png"/><Relationship Id="rId28" Type="http://schemas.openxmlformats.org/officeDocument/2006/relationships/image" Target="../media/image28.emf"/><Relationship Id="rId36" Type="http://schemas.openxmlformats.org/officeDocument/2006/relationships/image" Target="../media/image36.emf"/><Relationship Id="rId49" Type="http://schemas.openxmlformats.org/officeDocument/2006/relationships/image" Target="../media/image49.emf"/><Relationship Id="rId57" Type="http://schemas.openxmlformats.org/officeDocument/2006/relationships/image" Target="../media/image57.emf"/><Relationship Id="rId106" Type="http://schemas.openxmlformats.org/officeDocument/2006/relationships/image" Target="../media/image106.emf"/><Relationship Id="rId10" Type="http://schemas.openxmlformats.org/officeDocument/2006/relationships/image" Target="../media/image10.png"/><Relationship Id="rId31" Type="http://schemas.openxmlformats.org/officeDocument/2006/relationships/image" Target="../media/image31.emf"/><Relationship Id="rId44" Type="http://schemas.openxmlformats.org/officeDocument/2006/relationships/image" Target="../media/image44.emf"/><Relationship Id="rId52" Type="http://schemas.openxmlformats.org/officeDocument/2006/relationships/image" Target="../media/image52.emf"/><Relationship Id="rId60" Type="http://schemas.openxmlformats.org/officeDocument/2006/relationships/image" Target="../media/image60.svg"/><Relationship Id="rId65" Type="http://schemas.openxmlformats.org/officeDocument/2006/relationships/image" Target="../media/image65.png"/><Relationship Id="rId73" Type="http://schemas.openxmlformats.org/officeDocument/2006/relationships/image" Target="../media/image73.emf"/><Relationship Id="rId78" Type="http://schemas.openxmlformats.org/officeDocument/2006/relationships/image" Target="../media/image78.svg"/><Relationship Id="rId81" Type="http://schemas.openxmlformats.org/officeDocument/2006/relationships/image" Target="../media/image81.png"/><Relationship Id="rId86" Type="http://schemas.openxmlformats.org/officeDocument/2006/relationships/image" Target="../media/image86.emf"/><Relationship Id="rId94" Type="http://schemas.openxmlformats.org/officeDocument/2006/relationships/image" Target="../media/image94.emf"/><Relationship Id="rId99" Type="http://schemas.openxmlformats.org/officeDocument/2006/relationships/image" Target="../media/image99.emf"/><Relationship Id="rId101" Type="http://schemas.openxmlformats.org/officeDocument/2006/relationships/image" Target="../media/image101.emf"/><Relationship Id="rId4" Type="http://schemas.openxmlformats.org/officeDocument/2006/relationships/image" Target="../media/image4.emf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emf"/><Relationship Id="rId34" Type="http://schemas.openxmlformats.org/officeDocument/2006/relationships/image" Target="../media/image34.emf"/><Relationship Id="rId50" Type="http://schemas.openxmlformats.org/officeDocument/2006/relationships/image" Target="../media/image50.emf"/><Relationship Id="rId55" Type="http://schemas.openxmlformats.org/officeDocument/2006/relationships/image" Target="../media/image55.emf"/><Relationship Id="rId76" Type="http://schemas.openxmlformats.org/officeDocument/2006/relationships/image" Target="../media/image76.svg"/><Relationship Id="rId97" Type="http://schemas.openxmlformats.org/officeDocument/2006/relationships/image" Target="../media/image97.png"/><Relationship Id="rId104" Type="http://schemas.openxmlformats.org/officeDocument/2006/relationships/image" Target="../media/image10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431800</xdr:colOff>
          <xdr:row>3</xdr:row>
          <xdr:rowOff>127000</xdr:rowOff>
        </xdr:from>
        <xdr:to>
          <xdr:col>7</xdr:col>
          <xdr:colOff>146050</xdr:colOff>
          <xdr:row>5</xdr:row>
          <xdr:rowOff>19050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241300</xdr:colOff>
          <xdr:row>3</xdr:row>
          <xdr:rowOff>127000</xdr:rowOff>
        </xdr:from>
        <xdr:to>
          <xdr:col>8</xdr:col>
          <xdr:colOff>285750</xdr:colOff>
          <xdr:row>5</xdr:row>
          <xdr:rowOff>19050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241300</xdr:colOff>
          <xdr:row>3</xdr:row>
          <xdr:rowOff>127000</xdr:rowOff>
        </xdr:from>
        <xdr:to>
          <xdr:col>10</xdr:col>
          <xdr:colOff>146050</xdr:colOff>
          <xdr:row>5</xdr:row>
          <xdr:rowOff>19050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412750</xdr:colOff>
          <xdr:row>3</xdr:row>
          <xdr:rowOff>127000</xdr:rowOff>
        </xdr:from>
        <xdr:to>
          <xdr:col>11</xdr:col>
          <xdr:colOff>127000</xdr:colOff>
          <xdr:row>5</xdr:row>
          <xdr:rowOff>19050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400050</xdr:colOff>
          <xdr:row>3</xdr:row>
          <xdr:rowOff>127000</xdr:rowOff>
        </xdr:from>
        <xdr:to>
          <xdr:col>12</xdr:col>
          <xdr:colOff>114300</xdr:colOff>
          <xdr:row>5</xdr:row>
          <xdr:rowOff>19050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241300</xdr:colOff>
          <xdr:row>3</xdr:row>
          <xdr:rowOff>127000</xdr:rowOff>
        </xdr:from>
        <xdr:to>
          <xdr:col>13</xdr:col>
          <xdr:colOff>285750</xdr:colOff>
          <xdr:row>5</xdr:row>
          <xdr:rowOff>19050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241300</xdr:colOff>
          <xdr:row>3</xdr:row>
          <xdr:rowOff>127000</xdr:rowOff>
        </xdr:from>
        <xdr:to>
          <xdr:col>15</xdr:col>
          <xdr:colOff>146050</xdr:colOff>
          <xdr:row>5</xdr:row>
          <xdr:rowOff>19050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431800</xdr:colOff>
          <xdr:row>3</xdr:row>
          <xdr:rowOff>127000</xdr:rowOff>
        </xdr:from>
        <xdr:to>
          <xdr:col>16</xdr:col>
          <xdr:colOff>146050</xdr:colOff>
          <xdr:row>5</xdr:row>
          <xdr:rowOff>19050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419100</xdr:colOff>
          <xdr:row>3</xdr:row>
          <xdr:rowOff>127000</xdr:rowOff>
        </xdr:from>
        <xdr:to>
          <xdr:col>17</xdr:col>
          <xdr:colOff>133350</xdr:colOff>
          <xdr:row>5</xdr:row>
          <xdr:rowOff>19050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209550</xdr:colOff>
          <xdr:row>3</xdr:row>
          <xdr:rowOff>127000</xdr:rowOff>
        </xdr:from>
        <xdr:to>
          <xdr:col>17</xdr:col>
          <xdr:colOff>527050</xdr:colOff>
          <xdr:row>5</xdr:row>
          <xdr:rowOff>38100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1174</xdr:row>
      <xdr:rowOff>152400</xdr:rowOff>
    </xdr:from>
    <xdr:to>
      <xdr:col>15</xdr:col>
      <xdr:colOff>400443</xdr:colOff>
      <xdr:row>1218</xdr:row>
      <xdr:rowOff>20418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5825" y="187985400"/>
          <a:ext cx="8925318" cy="6992718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1175</xdr:row>
      <xdr:rowOff>0</xdr:rowOff>
    </xdr:from>
    <xdr:to>
      <xdr:col>32</xdr:col>
      <xdr:colOff>390918</xdr:colOff>
      <xdr:row>1218</xdr:row>
      <xdr:rowOff>133584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06200" y="187994925"/>
          <a:ext cx="8925318" cy="709635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1221</xdr:row>
      <xdr:rowOff>0</xdr:rowOff>
    </xdr:from>
    <xdr:to>
      <xdr:col>10</xdr:col>
      <xdr:colOff>200025</xdr:colOff>
      <xdr:row>1249</xdr:row>
      <xdr:rowOff>9525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00000000-0008-0000-0100-00009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95443475"/>
          <a:ext cx="5686425" cy="454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1221</xdr:row>
      <xdr:rowOff>0</xdr:rowOff>
    </xdr:from>
    <xdr:to>
      <xdr:col>27</xdr:col>
      <xdr:colOff>200025</xdr:colOff>
      <xdr:row>1251</xdr:row>
      <xdr:rowOff>152400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06200" y="195443475"/>
          <a:ext cx="5686425" cy="501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15</xdr:col>
      <xdr:colOff>9525</xdr:colOff>
      <xdr:row>32</xdr:row>
      <xdr:rowOff>47625</xdr:rowOff>
    </xdr:to>
    <xdr:pic>
      <xdr:nvPicPr>
        <xdr:cNvPr id="96" name="Grafik 95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750" y="660400"/>
          <a:ext cx="8991600" cy="470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4</xdr:row>
      <xdr:rowOff>0</xdr:rowOff>
    </xdr:from>
    <xdr:to>
      <xdr:col>31</xdr:col>
      <xdr:colOff>628650</xdr:colOff>
      <xdr:row>31</xdr:row>
      <xdr:rowOff>66675</xdr:rowOff>
    </xdr:to>
    <xdr:pic>
      <xdr:nvPicPr>
        <xdr:cNvPr id="97" name="Grafik 96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03100" y="660400"/>
          <a:ext cx="8966200" cy="4559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10</xdr:col>
      <xdr:colOff>428625</xdr:colOff>
      <xdr:row>63</xdr:row>
      <xdr:rowOff>9525</xdr:rowOff>
    </xdr:to>
    <xdr:pic>
      <xdr:nvPicPr>
        <xdr:cNvPr id="98" name="Grafik 97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750" y="5975350"/>
          <a:ext cx="6203950" cy="4464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36</xdr:row>
      <xdr:rowOff>0</xdr:rowOff>
    </xdr:from>
    <xdr:to>
      <xdr:col>28</xdr:col>
      <xdr:colOff>28575</xdr:colOff>
      <xdr:row>63</xdr:row>
      <xdr:rowOff>123825</xdr:rowOff>
    </xdr:to>
    <xdr:pic>
      <xdr:nvPicPr>
        <xdr:cNvPr id="99" name="Grafik 98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03100" y="5975350"/>
          <a:ext cx="6445250" cy="4584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8</xdr:col>
      <xdr:colOff>30492</xdr:colOff>
      <xdr:row>93</xdr:row>
      <xdr:rowOff>87496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25286" y="10813143"/>
          <a:ext cx="4535817" cy="4517528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66</xdr:row>
      <xdr:rowOff>0</xdr:rowOff>
    </xdr:from>
    <xdr:to>
      <xdr:col>25</xdr:col>
      <xdr:colOff>30492</xdr:colOff>
      <xdr:row>93</xdr:row>
      <xdr:rowOff>87496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155714" y="10813143"/>
          <a:ext cx="4535817" cy="451752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15</xdr:col>
      <xdr:colOff>152179</xdr:colOff>
      <xdr:row>129</xdr:row>
      <xdr:rowOff>36308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25286" y="15893143"/>
          <a:ext cx="9169179" cy="5279594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97</xdr:row>
      <xdr:rowOff>0</xdr:rowOff>
    </xdr:from>
    <xdr:to>
      <xdr:col>32</xdr:col>
      <xdr:colOff>152179</xdr:colOff>
      <xdr:row>129</xdr:row>
      <xdr:rowOff>36308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155714" y="15893143"/>
          <a:ext cx="9169179" cy="527959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159</xdr:row>
      <xdr:rowOff>0</xdr:rowOff>
    </xdr:from>
    <xdr:to>
      <xdr:col>12</xdr:col>
      <xdr:colOff>142776</xdr:colOff>
      <xdr:row>190</xdr:row>
      <xdr:rowOff>132385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25286" y="26035000"/>
          <a:ext cx="7224386" cy="519424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194</xdr:row>
      <xdr:rowOff>0</xdr:rowOff>
    </xdr:from>
    <xdr:to>
      <xdr:col>11</xdr:col>
      <xdr:colOff>372283</xdr:colOff>
      <xdr:row>217</xdr:row>
      <xdr:rowOff>106706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25286" y="31750000"/>
          <a:ext cx="6809822" cy="3859102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194</xdr:row>
      <xdr:rowOff>0</xdr:rowOff>
    </xdr:from>
    <xdr:to>
      <xdr:col>28</xdr:col>
      <xdr:colOff>390572</xdr:colOff>
      <xdr:row>217</xdr:row>
      <xdr:rowOff>106706</xdr:rowOff>
    </xdr:to>
    <xdr:pic>
      <xdr:nvPicPr>
        <xdr:cNvPr id="26" name="Grafik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2155714" y="31750000"/>
          <a:ext cx="6828112" cy="385910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221</xdr:row>
      <xdr:rowOff>0</xdr:rowOff>
    </xdr:from>
    <xdr:to>
      <xdr:col>10</xdr:col>
      <xdr:colOff>161925</xdr:colOff>
      <xdr:row>263</xdr:row>
      <xdr:rowOff>104775</xdr:rowOff>
    </xdr:to>
    <xdr:pic>
      <xdr:nvPicPr>
        <xdr:cNvPr id="111" name="Grafik 110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750" y="36544250"/>
          <a:ext cx="5937250" cy="7042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221</xdr:row>
      <xdr:rowOff>0</xdr:rowOff>
    </xdr:from>
    <xdr:to>
      <xdr:col>27</xdr:col>
      <xdr:colOff>161925</xdr:colOff>
      <xdr:row>266</xdr:row>
      <xdr:rowOff>142875</xdr:rowOff>
    </xdr:to>
    <xdr:pic>
      <xdr:nvPicPr>
        <xdr:cNvPr id="112" name="Grafik 111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03100" y="36544250"/>
          <a:ext cx="5937250" cy="756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446</xdr:row>
      <xdr:rowOff>0</xdr:rowOff>
    </xdr:from>
    <xdr:to>
      <xdr:col>15</xdr:col>
      <xdr:colOff>45363</xdr:colOff>
      <xdr:row>483</xdr:row>
      <xdr:rowOff>63975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25286" y="72898000"/>
          <a:ext cx="9065538" cy="6108721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446</xdr:row>
      <xdr:rowOff>0</xdr:rowOff>
    </xdr:from>
    <xdr:to>
      <xdr:col>32</xdr:col>
      <xdr:colOff>45363</xdr:colOff>
      <xdr:row>483</xdr:row>
      <xdr:rowOff>73247</xdr:rowOff>
    </xdr:to>
    <xdr:pic>
      <xdr:nvPicPr>
        <xdr:cNvPr id="28" name="Grafik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2155714" y="72898000"/>
          <a:ext cx="9065538" cy="611481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1054</xdr:row>
      <xdr:rowOff>0</xdr:rowOff>
    </xdr:from>
    <xdr:to>
      <xdr:col>13</xdr:col>
      <xdr:colOff>104775</xdr:colOff>
      <xdr:row>1079</xdr:row>
      <xdr:rowOff>114300</xdr:rowOff>
    </xdr:to>
    <xdr:pic>
      <xdr:nvPicPr>
        <xdr:cNvPr id="116" name="Grafik 115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750" y="174072550"/>
          <a:ext cx="7797800" cy="4241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1054</xdr:row>
      <xdr:rowOff>0</xdr:rowOff>
    </xdr:from>
    <xdr:to>
      <xdr:col>30</xdr:col>
      <xdr:colOff>104775</xdr:colOff>
      <xdr:row>1079</xdr:row>
      <xdr:rowOff>66675</xdr:rowOff>
    </xdr:to>
    <xdr:pic>
      <xdr:nvPicPr>
        <xdr:cNvPr id="117" name="Grafik 116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03100" y="174072550"/>
          <a:ext cx="7797800" cy="4197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40821</xdr:colOff>
      <xdr:row>132</xdr:row>
      <xdr:rowOff>81644</xdr:rowOff>
    </xdr:from>
    <xdr:to>
      <xdr:col>10</xdr:col>
      <xdr:colOff>465818</xdr:colOff>
      <xdr:row>155</xdr:row>
      <xdr:rowOff>19964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96DAC541-7B7A-43D3-8B79-37D633B846F1}">
              <asvg:svgBlip xmlns:asvg="http://schemas.microsoft.com/office/drawing/2016/SVG/main" r:embed="rId22"/>
            </a:ext>
          </a:extLst>
        </a:blip>
        <a:stretch>
          <a:fillRect/>
        </a:stretch>
      </xdr:blipFill>
      <xdr:spPr>
        <a:xfrm>
          <a:off x="966107" y="21730608"/>
          <a:ext cx="6177643" cy="3693892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133</xdr:row>
      <xdr:rowOff>0</xdr:rowOff>
    </xdr:from>
    <xdr:to>
      <xdr:col>26</xdr:col>
      <xdr:colOff>581932</xdr:colOff>
      <xdr:row>153</xdr:row>
      <xdr:rowOff>145340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96DAC541-7B7A-43D3-8B79-37D633B846F1}">
              <asvg:svgBlip xmlns:asvg="http://schemas.microsoft.com/office/drawing/2016/SVG/main" r:embed="rId24"/>
            </a:ext>
          </a:extLst>
        </a:blip>
        <a:stretch>
          <a:fillRect/>
        </a:stretch>
      </xdr:blipFill>
      <xdr:spPr>
        <a:xfrm>
          <a:off x="12083143" y="21812250"/>
          <a:ext cx="5701393" cy="3414229"/>
        </a:xfrm>
        <a:prstGeom prst="rect">
          <a:avLst/>
        </a:prstGeom>
      </xdr:spPr>
    </xdr:pic>
    <xdr:clientData/>
  </xdr:twoCellAnchor>
  <xdr:twoCellAnchor editAs="oneCell">
    <xdr:from>
      <xdr:col>18</xdr:col>
      <xdr:colOff>7</xdr:colOff>
      <xdr:row>159</xdr:row>
      <xdr:rowOff>8</xdr:rowOff>
    </xdr:from>
    <xdr:to>
      <xdr:col>29</xdr:col>
      <xdr:colOff>7740</xdr:colOff>
      <xdr:row>190</xdr:row>
      <xdr:rowOff>938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96DAC541-7B7A-43D3-8B79-37D633B846F1}">
              <asvg:svgBlip xmlns:asvg="http://schemas.microsoft.com/office/drawing/2016/SVG/main" r:embed="rId26"/>
            </a:ext>
          </a:extLst>
        </a:blip>
        <a:stretch>
          <a:fillRect/>
        </a:stretch>
      </xdr:blipFill>
      <xdr:spPr>
        <a:xfrm>
          <a:off x="12083150" y="26057687"/>
          <a:ext cx="7039451" cy="505825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288</xdr:row>
      <xdr:rowOff>0</xdr:rowOff>
    </xdr:from>
    <xdr:to>
      <xdr:col>11</xdr:col>
      <xdr:colOff>66675</xdr:colOff>
      <xdr:row>310</xdr:row>
      <xdr:rowOff>66675</xdr:rowOff>
    </xdr:to>
    <xdr:pic>
      <xdr:nvPicPr>
        <xdr:cNvPr id="31" name="Grafik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750" y="47605950"/>
          <a:ext cx="6477000" cy="3695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288</xdr:row>
      <xdr:rowOff>0</xdr:rowOff>
    </xdr:from>
    <xdr:to>
      <xdr:col>28</xdr:col>
      <xdr:colOff>123825</xdr:colOff>
      <xdr:row>313</xdr:row>
      <xdr:rowOff>9525</xdr:rowOff>
    </xdr:to>
    <xdr:pic>
      <xdr:nvPicPr>
        <xdr:cNvPr id="229" name="Grafik 228">
          <a:extLst>
            <a:ext uri="{FF2B5EF4-FFF2-40B4-BE49-F238E27FC236}">
              <a16:creationId xmlns:a16="http://schemas.microsoft.com/office/drawing/2014/main" id="{00000000-0008-0000-0100-0000E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03100" y="47605950"/>
          <a:ext cx="6540500" cy="414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336</xdr:row>
      <xdr:rowOff>0</xdr:rowOff>
    </xdr:from>
    <xdr:to>
      <xdr:col>8</xdr:col>
      <xdr:colOff>152400</xdr:colOff>
      <xdr:row>346</xdr:row>
      <xdr:rowOff>152400</xdr:rowOff>
    </xdr:to>
    <xdr:pic>
      <xdr:nvPicPr>
        <xdr:cNvPr id="234" name="Grafik 233">
          <a:extLst>
            <a:ext uri="{FF2B5EF4-FFF2-40B4-BE49-F238E27FC236}">
              <a16:creationId xmlns:a16="http://schemas.microsoft.com/office/drawing/2014/main" id="{00000000-0008-0000-0100-0000E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750" y="55530750"/>
          <a:ext cx="4641850" cy="180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336</xdr:row>
      <xdr:rowOff>0</xdr:rowOff>
    </xdr:from>
    <xdr:to>
      <xdr:col>26</xdr:col>
      <xdr:colOff>66675</xdr:colOff>
      <xdr:row>347</xdr:row>
      <xdr:rowOff>142875</xdr:rowOff>
    </xdr:to>
    <xdr:pic>
      <xdr:nvPicPr>
        <xdr:cNvPr id="237" name="Grafik 236">
          <a:extLst>
            <a:ext uri="{FF2B5EF4-FFF2-40B4-BE49-F238E27FC236}">
              <a16:creationId xmlns:a16="http://schemas.microsoft.com/office/drawing/2014/main" id="{00000000-0008-0000-0100-0000E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03100" y="55530750"/>
          <a:ext cx="5200650" cy="195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351</xdr:row>
      <xdr:rowOff>0</xdr:rowOff>
    </xdr:from>
    <xdr:to>
      <xdr:col>12</xdr:col>
      <xdr:colOff>533400</xdr:colOff>
      <xdr:row>387</xdr:row>
      <xdr:rowOff>152400</xdr:rowOff>
    </xdr:to>
    <xdr:pic>
      <xdr:nvPicPr>
        <xdr:cNvPr id="240" name="Grafik 239">
          <a:extLst>
            <a:ext uri="{FF2B5EF4-FFF2-40B4-BE49-F238E27FC236}">
              <a16:creationId xmlns:a16="http://schemas.microsoft.com/office/drawing/2014/main" id="{00000000-0008-0000-0100-0000F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750" y="58007250"/>
          <a:ext cx="7588250" cy="609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351</xdr:row>
      <xdr:rowOff>0</xdr:rowOff>
    </xdr:from>
    <xdr:to>
      <xdr:col>29</xdr:col>
      <xdr:colOff>533400</xdr:colOff>
      <xdr:row>388</xdr:row>
      <xdr:rowOff>123825</xdr:rowOff>
    </xdr:to>
    <xdr:pic>
      <xdr:nvPicPr>
        <xdr:cNvPr id="241" name="Grafik 240">
          <a:extLst>
            <a:ext uri="{FF2B5EF4-FFF2-40B4-BE49-F238E27FC236}">
              <a16:creationId xmlns:a16="http://schemas.microsoft.com/office/drawing/2014/main" id="{00000000-0008-0000-0100-0000F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03100" y="58007250"/>
          <a:ext cx="7588250" cy="6235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392</xdr:row>
      <xdr:rowOff>0</xdr:rowOff>
    </xdr:from>
    <xdr:to>
      <xdr:col>11</xdr:col>
      <xdr:colOff>0</xdr:colOff>
      <xdr:row>413</xdr:row>
      <xdr:rowOff>133350</xdr:rowOff>
    </xdr:to>
    <xdr:pic>
      <xdr:nvPicPr>
        <xdr:cNvPr id="242" name="Grafik 241">
          <a:extLst>
            <a:ext uri="{FF2B5EF4-FFF2-40B4-BE49-F238E27FC236}">
              <a16:creationId xmlns:a16="http://schemas.microsoft.com/office/drawing/2014/main" id="{00000000-0008-0000-0100-0000F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750" y="64776350"/>
          <a:ext cx="6413500" cy="3600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392</xdr:row>
      <xdr:rowOff>0</xdr:rowOff>
    </xdr:from>
    <xdr:to>
      <xdr:col>28</xdr:col>
      <xdr:colOff>561975</xdr:colOff>
      <xdr:row>414</xdr:row>
      <xdr:rowOff>76200</xdr:rowOff>
    </xdr:to>
    <xdr:pic>
      <xdr:nvPicPr>
        <xdr:cNvPr id="244" name="Grafik 243">
          <a:extLst>
            <a:ext uri="{FF2B5EF4-FFF2-40B4-BE49-F238E27FC236}">
              <a16:creationId xmlns:a16="http://schemas.microsoft.com/office/drawing/2014/main" id="{00000000-0008-0000-0100-0000F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03100" y="64776350"/>
          <a:ext cx="6972300" cy="3708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417</xdr:row>
      <xdr:rowOff>0</xdr:rowOff>
    </xdr:from>
    <xdr:to>
      <xdr:col>7</xdr:col>
      <xdr:colOff>514350</xdr:colOff>
      <xdr:row>424</xdr:row>
      <xdr:rowOff>0</xdr:rowOff>
    </xdr:to>
    <xdr:pic>
      <xdr:nvPicPr>
        <xdr:cNvPr id="250" name="Grafik 249">
          <a:extLst>
            <a:ext uri="{FF2B5EF4-FFF2-40B4-BE49-F238E27FC236}">
              <a16:creationId xmlns:a16="http://schemas.microsoft.com/office/drawing/2014/main" id="{00000000-0008-0000-0100-0000F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750" y="68897500"/>
          <a:ext cx="4362450" cy="1155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417</xdr:row>
      <xdr:rowOff>0</xdr:rowOff>
    </xdr:from>
    <xdr:to>
      <xdr:col>25</xdr:col>
      <xdr:colOff>25400</xdr:colOff>
      <xdr:row>424</xdr:row>
      <xdr:rowOff>19050</xdr:rowOff>
    </xdr:to>
    <xdr:pic>
      <xdr:nvPicPr>
        <xdr:cNvPr id="253" name="Grafik 252">
          <a:extLst>
            <a:ext uri="{FF2B5EF4-FFF2-40B4-BE49-F238E27FC236}">
              <a16:creationId xmlns:a16="http://schemas.microsoft.com/office/drawing/2014/main" id="{00000000-0008-0000-0100-0000F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03100" y="68897500"/>
          <a:ext cx="4521200" cy="1174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427</xdr:row>
      <xdr:rowOff>0</xdr:rowOff>
    </xdr:from>
    <xdr:to>
      <xdr:col>7</xdr:col>
      <xdr:colOff>342900</xdr:colOff>
      <xdr:row>432</xdr:row>
      <xdr:rowOff>28575</xdr:rowOff>
    </xdr:to>
    <xdr:pic>
      <xdr:nvPicPr>
        <xdr:cNvPr id="254" name="Grafik 253">
          <a:extLst>
            <a:ext uri="{FF2B5EF4-FFF2-40B4-BE49-F238E27FC236}">
              <a16:creationId xmlns:a16="http://schemas.microsoft.com/office/drawing/2014/main" id="{00000000-0008-0000-0100-0000F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750" y="70535800"/>
          <a:ext cx="4191000" cy="850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427</xdr:row>
      <xdr:rowOff>0</xdr:rowOff>
    </xdr:from>
    <xdr:to>
      <xdr:col>24</xdr:col>
      <xdr:colOff>523875</xdr:colOff>
      <xdr:row>432</xdr:row>
      <xdr:rowOff>28575</xdr:rowOff>
    </xdr:to>
    <xdr:pic>
      <xdr:nvPicPr>
        <xdr:cNvPr id="255" name="Grafik 254">
          <a:extLst>
            <a:ext uri="{FF2B5EF4-FFF2-40B4-BE49-F238E27FC236}">
              <a16:creationId xmlns:a16="http://schemas.microsoft.com/office/drawing/2014/main" id="{00000000-0008-0000-0100-0000F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03100" y="70535800"/>
          <a:ext cx="4368800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436</xdr:row>
      <xdr:rowOff>0</xdr:rowOff>
    </xdr:from>
    <xdr:to>
      <xdr:col>7</xdr:col>
      <xdr:colOff>381000</xdr:colOff>
      <xdr:row>442</xdr:row>
      <xdr:rowOff>123825</xdr:rowOff>
    </xdr:to>
    <xdr:pic>
      <xdr:nvPicPr>
        <xdr:cNvPr id="259" name="Grafik 258">
          <a:extLst>
            <a:ext uri="{FF2B5EF4-FFF2-40B4-BE49-F238E27FC236}">
              <a16:creationId xmlns:a16="http://schemas.microsoft.com/office/drawing/2014/main" id="{00000000-0008-0000-0100-00000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750" y="72015350"/>
          <a:ext cx="4229100" cy="111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436</xdr:row>
      <xdr:rowOff>0</xdr:rowOff>
    </xdr:from>
    <xdr:to>
      <xdr:col>24</xdr:col>
      <xdr:colOff>381000</xdr:colOff>
      <xdr:row>443</xdr:row>
      <xdr:rowOff>12412</xdr:rowOff>
    </xdr:to>
    <xdr:pic>
      <xdr:nvPicPr>
        <xdr:cNvPr id="261" name="Grafik 260">
          <a:extLst>
            <a:ext uri="{FF2B5EF4-FFF2-40B4-BE49-F238E27FC236}">
              <a16:creationId xmlns:a16="http://schemas.microsoft.com/office/drawing/2014/main" id="{00000000-0008-0000-0100-00000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03100" y="72015350"/>
          <a:ext cx="4229100" cy="1149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738</xdr:row>
      <xdr:rowOff>0</xdr:rowOff>
    </xdr:from>
    <xdr:to>
      <xdr:col>15</xdr:col>
      <xdr:colOff>158750</xdr:colOff>
      <xdr:row>754</xdr:row>
      <xdr:rowOff>82550</xdr:rowOff>
    </xdr:to>
    <xdr:pic>
      <xdr:nvPicPr>
        <xdr:cNvPr id="262" name="Grafik 261">
          <a:extLst>
            <a:ext uri="{FF2B5EF4-FFF2-40B4-BE49-F238E27FC236}">
              <a16:creationId xmlns:a16="http://schemas.microsoft.com/office/drawing/2014/main" id="{00000000-0008-0000-0100-00000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750" y="121875550"/>
          <a:ext cx="9137650" cy="273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738</xdr:row>
      <xdr:rowOff>0</xdr:rowOff>
    </xdr:from>
    <xdr:to>
      <xdr:col>32</xdr:col>
      <xdr:colOff>139700</xdr:colOff>
      <xdr:row>756</xdr:row>
      <xdr:rowOff>139700</xdr:rowOff>
    </xdr:to>
    <xdr:pic>
      <xdr:nvPicPr>
        <xdr:cNvPr id="263" name="Grafik 262">
          <a:extLst>
            <a:ext uri="{FF2B5EF4-FFF2-40B4-BE49-F238E27FC236}">
              <a16:creationId xmlns:a16="http://schemas.microsoft.com/office/drawing/2014/main" id="{00000000-0008-0000-0100-00000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03100" y="121875550"/>
          <a:ext cx="9118600" cy="311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759</xdr:row>
      <xdr:rowOff>0</xdr:rowOff>
    </xdr:from>
    <xdr:to>
      <xdr:col>12</xdr:col>
      <xdr:colOff>577850</xdr:colOff>
      <xdr:row>772</xdr:row>
      <xdr:rowOff>82550</xdr:rowOff>
    </xdr:to>
    <xdr:pic>
      <xdr:nvPicPr>
        <xdr:cNvPr id="264" name="Grafik 263">
          <a:extLst>
            <a:ext uri="{FF2B5EF4-FFF2-40B4-BE49-F238E27FC236}">
              <a16:creationId xmlns:a16="http://schemas.microsoft.com/office/drawing/2014/main" id="{00000000-0008-0000-0100-00000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750" y="125329950"/>
          <a:ext cx="7639050" cy="223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759</xdr:row>
      <xdr:rowOff>0</xdr:rowOff>
    </xdr:from>
    <xdr:to>
      <xdr:col>30</xdr:col>
      <xdr:colOff>381000</xdr:colOff>
      <xdr:row>773</xdr:row>
      <xdr:rowOff>82550</xdr:rowOff>
    </xdr:to>
    <xdr:pic>
      <xdr:nvPicPr>
        <xdr:cNvPr id="265" name="Grafik 264">
          <a:extLst>
            <a:ext uri="{FF2B5EF4-FFF2-40B4-BE49-F238E27FC236}">
              <a16:creationId xmlns:a16="http://schemas.microsoft.com/office/drawing/2014/main" id="{00000000-0008-0000-0100-00000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03100" y="125329950"/>
          <a:ext cx="8077200" cy="2400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776</xdr:row>
      <xdr:rowOff>0</xdr:rowOff>
    </xdr:from>
    <xdr:to>
      <xdr:col>9</xdr:col>
      <xdr:colOff>190500</xdr:colOff>
      <xdr:row>788</xdr:row>
      <xdr:rowOff>104775</xdr:rowOff>
    </xdr:to>
    <xdr:pic>
      <xdr:nvPicPr>
        <xdr:cNvPr id="266" name="Grafik 265">
          <a:extLst>
            <a:ext uri="{FF2B5EF4-FFF2-40B4-BE49-F238E27FC236}">
              <a16:creationId xmlns:a16="http://schemas.microsoft.com/office/drawing/2014/main" id="{00000000-0008-0000-0100-00000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750" y="128136650"/>
          <a:ext cx="5321300" cy="208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776</xdr:row>
      <xdr:rowOff>0</xdr:rowOff>
    </xdr:from>
    <xdr:to>
      <xdr:col>26</xdr:col>
      <xdr:colOff>304800</xdr:colOff>
      <xdr:row>790</xdr:row>
      <xdr:rowOff>101600</xdr:rowOff>
    </xdr:to>
    <xdr:pic>
      <xdr:nvPicPr>
        <xdr:cNvPr id="267" name="Grafik 266">
          <a:extLst>
            <a:ext uri="{FF2B5EF4-FFF2-40B4-BE49-F238E27FC236}">
              <a16:creationId xmlns:a16="http://schemas.microsoft.com/office/drawing/2014/main" id="{00000000-0008-0000-0100-00000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58650" y="125730000"/>
          <a:ext cx="5410200" cy="2371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793</xdr:row>
      <xdr:rowOff>0</xdr:rowOff>
    </xdr:from>
    <xdr:to>
      <xdr:col>9</xdr:col>
      <xdr:colOff>314325</xdr:colOff>
      <xdr:row>813</xdr:row>
      <xdr:rowOff>47625</xdr:rowOff>
    </xdr:to>
    <xdr:pic>
      <xdr:nvPicPr>
        <xdr:cNvPr id="268" name="Grafik 267">
          <a:extLst>
            <a:ext uri="{FF2B5EF4-FFF2-40B4-BE49-F238E27FC236}">
              <a16:creationId xmlns:a16="http://schemas.microsoft.com/office/drawing/2014/main" id="{00000000-0008-0000-0100-00000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750" y="130937000"/>
          <a:ext cx="5448300" cy="3352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793</xdr:row>
      <xdr:rowOff>0</xdr:rowOff>
    </xdr:from>
    <xdr:to>
      <xdr:col>27</xdr:col>
      <xdr:colOff>104775</xdr:colOff>
      <xdr:row>811</xdr:row>
      <xdr:rowOff>57150</xdr:rowOff>
    </xdr:to>
    <xdr:pic>
      <xdr:nvPicPr>
        <xdr:cNvPr id="269" name="Grafik 268">
          <a:extLst>
            <a:ext uri="{FF2B5EF4-FFF2-40B4-BE49-F238E27FC236}">
              <a16:creationId xmlns:a16="http://schemas.microsoft.com/office/drawing/2014/main" id="{00000000-0008-0000-0100-00000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03100" y="130937000"/>
          <a:ext cx="5873750" cy="3028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816</xdr:row>
      <xdr:rowOff>0</xdr:rowOff>
    </xdr:from>
    <xdr:to>
      <xdr:col>9</xdr:col>
      <xdr:colOff>266700</xdr:colOff>
      <xdr:row>832</xdr:row>
      <xdr:rowOff>101600</xdr:rowOff>
    </xdr:to>
    <xdr:pic>
      <xdr:nvPicPr>
        <xdr:cNvPr id="270" name="Grafik 269">
          <a:extLst>
            <a:ext uri="{FF2B5EF4-FFF2-40B4-BE49-F238E27FC236}">
              <a16:creationId xmlns:a16="http://schemas.microsoft.com/office/drawing/2014/main" id="{00000000-0008-0000-0100-00000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750" y="134734300"/>
          <a:ext cx="5397500" cy="274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816</xdr:row>
      <xdr:rowOff>0</xdr:rowOff>
    </xdr:from>
    <xdr:to>
      <xdr:col>26</xdr:col>
      <xdr:colOff>247650</xdr:colOff>
      <xdr:row>832</xdr:row>
      <xdr:rowOff>101600</xdr:rowOff>
    </xdr:to>
    <xdr:pic>
      <xdr:nvPicPr>
        <xdr:cNvPr id="271" name="Grafik 270">
          <a:extLst>
            <a:ext uri="{FF2B5EF4-FFF2-40B4-BE49-F238E27FC236}">
              <a16:creationId xmlns:a16="http://schemas.microsoft.com/office/drawing/2014/main" id="{00000000-0008-0000-0100-00000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03100" y="134734300"/>
          <a:ext cx="5378450" cy="274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836</xdr:row>
      <xdr:rowOff>0</xdr:rowOff>
    </xdr:from>
    <xdr:to>
      <xdr:col>11</xdr:col>
      <xdr:colOff>66675</xdr:colOff>
      <xdr:row>845</xdr:row>
      <xdr:rowOff>104775</xdr:rowOff>
    </xdr:to>
    <xdr:pic>
      <xdr:nvPicPr>
        <xdr:cNvPr id="272" name="Grafik 271">
          <a:extLst>
            <a:ext uri="{FF2B5EF4-FFF2-40B4-BE49-F238E27FC236}">
              <a16:creationId xmlns:a16="http://schemas.microsoft.com/office/drawing/2014/main" id="{00000000-0008-0000-0100-00001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750" y="138029950"/>
          <a:ext cx="6483350" cy="159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836</xdr:row>
      <xdr:rowOff>0</xdr:rowOff>
    </xdr:from>
    <xdr:to>
      <xdr:col>28</xdr:col>
      <xdr:colOff>590550</xdr:colOff>
      <xdr:row>846</xdr:row>
      <xdr:rowOff>85725</xdr:rowOff>
    </xdr:to>
    <xdr:pic>
      <xdr:nvPicPr>
        <xdr:cNvPr id="274" name="Grafik 273">
          <a:extLst>
            <a:ext uri="{FF2B5EF4-FFF2-40B4-BE49-F238E27FC236}">
              <a16:creationId xmlns:a16="http://schemas.microsoft.com/office/drawing/2014/main" id="{00000000-0008-0000-0100-00001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03100" y="138029950"/>
          <a:ext cx="7004050" cy="1733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851</xdr:row>
      <xdr:rowOff>0</xdr:rowOff>
    </xdr:from>
    <xdr:to>
      <xdr:col>7</xdr:col>
      <xdr:colOff>485775</xdr:colOff>
      <xdr:row>858</xdr:row>
      <xdr:rowOff>9525</xdr:rowOff>
    </xdr:to>
    <xdr:pic>
      <xdr:nvPicPr>
        <xdr:cNvPr id="275" name="Grafik 274">
          <a:extLst>
            <a:ext uri="{FF2B5EF4-FFF2-40B4-BE49-F238E27FC236}">
              <a16:creationId xmlns:a16="http://schemas.microsoft.com/office/drawing/2014/main" id="{00000000-0008-0000-0100-00001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750" y="140500100"/>
          <a:ext cx="4337050" cy="116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851</xdr:row>
      <xdr:rowOff>0</xdr:rowOff>
    </xdr:from>
    <xdr:to>
      <xdr:col>25</xdr:col>
      <xdr:colOff>123825</xdr:colOff>
      <xdr:row>858</xdr:row>
      <xdr:rowOff>85725</xdr:rowOff>
    </xdr:to>
    <xdr:pic>
      <xdr:nvPicPr>
        <xdr:cNvPr id="276" name="Grafik 275">
          <a:extLst>
            <a:ext uri="{FF2B5EF4-FFF2-40B4-BE49-F238E27FC236}">
              <a16:creationId xmlns:a16="http://schemas.microsoft.com/office/drawing/2014/main" id="{00000000-0008-0000-0100-00001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03100" y="140500100"/>
          <a:ext cx="4616450" cy="1244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861</xdr:row>
      <xdr:rowOff>0</xdr:rowOff>
    </xdr:from>
    <xdr:to>
      <xdr:col>9</xdr:col>
      <xdr:colOff>104775</xdr:colOff>
      <xdr:row>880</xdr:row>
      <xdr:rowOff>85725</xdr:rowOff>
    </xdr:to>
    <xdr:pic>
      <xdr:nvPicPr>
        <xdr:cNvPr id="277" name="Grafik 276">
          <a:extLst>
            <a:ext uri="{FF2B5EF4-FFF2-40B4-BE49-F238E27FC236}">
              <a16:creationId xmlns:a16="http://schemas.microsoft.com/office/drawing/2014/main" id="{00000000-0008-0000-0100-00001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750" y="142138400"/>
          <a:ext cx="5238750" cy="3219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861</xdr:row>
      <xdr:rowOff>0</xdr:rowOff>
    </xdr:from>
    <xdr:to>
      <xdr:col>26</xdr:col>
      <xdr:colOff>104775</xdr:colOff>
      <xdr:row>885</xdr:row>
      <xdr:rowOff>28575</xdr:rowOff>
    </xdr:to>
    <xdr:pic>
      <xdr:nvPicPr>
        <xdr:cNvPr id="278" name="Grafik 277">
          <a:extLst>
            <a:ext uri="{FF2B5EF4-FFF2-40B4-BE49-F238E27FC236}">
              <a16:creationId xmlns:a16="http://schemas.microsoft.com/office/drawing/2014/main" id="{00000000-0008-0000-0100-00001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03100" y="142138400"/>
          <a:ext cx="5238750" cy="398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888</xdr:row>
      <xdr:rowOff>0</xdr:rowOff>
    </xdr:from>
    <xdr:to>
      <xdr:col>6</xdr:col>
      <xdr:colOff>457200</xdr:colOff>
      <xdr:row>895</xdr:row>
      <xdr:rowOff>6350</xdr:rowOff>
    </xdr:to>
    <xdr:pic>
      <xdr:nvPicPr>
        <xdr:cNvPr id="279" name="Grafik 278">
          <a:extLst>
            <a:ext uri="{FF2B5EF4-FFF2-40B4-BE49-F238E27FC236}">
              <a16:creationId xmlns:a16="http://schemas.microsoft.com/office/drawing/2014/main" id="{00000000-0008-0000-0100-00001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750" y="146589750"/>
          <a:ext cx="3663950" cy="116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888</xdr:row>
      <xdr:rowOff>0</xdr:rowOff>
    </xdr:from>
    <xdr:to>
      <xdr:col>24</xdr:col>
      <xdr:colOff>6350</xdr:colOff>
      <xdr:row>895</xdr:row>
      <xdr:rowOff>82550</xdr:rowOff>
    </xdr:to>
    <xdr:pic>
      <xdr:nvPicPr>
        <xdr:cNvPr id="280" name="Grafik 279">
          <a:extLst>
            <a:ext uri="{FF2B5EF4-FFF2-40B4-BE49-F238E27FC236}">
              <a16:creationId xmlns:a16="http://schemas.microsoft.com/office/drawing/2014/main" id="{00000000-0008-0000-0100-00001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03100" y="146589750"/>
          <a:ext cx="3854450" cy="1244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898</xdr:row>
      <xdr:rowOff>0</xdr:rowOff>
    </xdr:from>
    <xdr:to>
      <xdr:col>6</xdr:col>
      <xdr:colOff>381000</xdr:colOff>
      <xdr:row>924</xdr:row>
      <xdr:rowOff>7109</xdr:rowOff>
    </xdr:to>
    <xdr:pic>
      <xdr:nvPicPr>
        <xdr:cNvPr id="282" name="Grafik 281">
          <a:extLst>
            <a:ext uri="{FF2B5EF4-FFF2-40B4-BE49-F238E27FC236}">
              <a16:creationId xmlns:a16="http://schemas.microsoft.com/office/drawing/2014/main" id="{00000000-0008-0000-01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96DAC541-7B7A-43D3-8B79-37D633B846F1}">
              <asvg:svgBlip xmlns:asvg="http://schemas.microsoft.com/office/drawing/2016/SVG/main" r:embed="rId60"/>
            </a:ext>
          </a:extLst>
        </a:blip>
        <a:stretch>
          <a:fillRect/>
        </a:stretch>
      </xdr:blipFill>
      <xdr:spPr>
        <a:xfrm>
          <a:off x="923925" y="145484850"/>
          <a:ext cx="3571875" cy="421398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898</xdr:row>
      <xdr:rowOff>0</xdr:rowOff>
    </xdr:from>
    <xdr:to>
      <xdr:col>12</xdr:col>
      <xdr:colOff>371706</xdr:colOff>
      <xdr:row>924</xdr:row>
      <xdr:rowOff>0</xdr:rowOff>
    </xdr:to>
    <xdr:pic>
      <xdr:nvPicPr>
        <xdr:cNvPr id="283" name="Grafik 282">
          <a:extLst>
            <a:ext uri="{FF2B5EF4-FFF2-40B4-BE49-F238E27FC236}">
              <a16:creationId xmlns:a16="http://schemas.microsoft.com/office/drawing/2014/main" id="{00000000-0008-0000-01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96DAC541-7B7A-43D3-8B79-37D633B846F1}">
              <asvg:svgBlip xmlns:asvg="http://schemas.microsoft.com/office/drawing/2016/SVG/main" r:embed="rId62"/>
            </a:ext>
          </a:extLst>
        </a:blip>
        <a:stretch>
          <a:fillRect/>
        </a:stretch>
      </xdr:blipFill>
      <xdr:spPr>
        <a:xfrm>
          <a:off x="4752975" y="145484850"/>
          <a:ext cx="3559406" cy="421005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898</xdr:row>
      <xdr:rowOff>0</xdr:rowOff>
    </xdr:from>
    <xdr:to>
      <xdr:col>23</xdr:col>
      <xdr:colOff>381000</xdr:colOff>
      <xdr:row>924</xdr:row>
      <xdr:rowOff>9388</xdr:rowOff>
    </xdr:to>
    <xdr:pic>
      <xdr:nvPicPr>
        <xdr:cNvPr id="284" name="Grafik 283">
          <a:extLst>
            <a:ext uri="{FF2B5EF4-FFF2-40B4-BE49-F238E27FC236}">
              <a16:creationId xmlns:a16="http://schemas.microsoft.com/office/drawing/2014/main" id="{00000000-0008-0000-01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96DAC541-7B7A-43D3-8B79-37D633B846F1}">
              <asvg:svgBlip xmlns:asvg="http://schemas.microsoft.com/office/drawing/2016/SVG/main" r:embed="rId64"/>
            </a:ext>
          </a:extLst>
        </a:blip>
        <a:stretch>
          <a:fillRect/>
        </a:stretch>
      </xdr:blipFill>
      <xdr:spPr>
        <a:xfrm>
          <a:off x="12058650" y="145484850"/>
          <a:ext cx="3571875" cy="4216263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898</xdr:row>
      <xdr:rowOff>0</xdr:rowOff>
    </xdr:from>
    <xdr:to>
      <xdr:col>29</xdr:col>
      <xdr:colOff>349250</xdr:colOff>
      <xdr:row>923</xdr:row>
      <xdr:rowOff>143933</xdr:rowOff>
    </xdr:to>
    <xdr:pic>
      <xdr:nvPicPr>
        <xdr:cNvPr id="285" name="Grafik 284">
          <a:extLst>
            <a:ext uri="{FF2B5EF4-FFF2-40B4-BE49-F238E27FC236}">
              <a16:creationId xmlns:a16="http://schemas.microsoft.com/office/drawing/2014/main" id="{00000000-0008-0000-01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96DAC541-7B7A-43D3-8B79-37D633B846F1}">
              <asvg:svgBlip xmlns:asvg="http://schemas.microsoft.com/office/drawing/2016/SVG/main" r:embed="rId66"/>
            </a:ext>
          </a:extLst>
        </a:blip>
        <a:stretch>
          <a:fillRect/>
        </a:stretch>
      </xdr:blipFill>
      <xdr:spPr>
        <a:xfrm>
          <a:off x="15887700" y="145484850"/>
          <a:ext cx="3543300" cy="41952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927</xdr:row>
      <xdr:rowOff>0</xdr:rowOff>
    </xdr:from>
    <xdr:to>
      <xdr:col>8</xdr:col>
      <xdr:colOff>133350</xdr:colOff>
      <xdr:row>935</xdr:row>
      <xdr:rowOff>82550</xdr:rowOff>
    </xdr:to>
    <xdr:pic>
      <xdr:nvPicPr>
        <xdr:cNvPr id="286" name="Grafik 285">
          <a:extLst>
            <a:ext uri="{FF2B5EF4-FFF2-40B4-BE49-F238E27FC236}">
              <a16:creationId xmlns:a16="http://schemas.microsoft.com/office/drawing/2014/main" id="{00000000-0008-0000-0100-00001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750" y="153022300"/>
          <a:ext cx="462280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927</xdr:row>
      <xdr:rowOff>0</xdr:rowOff>
    </xdr:from>
    <xdr:to>
      <xdr:col>25</xdr:col>
      <xdr:colOff>133350</xdr:colOff>
      <xdr:row>936</xdr:row>
      <xdr:rowOff>63500</xdr:rowOff>
    </xdr:to>
    <xdr:pic>
      <xdr:nvPicPr>
        <xdr:cNvPr id="287" name="Grafik 286">
          <a:extLst>
            <a:ext uri="{FF2B5EF4-FFF2-40B4-BE49-F238E27FC236}">
              <a16:creationId xmlns:a16="http://schemas.microsoft.com/office/drawing/2014/main" id="{00000000-0008-0000-0100-00001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03100" y="153022300"/>
          <a:ext cx="4622800" cy="1549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939</xdr:row>
      <xdr:rowOff>0</xdr:rowOff>
    </xdr:from>
    <xdr:to>
      <xdr:col>10</xdr:col>
      <xdr:colOff>0</xdr:colOff>
      <xdr:row>948</xdr:row>
      <xdr:rowOff>25400</xdr:rowOff>
    </xdr:to>
    <xdr:pic>
      <xdr:nvPicPr>
        <xdr:cNvPr id="100" name="Grafik 99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750" y="154997150"/>
          <a:ext cx="5772150" cy="151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939</xdr:row>
      <xdr:rowOff>0</xdr:rowOff>
    </xdr:from>
    <xdr:to>
      <xdr:col>27</xdr:col>
      <xdr:colOff>238125</xdr:colOff>
      <xdr:row>950</xdr:row>
      <xdr:rowOff>47625</xdr:rowOff>
    </xdr:to>
    <xdr:pic>
      <xdr:nvPicPr>
        <xdr:cNvPr id="101" name="Grafik 100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03100" y="154990800"/>
          <a:ext cx="6007100" cy="186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953</xdr:row>
      <xdr:rowOff>0</xdr:rowOff>
    </xdr:from>
    <xdr:to>
      <xdr:col>9</xdr:col>
      <xdr:colOff>257175</xdr:colOff>
      <xdr:row>967</xdr:row>
      <xdr:rowOff>28575</xdr:rowOff>
    </xdr:to>
    <xdr:pic>
      <xdr:nvPicPr>
        <xdr:cNvPr id="102" name="Grafik 101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750" y="157302200"/>
          <a:ext cx="5384800" cy="2343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953</xdr:row>
      <xdr:rowOff>0</xdr:rowOff>
    </xdr:from>
    <xdr:to>
      <xdr:col>26</xdr:col>
      <xdr:colOff>504825</xdr:colOff>
      <xdr:row>967</xdr:row>
      <xdr:rowOff>0</xdr:rowOff>
    </xdr:to>
    <xdr:pic>
      <xdr:nvPicPr>
        <xdr:cNvPr id="103" name="Grafik 102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03100" y="157302200"/>
          <a:ext cx="5638800" cy="2305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970</xdr:row>
      <xdr:rowOff>0</xdr:rowOff>
    </xdr:from>
    <xdr:to>
      <xdr:col>8</xdr:col>
      <xdr:colOff>123825</xdr:colOff>
      <xdr:row>978</xdr:row>
      <xdr:rowOff>95250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750" y="160102550"/>
          <a:ext cx="4610100" cy="1416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970</xdr:row>
      <xdr:rowOff>0</xdr:rowOff>
    </xdr:from>
    <xdr:to>
      <xdr:col>25</xdr:col>
      <xdr:colOff>123825</xdr:colOff>
      <xdr:row>979</xdr:row>
      <xdr:rowOff>104775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03100" y="160102550"/>
          <a:ext cx="4610100" cy="1587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982</xdr:row>
      <xdr:rowOff>0</xdr:rowOff>
    </xdr:from>
    <xdr:to>
      <xdr:col>8</xdr:col>
      <xdr:colOff>164344</xdr:colOff>
      <xdr:row>1011</xdr:row>
      <xdr:rowOff>120650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96DAC541-7B7A-43D3-8B79-37D633B846F1}">
              <asvg:svgBlip xmlns:asvg="http://schemas.microsoft.com/office/drawing/2016/SVG/main" r:embed="rId76"/>
            </a:ext>
          </a:extLst>
        </a:blip>
        <a:stretch>
          <a:fillRect/>
        </a:stretch>
      </xdr:blipFill>
      <xdr:spPr>
        <a:xfrm>
          <a:off x="923925" y="159086550"/>
          <a:ext cx="4628394" cy="4819650"/>
        </a:xfrm>
        <a:prstGeom prst="rect">
          <a:avLst/>
        </a:prstGeom>
      </xdr:spPr>
    </xdr:pic>
    <xdr:clientData/>
  </xdr:twoCellAnchor>
  <xdr:twoCellAnchor editAs="oneCell">
    <xdr:from>
      <xdr:col>8</xdr:col>
      <xdr:colOff>44450</xdr:colOff>
      <xdr:row>981</xdr:row>
      <xdr:rowOff>114300</xdr:rowOff>
    </xdr:from>
    <xdr:to>
      <xdr:col>15</xdr:col>
      <xdr:colOff>278324</xdr:colOff>
      <xdr:row>1012</xdr:row>
      <xdr:rowOff>0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96DAC541-7B7A-43D3-8B79-37D633B846F1}">
              <asvg:svgBlip xmlns:asvg="http://schemas.microsoft.com/office/drawing/2016/SVG/main" r:embed="rId78"/>
            </a:ext>
          </a:extLst>
        </a:blip>
        <a:stretch>
          <a:fillRect/>
        </a:stretch>
      </xdr:blipFill>
      <xdr:spPr>
        <a:xfrm>
          <a:off x="5435600" y="159038925"/>
          <a:ext cx="4697924" cy="4905375"/>
        </a:xfrm>
        <a:prstGeom prst="rect">
          <a:avLst/>
        </a:prstGeom>
      </xdr:spPr>
    </xdr:pic>
    <xdr:clientData/>
  </xdr:twoCellAnchor>
  <xdr:twoCellAnchor editAs="oneCell">
    <xdr:from>
      <xdr:col>17</xdr:col>
      <xdr:colOff>923924</xdr:colOff>
      <xdr:row>982</xdr:row>
      <xdr:rowOff>0</xdr:rowOff>
    </xdr:from>
    <xdr:to>
      <xdr:col>25</xdr:col>
      <xdr:colOff>245831</xdr:colOff>
      <xdr:row>1012</xdr:row>
      <xdr:rowOff>44450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96DAC541-7B7A-43D3-8B79-37D633B846F1}">
              <asvg:svgBlip xmlns:asvg="http://schemas.microsoft.com/office/drawing/2016/SVG/main" r:embed="rId80"/>
            </a:ext>
          </a:extLst>
        </a:blip>
        <a:stretch>
          <a:fillRect/>
        </a:stretch>
      </xdr:blipFill>
      <xdr:spPr>
        <a:xfrm>
          <a:off x="12058649" y="159086550"/>
          <a:ext cx="4713057" cy="4905375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982</xdr:row>
      <xdr:rowOff>0</xdr:rowOff>
    </xdr:from>
    <xdr:to>
      <xdr:col>32</xdr:col>
      <xdr:colOff>368300</xdr:colOff>
      <xdr:row>1013</xdr:row>
      <xdr:rowOff>29518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96DAC541-7B7A-43D3-8B79-37D633B846F1}">
              <asvg:svgBlip xmlns:asvg="http://schemas.microsoft.com/office/drawing/2016/SVG/main" r:embed="rId82"/>
            </a:ext>
          </a:extLst>
        </a:blip>
        <a:stretch>
          <a:fillRect/>
        </a:stretch>
      </xdr:blipFill>
      <xdr:spPr>
        <a:xfrm>
          <a:off x="16525875" y="159086550"/>
          <a:ext cx="4838700" cy="505236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1018</xdr:row>
      <xdr:rowOff>0</xdr:rowOff>
    </xdr:from>
    <xdr:to>
      <xdr:col>8</xdr:col>
      <xdr:colOff>38100</xdr:colOff>
      <xdr:row>1029</xdr:row>
      <xdr:rowOff>114300</xdr:rowOff>
    </xdr:to>
    <xdr:pic>
      <xdr:nvPicPr>
        <xdr:cNvPr id="25" name="Grafik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750" y="168014650"/>
          <a:ext cx="4527550" cy="1930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1018</xdr:row>
      <xdr:rowOff>0</xdr:rowOff>
    </xdr:from>
    <xdr:to>
      <xdr:col>25</xdr:col>
      <xdr:colOff>120650</xdr:colOff>
      <xdr:row>1031</xdr:row>
      <xdr:rowOff>76200</xdr:rowOff>
    </xdr:to>
    <xdr:pic>
      <xdr:nvPicPr>
        <xdr:cNvPr id="224" name="Grafik 223">
          <a:extLst>
            <a:ext uri="{FF2B5EF4-FFF2-40B4-BE49-F238E27FC236}">
              <a16:creationId xmlns:a16="http://schemas.microsoft.com/office/drawing/2014/main" id="{00000000-0008-0000-0100-0000E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03100" y="168014650"/>
          <a:ext cx="4610100" cy="222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1034</xdr:row>
      <xdr:rowOff>0</xdr:rowOff>
    </xdr:from>
    <xdr:to>
      <xdr:col>10</xdr:col>
      <xdr:colOff>438150</xdr:colOff>
      <xdr:row>1051</xdr:row>
      <xdr:rowOff>57150</xdr:rowOff>
    </xdr:to>
    <xdr:pic>
      <xdr:nvPicPr>
        <xdr:cNvPr id="225" name="Grafik 224">
          <a:extLst>
            <a:ext uri="{FF2B5EF4-FFF2-40B4-BE49-F238E27FC236}">
              <a16:creationId xmlns:a16="http://schemas.microsoft.com/office/drawing/2014/main" id="{00000000-0008-0000-0100-0000E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750" y="170656250"/>
          <a:ext cx="6210300" cy="286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1034</xdr:row>
      <xdr:rowOff>0</xdr:rowOff>
    </xdr:from>
    <xdr:to>
      <xdr:col>27</xdr:col>
      <xdr:colOff>438150</xdr:colOff>
      <xdr:row>1052</xdr:row>
      <xdr:rowOff>44450</xdr:rowOff>
    </xdr:to>
    <xdr:pic>
      <xdr:nvPicPr>
        <xdr:cNvPr id="226" name="Grafik 225">
          <a:extLst>
            <a:ext uri="{FF2B5EF4-FFF2-40B4-BE49-F238E27FC236}">
              <a16:creationId xmlns:a16="http://schemas.microsoft.com/office/drawing/2014/main" id="{00000000-0008-0000-0100-0000E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03100" y="170656250"/>
          <a:ext cx="6210300" cy="301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1083</xdr:row>
      <xdr:rowOff>0</xdr:rowOff>
    </xdr:from>
    <xdr:to>
      <xdr:col>11</xdr:col>
      <xdr:colOff>101600</xdr:colOff>
      <xdr:row>1107</xdr:row>
      <xdr:rowOff>63500</xdr:rowOff>
    </xdr:to>
    <xdr:pic>
      <xdr:nvPicPr>
        <xdr:cNvPr id="228" name="Grafik 227">
          <a:extLst>
            <a:ext uri="{FF2B5EF4-FFF2-40B4-BE49-F238E27FC236}">
              <a16:creationId xmlns:a16="http://schemas.microsoft.com/office/drawing/2014/main" id="{00000000-0008-0000-0100-0000E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750" y="178746150"/>
          <a:ext cx="6521450" cy="4032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1083</xdr:row>
      <xdr:rowOff>0</xdr:rowOff>
    </xdr:from>
    <xdr:to>
      <xdr:col>28</xdr:col>
      <xdr:colOff>120650</xdr:colOff>
      <xdr:row>1109</xdr:row>
      <xdr:rowOff>57150</xdr:rowOff>
    </xdr:to>
    <xdr:pic>
      <xdr:nvPicPr>
        <xdr:cNvPr id="231" name="Grafik 230">
          <a:extLst>
            <a:ext uri="{FF2B5EF4-FFF2-40B4-BE49-F238E27FC236}">
              <a16:creationId xmlns:a16="http://schemas.microsoft.com/office/drawing/2014/main" id="{00000000-0008-0000-0100-0000E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03100" y="178746150"/>
          <a:ext cx="6534150" cy="434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1111</xdr:row>
      <xdr:rowOff>0</xdr:rowOff>
    </xdr:from>
    <xdr:to>
      <xdr:col>10</xdr:col>
      <xdr:colOff>133350</xdr:colOff>
      <xdr:row>1121</xdr:row>
      <xdr:rowOff>133350</xdr:rowOff>
    </xdr:to>
    <xdr:pic>
      <xdr:nvPicPr>
        <xdr:cNvPr id="232" name="Grafik 231">
          <a:extLst>
            <a:ext uri="{FF2B5EF4-FFF2-40B4-BE49-F238E27FC236}">
              <a16:creationId xmlns:a16="http://schemas.microsoft.com/office/drawing/2014/main" id="{00000000-0008-0000-0100-0000E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750" y="183368950"/>
          <a:ext cx="5905500" cy="178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1111</xdr:row>
      <xdr:rowOff>0</xdr:rowOff>
    </xdr:from>
    <xdr:to>
      <xdr:col>27</xdr:col>
      <xdr:colOff>133350</xdr:colOff>
      <xdr:row>1121</xdr:row>
      <xdr:rowOff>76200</xdr:rowOff>
    </xdr:to>
    <xdr:pic>
      <xdr:nvPicPr>
        <xdr:cNvPr id="246" name="Grafik 245">
          <a:extLst>
            <a:ext uri="{FF2B5EF4-FFF2-40B4-BE49-F238E27FC236}">
              <a16:creationId xmlns:a16="http://schemas.microsoft.com/office/drawing/2014/main" id="{00000000-0008-0000-0100-0000F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03100" y="183368950"/>
          <a:ext cx="5905500" cy="172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1145</xdr:row>
      <xdr:rowOff>0</xdr:rowOff>
    </xdr:from>
    <xdr:to>
      <xdr:col>7</xdr:col>
      <xdr:colOff>514350</xdr:colOff>
      <xdr:row>1171</xdr:row>
      <xdr:rowOff>142875</xdr:rowOff>
    </xdr:to>
    <xdr:pic>
      <xdr:nvPicPr>
        <xdr:cNvPr id="249" name="Grafik 248">
          <a:extLst>
            <a:ext uri="{FF2B5EF4-FFF2-40B4-BE49-F238E27FC236}">
              <a16:creationId xmlns:a16="http://schemas.microsoft.com/office/drawing/2014/main" id="{00000000-0008-0000-0100-0000F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750" y="188982350"/>
          <a:ext cx="4362450" cy="4432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1145</xdr:row>
      <xdr:rowOff>0</xdr:rowOff>
    </xdr:from>
    <xdr:to>
      <xdr:col>25</xdr:col>
      <xdr:colOff>371475</xdr:colOff>
      <xdr:row>1171</xdr:row>
      <xdr:rowOff>123825</xdr:rowOff>
    </xdr:to>
    <xdr:pic>
      <xdr:nvPicPr>
        <xdr:cNvPr id="273" name="Grafik 272">
          <a:extLst>
            <a:ext uri="{FF2B5EF4-FFF2-40B4-BE49-F238E27FC236}">
              <a16:creationId xmlns:a16="http://schemas.microsoft.com/office/drawing/2014/main" id="{00000000-0008-0000-0100-00001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03100" y="188982350"/>
          <a:ext cx="4857750" cy="441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1296</xdr:row>
      <xdr:rowOff>0</xdr:rowOff>
    </xdr:from>
    <xdr:to>
      <xdr:col>9</xdr:col>
      <xdr:colOff>371475</xdr:colOff>
      <xdr:row>1302</xdr:row>
      <xdr:rowOff>114300</xdr:rowOff>
    </xdr:to>
    <xdr:pic>
      <xdr:nvPicPr>
        <xdr:cNvPr id="281" name="Grafik 280">
          <a:extLst>
            <a:ext uri="{FF2B5EF4-FFF2-40B4-BE49-F238E27FC236}">
              <a16:creationId xmlns:a16="http://schemas.microsoft.com/office/drawing/2014/main" id="{00000000-0008-0000-0100-00001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750" y="213906100"/>
          <a:ext cx="5499100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1296</xdr:row>
      <xdr:rowOff>0</xdr:rowOff>
    </xdr:from>
    <xdr:to>
      <xdr:col>26</xdr:col>
      <xdr:colOff>371475</xdr:colOff>
      <xdr:row>1303</xdr:row>
      <xdr:rowOff>0</xdr:rowOff>
    </xdr:to>
    <xdr:pic>
      <xdr:nvPicPr>
        <xdr:cNvPr id="104" name="Grafik 103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03100" y="213906100"/>
          <a:ext cx="5499100" cy="1155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</xdr:colOff>
      <xdr:row>1273</xdr:row>
      <xdr:rowOff>1</xdr:rowOff>
    </xdr:from>
    <xdr:to>
      <xdr:col>11</xdr:col>
      <xdr:colOff>323851</xdr:colOff>
      <xdr:row>1292</xdr:row>
      <xdr:rowOff>142981</xdr:rowOff>
    </xdr:to>
    <xdr:pic>
      <xdr:nvPicPr>
        <xdr:cNvPr id="105" name="Grafik 104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96DAC541-7B7A-43D3-8B79-37D633B846F1}">
              <asvg:svgBlip xmlns:asvg="http://schemas.microsoft.com/office/drawing/2016/SVG/main" r:embed="rId96"/>
            </a:ext>
          </a:extLst>
        </a:blip>
        <a:stretch>
          <a:fillRect/>
        </a:stretch>
      </xdr:blipFill>
      <xdr:spPr>
        <a:xfrm>
          <a:off x="923926" y="206206726"/>
          <a:ext cx="6705600" cy="322273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1273</xdr:row>
      <xdr:rowOff>0</xdr:rowOff>
    </xdr:from>
    <xdr:to>
      <xdr:col>28</xdr:col>
      <xdr:colOff>273050</xdr:colOff>
      <xdr:row>1292</xdr:row>
      <xdr:rowOff>140869</xdr:rowOff>
    </xdr:to>
    <xdr:pic>
      <xdr:nvPicPr>
        <xdr:cNvPr id="106" name="Grafik 105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96DAC541-7B7A-43D3-8B79-37D633B846F1}">
              <asvg:svgBlip xmlns:asvg="http://schemas.microsoft.com/office/drawing/2016/SVG/main" r:embed="rId98"/>
            </a:ext>
          </a:extLst>
        </a:blip>
        <a:stretch>
          <a:fillRect/>
        </a:stretch>
      </xdr:blipFill>
      <xdr:spPr>
        <a:xfrm>
          <a:off x="12058650" y="206206725"/>
          <a:ext cx="6657975" cy="321426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1254</xdr:row>
      <xdr:rowOff>0</xdr:rowOff>
    </xdr:from>
    <xdr:to>
      <xdr:col>8</xdr:col>
      <xdr:colOff>628650</xdr:colOff>
      <xdr:row>1268</xdr:row>
      <xdr:rowOff>85725</xdr:rowOff>
    </xdr:to>
    <xdr:pic>
      <xdr:nvPicPr>
        <xdr:cNvPr id="107" name="Grafik 106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750" y="206971900"/>
          <a:ext cx="5118100" cy="239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1254</xdr:row>
      <xdr:rowOff>0</xdr:rowOff>
    </xdr:from>
    <xdr:to>
      <xdr:col>26</xdr:col>
      <xdr:colOff>180975</xdr:colOff>
      <xdr:row>1270</xdr:row>
      <xdr:rowOff>9525</xdr:rowOff>
    </xdr:to>
    <xdr:pic>
      <xdr:nvPicPr>
        <xdr:cNvPr id="108" name="Grafik 107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03100" y="206971900"/>
          <a:ext cx="5308600" cy="265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270</xdr:row>
      <xdr:rowOff>0</xdr:rowOff>
    </xdr:from>
    <xdr:to>
      <xdr:col>9</xdr:col>
      <xdr:colOff>190500</xdr:colOff>
      <xdr:row>285</xdr:row>
      <xdr:rowOff>76200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750" y="44634150"/>
          <a:ext cx="5321300" cy="255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270</xdr:row>
      <xdr:rowOff>0</xdr:rowOff>
    </xdr:from>
    <xdr:to>
      <xdr:col>26</xdr:col>
      <xdr:colOff>190500</xdr:colOff>
      <xdr:row>285</xdr:row>
      <xdr:rowOff>57150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03100" y="44634150"/>
          <a:ext cx="5321300" cy="2533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316</xdr:row>
      <xdr:rowOff>0</xdr:rowOff>
    </xdr:from>
    <xdr:to>
      <xdr:col>9</xdr:col>
      <xdr:colOff>381000</xdr:colOff>
      <xdr:row>329</xdr:row>
      <xdr:rowOff>133350</xdr:rowOff>
    </xdr:to>
    <xdr:pic>
      <xdr:nvPicPr>
        <xdr:cNvPr id="235" name="Grafik 234">
          <a:extLst>
            <a:ext uri="{FF2B5EF4-FFF2-40B4-BE49-F238E27FC236}">
              <a16:creationId xmlns:a16="http://schemas.microsoft.com/office/drawing/2014/main" id="{00000000-0008-0000-0100-0000E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750" y="52228750"/>
          <a:ext cx="5511800" cy="227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316</xdr:row>
      <xdr:rowOff>0</xdr:rowOff>
    </xdr:from>
    <xdr:to>
      <xdr:col>26</xdr:col>
      <xdr:colOff>31750</xdr:colOff>
      <xdr:row>332</xdr:row>
      <xdr:rowOff>146050</xdr:rowOff>
    </xdr:to>
    <xdr:pic>
      <xdr:nvPicPr>
        <xdr:cNvPr id="236" name="Grafik 235">
          <a:extLst>
            <a:ext uri="{FF2B5EF4-FFF2-40B4-BE49-F238E27FC236}">
              <a16:creationId xmlns:a16="http://schemas.microsoft.com/office/drawing/2014/main" id="{00000000-0008-0000-0100-0000E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03100" y="52228750"/>
          <a:ext cx="5162550" cy="278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1126</xdr:row>
      <xdr:rowOff>0</xdr:rowOff>
    </xdr:from>
    <xdr:to>
      <xdr:col>9</xdr:col>
      <xdr:colOff>247650</xdr:colOff>
      <xdr:row>1140</xdr:row>
      <xdr:rowOff>69850</xdr:rowOff>
    </xdr:to>
    <xdr:pic>
      <xdr:nvPicPr>
        <xdr:cNvPr id="238" name="Grafik 237">
          <a:extLst>
            <a:ext uri="{FF2B5EF4-FFF2-40B4-BE49-F238E27FC236}">
              <a16:creationId xmlns:a16="http://schemas.microsoft.com/office/drawing/2014/main" id="{00000000-0008-0000-0100-0000E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750" y="185845450"/>
          <a:ext cx="5378450" cy="2381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1126</xdr:row>
      <xdr:rowOff>0</xdr:rowOff>
    </xdr:from>
    <xdr:to>
      <xdr:col>27</xdr:col>
      <xdr:colOff>539750</xdr:colOff>
      <xdr:row>1141</xdr:row>
      <xdr:rowOff>82550</xdr:rowOff>
    </xdr:to>
    <xdr:pic>
      <xdr:nvPicPr>
        <xdr:cNvPr id="239" name="Grafik 238">
          <a:extLst>
            <a:ext uri="{FF2B5EF4-FFF2-40B4-BE49-F238E27FC236}">
              <a16:creationId xmlns:a16="http://schemas.microsoft.com/office/drawing/2014/main" id="{00000000-0008-0000-0100-0000E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03100" y="185845450"/>
          <a:ext cx="6311900" cy="255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au1" displayName="Tableau1" ref="A1:C218" totalsRowShown="0" headerRowDxfId="5" dataDxfId="3" headerRowBorderDxfId="4">
  <autoFilter ref="A1:C218" xr:uid="{00000000-0009-0000-0100-000001000000}"/>
  <tableColumns count="3">
    <tableColumn id="1" xr3:uid="{00000000-0010-0000-0000-000001000000}" name="Ref" dataDxfId="2"/>
    <tableColumn id="2" xr3:uid="{00000000-0010-0000-0000-000002000000}" name="Deutsch" dataDxfId="1"/>
    <tableColumn id="3" xr3:uid="{00000000-0010-0000-0000-000003000000}" name="Französisch" dataDxfId="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.xml"/><Relationship Id="rId3" Type="http://schemas.openxmlformats.org/officeDocument/2006/relationships/ctrlProp" Target="../ctrlProps/ctrlProp1.xml"/><Relationship Id="rId7" Type="http://schemas.openxmlformats.org/officeDocument/2006/relationships/ctrlProp" Target="../ctrlProps/ctrlProp5.xml"/><Relationship Id="rId12" Type="http://schemas.openxmlformats.org/officeDocument/2006/relationships/ctrlProp" Target="../ctrlProps/ctrlProp10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6" Type="http://schemas.openxmlformats.org/officeDocument/2006/relationships/ctrlProp" Target="../ctrlProps/ctrlProp4.xml"/><Relationship Id="rId11" Type="http://schemas.openxmlformats.org/officeDocument/2006/relationships/ctrlProp" Target="../ctrlProps/ctrlProp9.xml"/><Relationship Id="rId5" Type="http://schemas.openxmlformats.org/officeDocument/2006/relationships/ctrlProp" Target="../ctrlProps/ctrlProp3.xml"/><Relationship Id="rId10" Type="http://schemas.openxmlformats.org/officeDocument/2006/relationships/ctrlProp" Target="../ctrlProps/ctrlProp8.xml"/><Relationship Id="rId4" Type="http://schemas.openxmlformats.org/officeDocument/2006/relationships/ctrlProp" Target="../ctrlProps/ctrlProp2.xml"/><Relationship Id="rId9" Type="http://schemas.openxmlformats.org/officeDocument/2006/relationships/ctrlProp" Target="../ctrlProps/ctrlProp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1"/>
  </sheetPr>
  <dimension ref="A1:GI248"/>
  <sheetViews>
    <sheetView tabSelected="1" zoomScaleNormal="100" workbookViewId="0">
      <pane xSplit="5" ySplit="6" topLeftCell="F7" activePane="bottomRight" state="frozen"/>
      <selection pane="topRight" activeCell="F1" sqref="F1"/>
      <selection pane="bottomLeft" activeCell="A7" sqref="A7"/>
      <selection pane="bottomRight" activeCell="C2" sqref="C2"/>
    </sheetView>
  </sheetViews>
  <sheetFormatPr baseColWidth="10" defaultColWidth="9.1796875" defaultRowHeight="12.5" x14ac:dyDescent="0.25"/>
  <cols>
    <col min="1" max="1" width="4.26953125" style="22" customWidth="1"/>
    <col min="2" max="2" width="7.1796875" style="22" customWidth="1"/>
    <col min="3" max="3" width="7.81640625" style="22" customWidth="1"/>
    <col min="4" max="4" width="12.54296875" style="22" customWidth="1"/>
    <col min="5" max="5" width="28.81640625" style="22" customWidth="1"/>
    <col min="6" max="7" width="15" style="22" customWidth="1"/>
    <col min="8" max="9" width="10" style="22" customWidth="1"/>
    <col min="10" max="10" width="2.1796875" style="22" customWidth="1"/>
    <col min="11" max="12" width="15" style="22" customWidth="1"/>
    <col min="13" max="14" width="10" style="22" customWidth="1"/>
    <col min="15" max="15" width="2.1796875" style="22" customWidth="1"/>
    <col min="16" max="17" width="15" style="22" customWidth="1"/>
    <col min="18" max="19" width="10" style="22" customWidth="1"/>
    <col min="20" max="20" width="2.1796875" style="22" customWidth="1"/>
    <col min="21" max="21" width="15" style="22" customWidth="1"/>
    <col min="22" max="22" width="3.54296875" style="22" customWidth="1"/>
    <col min="23" max="24" width="15" style="22" customWidth="1"/>
    <col min="25" max="26" width="10" style="22" customWidth="1"/>
    <col min="27" max="27" width="2.1796875" style="22" customWidth="1"/>
    <col min="28" max="29" width="15" style="22" customWidth="1"/>
    <col min="30" max="31" width="10" style="22" customWidth="1"/>
    <col min="32" max="32" width="2.1796875" style="22" customWidth="1"/>
    <col min="33" max="34" width="15" style="22" customWidth="1"/>
    <col min="35" max="36" width="10" style="22" customWidth="1"/>
    <col min="37" max="37" width="2.1796875" style="22" customWidth="1"/>
    <col min="38" max="38" width="15" style="22" customWidth="1"/>
    <col min="39" max="39" width="3.54296875" style="22" customWidth="1"/>
    <col min="40" max="41" width="15" style="22" customWidth="1"/>
    <col min="42" max="43" width="10" style="22" customWidth="1"/>
    <col min="44" max="44" width="2.1796875" style="22" customWidth="1"/>
    <col min="45" max="46" width="15" style="22" customWidth="1"/>
    <col min="47" max="48" width="10" style="22" customWidth="1"/>
    <col min="49" max="49" width="2.1796875" style="22" customWidth="1"/>
    <col min="50" max="51" width="15" style="22" customWidth="1"/>
    <col min="52" max="53" width="10" style="22" customWidth="1"/>
    <col min="54" max="54" width="2.1796875" style="22" customWidth="1"/>
    <col min="55" max="55" width="15" style="22" customWidth="1"/>
    <col min="56" max="56" width="3.54296875" style="22" customWidth="1"/>
    <col min="57" max="58" width="15" style="22" customWidth="1"/>
    <col min="59" max="60" width="10" style="22" customWidth="1"/>
    <col min="61" max="61" width="2.1796875" style="22" customWidth="1"/>
    <col min="62" max="63" width="15" style="22" customWidth="1"/>
    <col min="64" max="65" width="10" style="22" customWidth="1"/>
    <col min="66" max="66" width="2.1796875" style="22" customWidth="1"/>
    <col min="67" max="68" width="15" style="22" customWidth="1"/>
    <col min="69" max="70" width="10" style="22" customWidth="1"/>
    <col min="71" max="71" width="2.1796875" style="22" customWidth="1"/>
    <col min="72" max="72" width="15" style="22" customWidth="1"/>
    <col min="73" max="73" width="3.54296875" style="22" customWidth="1"/>
    <col min="74" max="75" width="15" style="22" customWidth="1"/>
    <col min="76" max="77" width="10" style="22" customWidth="1"/>
    <col min="78" max="78" width="2.1796875" style="22" customWidth="1"/>
    <col min="79" max="80" width="15" style="22" customWidth="1"/>
    <col min="81" max="82" width="10" style="22" customWidth="1"/>
    <col min="83" max="83" width="2.1796875" style="22" customWidth="1"/>
    <col min="84" max="85" width="15" style="22" customWidth="1"/>
    <col min="86" max="87" width="10" style="22" customWidth="1"/>
    <col min="88" max="88" width="2.1796875" style="22" customWidth="1"/>
    <col min="89" max="89" width="15" style="22" customWidth="1"/>
    <col min="90" max="90" width="3.54296875" style="22" customWidth="1"/>
    <col min="91" max="92" width="15" style="22" customWidth="1"/>
    <col min="93" max="94" width="10" style="22" customWidth="1"/>
    <col min="95" max="95" width="2.1796875" style="22" customWidth="1"/>
    <col min="96" max="97" width="15" style="22" customWidth="1"/>
    <col min="98" max="99" width="10" style="22" customWidth="1"/>
    <col min="100" max="100" width="2.1796875" style="22" customWidth="1"/>
    <col min="101" max="102" width="15" style="22" customWidth="1"/>
    <col min="103" max="104" width="10" style="22" customWidth="1"/>
    <col min="105" max="105" width="2.1796875" style="22" customWidth="1"/>
    <col min="106" max="106" width="15" style="22" customWidth="1"/>
    <col min="107" max="107" width="3.54296875" style="22" customWidth="1"/>
    <col min="108" max="109" width="15" style="22" customWidth="1"/>
    <col min="110" max="111" width="10" style="22" customWidth="1"/>
    <col min="112" max="112" width="2.1796875" style="22" customWidth="1"/>
    <col min="113" max="114" width="15" style="22" customWidth="1"/>
    <col min="115" max="116" width="10" style="22" customWidth="1"/>
    <col min="117" max="117" width="2.1796875" style="22" customWidth="1"/>
    <col min="118" max="119" width="15" style="22" customWidth="1"/>
    <col min="120" max="121" width="10" style="22" customWidth="1"/>
    <col min="122" max="122" width="2.1796875" style="22" customWidth="1"/>
    <col min="123" max="123" width="15" style="22" customWidth="1"/>
    <col min="124" max="124" width="3.54296875" style="22" customWidth="1"/>
    <col min="125" max="126" width="15" style="22" customWidth="1"/>
    <col min="127" max="128" width="10" style="22" customWidth="1"/>
    <col min="129" max="129" width="2.1796875" style="22" customWidth="1"/>
    <col min="130" max="131" width="15" style="22" customWidth="1"/>
    <col min="132" max="133" width="10" style="22" customWidth="1"/>
    <col min="134" max="134" width="2.1796875" style="22" customWidth="1"/>
    <col min="135" max="136" width="15" style="22" customWidth="1"/>
    <col min="137" max="138" width="10" style="22" customWidth="1"/>
    <col min="139" max="139" width="2.1796875" style="22" customWidth="1"/>
    <col min="140" max="140" width="15" style="22" customWidth="1"/>
    <col min="141" max="141" width="3.54296875" style="22" customWidth="1"/>
    <col min="142" max="143" width="15" style="22" customWidth="1"/>
    <col min="144" max="145" width="10" style="22" customWidth="1"/>
    <col min="146" max="146" width="2.1796875" style="22" customWidth="1"/>
    <col min="147" max="148" width="15" style="22" customWidth="1"/>
    <col min="149" max="150" width="10" style="22" customWidth="1"/>
    <col min="151" max="151" width="2.1796875" style="22" customWidth="1"/>
    <col min="152" max="153" width="15" style="22" customWidth="1"/>
    <col min="154" max="155" width="10" style="22" customWidth="1"/>
    <col min="156" max="156" width="2.1796875" style="22" customWidth="1"/>
    <col min="157" max="157" width="15" style="22" customWidth="1"/>
    <col min="158" max="158" width="3.54296875" style="22" customWidth="1"/>
    <col min="159" max="160" width="15" style="22" customWidth="1"/>
    <col min="161" max="162" width="10" style="22" customWidth="1"/>
    <col min="163" max="163" width="2.1796875" style="22" customWidth="1"/>
    <col min="164" max="165" width="15" style="22" customWidth="1"/>
    <col min="166" max="167" width="10" style="22" customWidth="1"/>
    <col min="168" max="168" width="2.1796875" style="22" customWidth="1"/>
    <col min="169" max="170" width="15" style="22" customWidth="1"/>
    <col min="171" max="172" width="10" style="22" customWidth="1"/>
    <col min="173" max="173" width="2.1796875" style="22" customWidth="1"/>
    <col min="174" max="174" width="15" style="22" customWidth="1"/>
    <col min="175" max="175" width="3.54296875" style="22" customWidth="1"/>
    <col min="176" max="177" width="15" style="22" customWidth="1"/>
    <col min="178" max="179" width="10" style="22" customWidth="1"/>
    <col min="180" max="180" width="2.1796875" style="22" customWidth="1"/>
    <col min="181" max="182" width="15" style="22" customWidth="1"/>
    <col min="183" max="184" width="10" style="22" customWidth="1"/>
    <col min="185" max="185" width="2.1796875" style="22" customWidth="1"/>
    <col min="186" max="187" width="15" style="22" customWidth="1"/>
    <col min="188" max="189" width="10" style="22" customWidth="1"/>
    <col min="190" max="190" width="2.1796875" style="22" customWidth="1"/>
    <col min="191" max="191" width="15" style="22" customWidth="1"/>
    <col min="192" max="16384" width="9.1796875" style="22"/>
  </cols>
  <sheetData>
    <row r="1" spans="1:191" x14ac:dyDescent="0.25">
      <c r="A1" s="19" t="s">
        <v>587</v>
      </c>
      <c r="B1" s="41" t="s">
        <v>551</v>
      </c>
      <c r="C1" s="41" t="s">
        <v>552</v>
      </c>
      <c r="D1" s="41" t="s">
        <v>553</v>
      </c>
      <c r="E1" s="41" t="s">
        <v>554</v>
      </c>
      <c r="F1" s="42" t="s">
        <v>555</v>
      </c>
      <c r="G1" s="42" t="s">
        <v>556</v>
      </c>
      <c r="H1" s="42" t="s">
        <v>557</v>
      </c>
      <c r="I1" s="42" t="s">
        <v>558</v>
      </c>
      <c r="J1" s="42" t="s">
        <v>559</v>
      </c>
      <c r="K1" s="42" t="s">
        <v>560</v>
      </c>
      <c r="L1" s="42" t="s">
        <v>561</v>
      </c>
      <c r="M1" s="42" t="s">
        <v>562</v>
      </c>
      <c r="N1" s="42" t="s">
        <v>563</v>
      </c>
      <c r="O1" s="42" t="s">
        <v>564</v>
      </c>
      <c r="P1" s="42" t="s">
        <v>565</v>
      </c>
      <c r="Q1" s="42" t="s">
        <v>566</v>
      </c>
      <c r="R1" s="42" t="s">
        <v>567</v>
      </c>
      <c r="S1" s="42" t="s">
        <v>568</v>
      </c>
      <c r="T1" s="42" t="s">
        <v>569</v>
      </c>
      <c r="U1" s="42" t="s">
        <v>570</v>
      </c>
      <c r="V1" s="43"/>
      <c r="W1" s="42" t="s">
        <v>555</v>
      </c>
      <c r="X1" s="42" t="s">
        <v>556</v>
      </c>
      <c r="Y1" s="42" t="s">
        <v>557</v>
      </c>
      <c r="Z1" s="42" t="s">
        <v>558</v>
      </c>
      <c r="AA1" s="42" t="s">
        <v>559</v>
      </c>
      <c r="AB1" s="42" t="s">
        <v>560</v>
      </c>
      <c r="AC1" s="42" t="s">
        <v>561</v>
      </c>
      <c r="AD1" s="42" t="s">
        <v>562</v>
      </c>
      <c r="AE1" s="42" t="s">
        <v>563</v>
      </c>
      <c r="AF1" s="42" t="s">
        <v>564</v>
      </c>
      <c r="AG1" s="42" t="s">
        <v>565</v>
      </c>
      <c r="AH1" s="42" t="s">
        <v>566</v>
      </c>
      <c r="AI1" s="42" t="s">
        <v>567</v>
      </c>
      <c r="AJ1" s="42" t="s">
        <v>568</v>
      </c>
      <c r="AK1" s="42" t="s">
        <v>569</v>
      </c>
      <c r="AL1" s="42" t="s">
        <v>570</v>
      </c>
      <c r="AM1" s="43"/>
      <c r="AN1" s="42" t="s">
        <v>555</v>
      </c>
      <c r="AO1" s="42" t="s">
        <v>556</v>
      </c>
      <c r="AP1" s="42" t="s">
        <v>557</v>
      </c>
      <c r="AQ1" s="42" t="s">
        <v>558</v>
      </c>
      <c r="AR1" s="42" t="s">
        <v>559</v>
      </c>
      <c r="AS1" s="42" t="s">
        <v>560</v>
      </c>
      <c r="AT1" s="42" t="s">
        <v>561</v>
      </c>
      <c r="AU1" s="42" t="s">
        <v>562</v>
      </c>
      <c r="AV1" s="42" t="s">
        <v>563</v>
      </c>
      <c r="AW1" s="42" t="s">
        <v>564</v>
      </c>
      <c r="AX1" s="42" t="s">
        <v>565</v>
      </c>
      <c r="AY1" s="42" t="s">
        <v>566</v>
      </c>
      <c r="AZ1" s="42" t="s">
        <v>567</v>
      </c>
      <c r="BA1" s="42" t="s">
        <v>568</v>
      </c>
      <c r="BB1" s="42" t="s">
        <v>569</v>
      </c>
      <c r="BC1" s="42" t="s">
        <v>570</v>
      </c>
      <c r="BD1" s="43"/>
      <c r="BE1" s="42" t="s">
        <v>555</v>
      </c>
      <c r="BF1" s="42" t="s">
        <v>556</v>
      </c>
      <c r="BG1" s="42" t="s">
        <v>557</v>
      </c>
      <c r="BH1" s="42" t="s">
        <v>558</v>
      </c>
      <c r="BI1" s="42" t="s">
        <v>559</v>
      </c>
      <c r="BJ1" s="42" t="s">
        <v>560</v>
      </c>
      <c r="BK1" s="42" t="s">
        <v>561</v>
      </c>
      <c r="BL1" s="42" t="s">
        <v>562</v>
      </c>
      <c r="BM1" s="42" t="s">
        <v>563</v>
      </c>
      <c r="BN1" s="42" t="s">
        <v>564</v>
      </c>
      <c r="BO1" s="42" t="s">
        <v>565</v>
      </c>
      <c r="BP1" s="42" t="s">
        <v>566</v>
      </c>
      <c r="BQ1" s="42" t="s">
        <v>567</v>
      </c>
      <c r="BR1" s="42" t="s">
        <v>568</v>
      </c>
      <c r="BS1" s="42" t="s">
        <v>569</v>
      </c>
      <c r="BT1" s="42" t="s">
        <v>570</v>
      </c>
      <c r="BU1" s="43"/>
      <c r="BV1" s="42" t="s">
        <v>555</v>
      </c>
      <c r="BW1" s="42" t="s">
        <v>556</v>
      </c>
      <c r="BX1" s="42" t="s">
        <v>557</v>
      </c>
      <c r="BY1" s="42" t="s">
        <v>558</v>
      </c>
      <c r="BZ1" s="42" t="s">
        <v>559</v>
      </c>
      <c r="CA1" s="42" t="s">
        <v>560</v>
      </c>
      <c r="CB1" s="42" t="s">
        <v>561</v>
      </c>
      <c r="CC1" s="42" t="s">
        <v>562</v>
      </c>
      <c r="CD1" s="42" t="s">
        <v>563</v>
      </c>
      <c r="CE1" s="42" t="s">
        <v>564</v>
      </c>
      <c r="CF1" s="42" t="s">
        <v>565</v>
      </c>
      <c r="CG1" s="42" t="s">
        <v>566</v>
      </c>
      <c r="CH1" s="42" t="s">
        <v>567</v>
      </c>
      <c r="CI1" s="42" t="s">
        <v>568</v>
      </c>
      <c r="CJ1" s="42" t="s">
        <v>569</v>
      </c>
      <c r="CK1" s="42" t="s">
        <v>570</v>
      </c>
      <c r="CL1" s="43"/>
      <c r="CM1" s="42" t="s">
        <v>555</v>
      </c>
      <c r="CN1" s="42" t="s">
        <v>556</v>
      </c>
      <c r="CO1" s="42" t="s">
        <v>557</v>
      </c>
      <c r="CP1" s="42" t="s">
        <v>558</v>
      </c>
      <c r="CQ1" s="42" t="s">
        <v>559</v>
      </c>
      <c r="CR1" s="42" t="s">
        <v>560</v>
      </c>
      <c r="CS1" s="42" t="s">
        <v>561</v>
      </c>
      <c r="CT1" s="42" t="s">
        <v>562</v>
      </c>
      <c r="CU1" s="42" t="s">
        <v>563</v>
      </c>
      <c r="CV1" s="42" t="s">
        <v>564</v>
      </c>
      <c r="CW1" s="42" t="s">
        <v>565</v>
      </c>
      <c r="CX1" s="42" t="s">
        <v>566</v>
      </c>
      <c r="CY1" s="42" t="s">
        <v>567</v>
      </c>
      <c r="CZ1" s="42" t="s">
        <v>568</v>
      </c>
      <c r="DA1" s="42" t="s">
        <v>569</v>
      </c>
      <c r="DB1" s="42" t="s">
        <v>570</v>
      </c>
      <c r="DC1" s="43"/>
      <c r="DD1" s="42" t="s">
        <v>555</v>
      </c>
      <c r="DE1" s="42" t="s">
        <v>556</v>
      </c>
      <c r="DF1" s="42" t="s">
        <v>557</v>
      </c>
      <c r="DG1" s="42" t="s">
        <v>558</v>
      </c>
      <c r="DH1" s="42" t="s">
        <v>559</v>
      </c>
      <c r="DI1" s="42" t="s">
        <v>560</v>
      </c>
      <c r="DJ1" s="42" t="s">
        <v>561</v>
      </c>
      <c r="DK1" s="42" t="s">
        <v>562</v>
      </c>
      <c r="DL1" s="42" t="s">
        <v>563</v>
      </c>
      <c r="DM1" s="42" t="s">
        <v>564</v>
      </c>
      <c r="DN1" s="42" t="s">
        <v>565</v>
      </c>
      <c r="DO1" s="42" t="s">
        <v>566</v>
      </c>
      <c r="DP1" s="42" t="s">
        <v>567</v>
      </c>
      <c r="DQ1" s="42" t="s">
        <v>568</v>
      </c>
      <c r="DR1" s="42" t="s">
        <v>569</v>
      </c>
      <c r="DS1" s="42" t="s">
        <v>570</v>
      </c>
      <c r="DT1" s="43"/>
      <c r="DU1" s="42" t="s">
        <v>555</v>
      </c>
      <c r="DV1" s="42" t="s">
        <v>556</v>
      </c>
      <c r="DW1" s="42" t="s">
        <v>557</v>
      </c>
      <c r="DX1" s="42" t="s">
        <v>558</v>
      </c>
      <c r="DY1" s="42" t="s">
        <v>559</v>
      </c>
      <c r="DZ1" s="42" t="s">
        <v>560</v>
      </c>
      <c r="EA1" s="42" t="s">
        <v>561</v>
      </c>
      <c r="EB1" s="42" t="s">
        <v>562</v>
      </c>
      <c r="EC1" s="42" t="s">
        <v>563</v>
      </c>
      <c r="ED1" s="42" t="s">
        <v>564</v>
      </c>
      <c r="EE1" s="42" t="s">
        <v>565</v>
      </c>
      <c r="EF1" s="42" t="s">
        <v>566</v>
      </c>
      <c r="EG1" s="42" t="s">
        <v>567</v>
      </c>
      <c r="EH1" s="42" t="s">
        <v>568</v>
      </c>
      <c r="EI1" s="42" t="s">
        <v>569</v>
      </c>
      <c r="EJ1" s="42" t="s">
        <v>570</v>
      </c>
      <c r="EK1" s="43"/>
      <c r="EL1" s="42" t="s">
        <v>555</v>
      </c>
      <c r="EM1" s="42" t="s">
        <v>556</v>
      </c>
      <c r="EN1" s="42" t="s">
        <v>557</v>
      </c>
      <c r="EO1" s="42" t="s">
        <v>558</v>
      </c>
      <c r="EP1" s="42" t="s">
        <v>559</v>
      </c>
      <c r="EQ1" s="42" t="s">
        <v>560</v>
      </c>
      <c r="ER1" s="42" t="s">
        <v>561</v>
      </c>
      <c r="ES1" s="42" t="s">
        <v>562</v>
      </c>
      <c r="ET1" s="42" t="s">
        <v>563</v>
      </c>
      <c r="EU1" s="42" t="s">
        <v>564</v>
      </c>
      <c r="EV1" s="42" t="s">
        <v>565</v>
      </c>
      <c r="EW1" s="42" t="s">
        <v>566</v>
      </c>
      <c r="EX1" s="42" t="s">
        <v>567</v>
      </c>
      <c r="EY1" s="42" t="s">
        <v>568</v>
      </c>
      <c r="EZ1" s="42" t="s">
        <v>569</v>
      </c>
      <c r="FA1" s="42" t="s">
        <v>570</v>
      </c>
      <c r="FB1" s="43"/>
      <c r="FC1" s="42" t="s">
        <v>555</v>
      </c>
      <c r="FD1" s="42" t="s">
        <v>556</v>
      </c>
      <c r="FE1" s="42" t="s">
        <v>557</v>
      </c>
      <c r="FF1" s="42" t="s">
        <v>558</v>
      </c>
      <c r="FG1" s="42" t="s">
        <v>559</v>
      </c>
      <c r="FH1" s="42" t="s">
        <v>560</v>
      </c>
      <c r="FI1" s="42" t="s">
        <v>561</v>
      </c>
      <c r="FJ1" s="42" t="s">
        <v>562</v>
      </c>
      <c r="FK1" s="42" t="s">
        <v>563</v>
      </c>
      <c r="FL1" s="42" t="s">
        <v>564</v>
      </c>
      <c r="FM1" s="42" t="s">
        <v>565</v>
      </c>
      <c r="FN1" s="42" t="s">
        <v>566</v>
      </c>
      <c r="FO1" s="42" t="s">
        <v>567</v>
      </c>
      <c r="FP1" s="42" t="s">
        <v>568</v>
      </c>
      <c r="FQ1" s="42" t="s">
        <v>569</v>
      </c>
      <c r="FR1" s="42" t="s">
        <v>570</v>
      </c>
      <c r="FS1" s="43"/>
      <c r="FT1" s="42" t="s">
        <v>555</v>
      </c>
      <c r="FU1" s="42" t="s">
        <v>556</v>
      </c>
      <c r="FV1" s="42" t="s">
        <v>557</v>
      </c>
      <c r="FW1" s="42" t="s">
        <v>558</v>
      </c>
      <c r="FX1" s="42" t="s">
        <v>559</v>
      </c>
      <c r="FY1" s="42" t="s">
        <v>560</v>
      </c>
      <c r="FZ1" s="42" t="s">
        <v>561</v>
      </c>
      <c r="GA1" s="42" t="s">
        <v>562</v>
      </c>
      <c r="GB1" s="42" t="s">
        <v>563</v>
      </c>
      <c r="GC1" s="42" t="s">
        <v>564</v>
      </c>
      <c r="GD1" s="42" t="s">
        <v>565</v>
      </c>
      <c r="GE1" s="42" t="s">
        <v>566</v>
      </c>
      <c r="GF1" s="42" t="s">
        <v>567</v>
      </c>
      <c r="GG1" s="42" t="s">
        <v>568</v>
      </c>
      <c r="GH1" s="42" t="s">
        <v>569</v>
      </c>
      <c r="GI1" s="42" t="s">
        <v>570</v>
      </c>
    </row>
    <row r="2" spans="1:191" ht="15.5" x14ac:dyDescent="0.35">
      <c r="A2" s="41">
        <v>600</v>
      </c>
      <c r="B2" s="44" t="str">
        <f>"18.     "&amp;VLOOKUP($A2&amp;B$1,TEXTDF,(SPRCODE="DE")*2+(SPRCODE="FR")*3,FALSE)</f>
        <v>18.     Offenlegungsschema gegenüber den versicherten Vorsorgeeinrichtungen</v>
      </c>
      <c r="C2" s="45"/>
      <c r="D2" s="45"/>
      <c r="E2" s="45"/>
      <c r="F2" s="45"/>
      <c r="G2" s="45"/>
      <c r="H2" s="46"/>
      <c r="I2" s="46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3"/>
      <c r="W2" s="45"/>
      <c r="X2" s="45"/>
      <c r="Y2" s="46"/>
      <c r="Z2" s="46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3"/>
      <c r="AN2" s="45"/>
      <c r="AO2" s="45"/>
      <c r="AP2" s="46"/>
      <c r="AQ2" s="46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3"/>
      <c r="BE2" s="45"/>
      <c r="BF2" s="45"/>
      <c r="BG2" s="46"/>
      <c r="BH2" s="46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3"/>
      <c r="BV2" s="45"/>
      <c r="BW2" s="45"/>
      <c r="BX2" s="46"/>
      <c r="BY2" s="46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3"/>
      <c r="CM2" s="45"/>
      <c r="CN2" s="45"/>
      <c r="CO2" s="46"/>
      <c r="CP2" s="46"/>
      <c r="CQ2" s="45"/>
      <c r="CR2" s="45"/>
      <c r="CS2" s="45"/>
      <c r="CT2" s="45"/>
      <c r="CU2" s="45"/>
      <c r="CV2" s="45"/>
      <c r="CW2" s="45"/>
      <c r="CX2" s="45"/>
      <c r="CY2" s="45"/>
      <c r="CZ2" s="45"/>
      <c r="DA2" s="45"/>
      <c r="DB2" s="45"/>
      <c r="DC2" s="43"/>
      <c r="DD2" s="45"/>
      <c r="DE2" s="45"/>
      <c r="DF2" s="46"/>
      <c r="DG2" s="46"/>
      <c r="DH2" s="45"/>
      <c r="DI2" s="45"/>
      <c r="DJ2" s="45"/>
      <c r="DK2" s="45"/>
      <c r="DL2" s="45"/>
      <c r="DM2" s="45"/>
      <c r="DN2" s="45"/>
      <c r="DO2" s="45"/>
      <c r="DP2" s="45"/>
      <c r="DQ2" s="45"/>
      <c r="DR2" s="45"/>
      <c r="DS2" s="45"/>
      <c r="DT2" s="43"/>
      <c r="DU2" s="45"/>
      <c r="DV2" s="45"/>
      <c r="DW2" s="46"/>
      <c r="DX2" s="46"/>
      <c r="DY2" s="45"/>
      <c r="DZ2" s="45"/>
      <c r="EA2" s="45"/>
      <c r="EB2" s="45"/>
      <c r="EC2" s="45"/>
      <c r="ED2" s="45"/>
      <c r="EE2" s="45"/>
      <c r="EF2" s="45"/>
      <c r="EG2" s="45"/>
      <c r="EH2" s="45"/>
      <c r="EI2" s="45"/>
      <c r="EJ2" s="45"/>
      <c r="EK2" s="43"/>
      <c r="EL2" s="45"/>
      <c r="EM2" s="45"/>
      <c r="EN2" s="46"/>
      <c r="EO2" s="46"/>
      <c r="EP2" s="45"/>
      <c r="EQ2" s="45"/>
      <c r="ER2" s="45"/>
      <c r="ES2" s="45"/>
      <c r="ET2" s="45"/>
      <c r="EU2" s="45"/>
      <c r="EV2" s="45"/>
      <c r="EW2" s="45"/>
      <c r="EX2" s="45"/>
      <c r="EY2" s="45"/>
      <c r="EZ2" s="45"/>
      <c r="FA2" s="45"/>
      <c r="FB2" s="43"/>
      <c r="FC2" s="45"/>
      <c r="FD2" s="45"/>
      <c r="FE2" s="46"/>
      <c r="FF2" s="46"/>
      <c r="FG2" s="45"/>
      <c r="FH2" s="45"/>
      <c r="FI2" s="45"/>
      <c r="FJ2" s="45"/>
      <c r="FK2" s="45"/>
      <c r="FL2" s="45"/>
      <c r="FM2" s="45"/>
      <c r="FN2" s="45"/>
      <c r="FO2" s="45"/>
      <c r="FP2" s="45"/>
      <c r="FQ2" s="45"/>
      <c r="FR2" s="45"/>
      <c r="FS2" s="43"/>
      <c r="FT2" s="45"/>
      <c r="FU2" s="45"/>
      <c r="FV2" s="46"/>
      <c r="FW2" s="46"/>
      <c r="FX2" s="45"/>
      <c r="FY2" s="45"/>
      <c r="FZ2" s="45"/>
      <c r="GA2" s="45"/>
      <c r="GB2" s="45"/>
      <c r="GC2" s="45"/>
      <c r="GD2" s="45"/>
      <c r="GE2" s="45"/>
      <c r="GF2" s="45"/>
      <c r="GG2" s="45"/>
      <c r="GH2" s="45"/>
      <c r="GI2" s="45"/>
    </row>
    <row r="3" spans="1:191" ht="13" x14ac:dyDescent="0.3">
      <c r="A3" s="41">
        <v>601</v>
      </c>
      <c r="B3" s="47" t="str">
        <f>VLOOKUP($A3&amp;B$1,TEXTDF,(SPRCODE="DE")*2+(SPRCODE="FR")*3,FALSE)</f>
        <v>Betriebsrechnung berufliche Vorsorge</v>
      </c>
      <c r="C3" s="45"/>
      <c r="D3" s="45"/>
      <c r="E3" s="45"/>
      <c r="F3" s="45"/>
      <c r="G3" s="45"/>
      <c r="H3" s="46"/>
      <c r="I3" s="46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3"/>
      <c r="W3" s="45"/>
      <c r="X3" s="45"/>
      <c r="Y3" s="46"/>
      <c r="Z3" s="46"/>
      <c r="AA3" s="45"/>
      <c r="AB3" s="45"/>
      <c r="AC3" s="45"/>
      <c r="AD3" s="45"/>
      <c r="AE3" s="45"/>
      <c r="AF3" s="45"/>
      <c r="AG3" s="45"/>
      <c r="AH3" s="45"/>
      <c r="AI3" s="45"/>
      <c r="AJ3" s="45"/>
      <c r="AK3" s="45"/>
      <c r="AL3" s="45"/>
      <c r="AM3" s="43"/>
      <c r="AN3" s="45"/>
      <c r="AO3" s="45"/>
      <c r="AP3" s="46"/>
      <c r="AQ3" s="46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3"/>
      <c r="BE3" s="45"/>
      <c r="BF3" s="45"/>
      <c r="BG3" s="46"/>
      <c r="BH3" s="46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3"/>
      <c r="BV3" s="45"/>
      <c r="BW3" s="45"/>
      <c r="BX3" s="46"/>
      <c r="BY3" s="46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3"/>
      <c r="CM3" s="45"/>
      <c r="CN3" s="45"/>
      <c r="CO3" s="46"/>
      <c r="CP3" s="46"/>
      <c r="CQ3" s="45"/>
      <c r="CR3" s="45"/>
      <c r="CS3" s="45"/>
      <c r="CT3" s="45"/>
      <c r="CU3" s="45"/>
      <c r="CV3" s="45"/>
      <c r="CW3" s="45"/>
      <c r="CX3" s="45"/>
      <c r="CY3" s="45"/>
      <c r="CZ3" s="45"/>
      <c r="DA3" s="45"/>
      <c r="DB3" s="45"/>
      <c r="DC3" s="43"/>
      <c r="DD3" s="45"/>
      <c r="DE3" s="45"/>
      <c r="DF3" s="46"/>
      <c r="DG3" s="46"/>
      <c r="DH3" s="45"/>
      <c r="DI3" s="45"/>
      <c r="DJ3" s="45"/>
      <c r="DK3" s="45"/>
      <c r="DL3" s="45"/>
      <c r="DM3" s="45"/>
      <c r="DN3" s="45"/>
      <c r="DO3" s="45"/>
      <c r="DP3" s="45"/>
      <c r="DQ3" s="45"/>
      <c r="DR3" s="45"/>
      <c r="DS3" s="45"/>
      <c r="DT3" s="43"/>
      <c r="DU3" s="45"/>
      <c r="DV3" s="45"/>
      <c r="DW3" s="46"/>
      <c r="DX3" s="46"/>
      <c r="DY3" s="45"/>
      <c r="DZ3" s="45"/>
      <c r="EA3" s="45"/>
      <c r="EB3" s="45"/>
      <c r="EC3" s="45"/>
      <c r="ED3" s="45"/>
      <c r="EE3" s="45"/>
      <c r="EF3" s="45"/>
      <c r="EG3" s="45"/>
      <c r="EH3" s="45"/>
      <c r="EI3" s="45"/>
      <c r="EJ3" s="45"/>
      <c r="EK3" s="43"/>
      <c r="EL3" s="45"/>
      <c r="EM3" s="45"/>
      <c r="EN3" s="46"/>
      <c r="EO3" s="46"/>
      <c r="EP3" s="45"/>
      <c r="EQ3" s="45"/>
      <c r="ER3" s="45"/>
      <c r="ES3" s="45"/>
      <c r="ET3" s="45"/>
      <c r="EU3" s="45"/>
      <c r="EV3" s="45"/>
      <c r="EW3" s="45"/>
      <c r="EX3" s="45"/>
      <c r="EY3" s="45"/>
      <c r="EZ3" s="45"/>
      <c r="FA3" s="45"/>
      <c r="FB3" s="43"/>
      <c r="FC3" s="45"/>
      <c r="FD3" s="45"/>
      <c r="FE3" s="46"/>
      <c r="FF3" s="46"/>
      <c r="FG3" s="45"/>
      <c r="FH3" s="45"/>
      <c r="FI3" s="45"/>
      <c r="FJ3" s="45"/>
      <c r="FK3" s="45"/>
      <c r="FL3" s="45"/>
      <c r="FM3" s="45"/>
      <c r="FN3" s="45"/>
      <c r="FO3" s="45"/>
      <c r="FP3" s="45"/>
      <c r="FQ3" s="45"/>
      <c r="FR3" s="45"/>
      <c r="FS3" s="43"/>
      <c r="FT3" s="45"/>
      <c r="FU3" s="45"/>
      <c r="FV3" s="46"/>
      <c r="FW3" s="46"/>
      <c r="FX3" s="45"/>
      <c r="FY3" s="45"/>
      <c r="FZ3" s="45"/>
      <c r="GA3" s="45"/>
      <c r="GB3" s="45"/>
      <c r="GC3" s="45"/>
      <c r="GD3" s="45"/>
      <c r="GE3" s="45"/>
      <c r="GF3" s="45"/>
      <c r="GG3" s="45"/>
      <c r="GH3" s="45"/>
      <c r="GI3" s="45"/>
    </row>
    <row r="4" spans="1:191" x14ac:dyDescent="0.25">
      <c r="A4" s="41">
        <v>602</v>
      </c>
      <c r="B4" s="45" t="str">
        <f>VLOOKUP($A4&amp;B$1,TEXTDF,(SPRCODE="DE")*2+(SPRCODE="FR")*3,FALSE)</f>
        <v>Minimal-Anforderungen der FINMA</v>
      </c>
      <c r="C4" s="45"/>
      <c r="D4" s="45"/>
      <c r="E4" s="45"/>
      <c r="F4" s="48"/>
      <c r="G4" s="48" t="s">
        <v>578</v>
      </c>
      <c r="H4" s="49" t="s">
        <v>579</v>
      </c>
      <c r="I4" s="49" t="s">
        <v>580</v>
      </c>
      <c r="J4" s="45"/>
      <c r="K4" s="48" t="s">
        <v>581</v>
      </c>
      <c r="L4" s="48" t="s">
        <v>582</v>
      </c>
      <c r="M4" s="48" t="s">
        <v>583</v>
      </c>
      <c r="N4" s="48" t="s">
        <v>584</v>
      </c>
      <c r="O4" s="48"/>
      <c r="P4" s="48" t="s">
        <v>585</v>
      </c>
      <c r="Q4" s="48" t="s">
        <v>586</v>
      </c>
      <c r="R4" s="48" t="s">
        <v>936</v>
      </c>
      <c r="S4" s="48"/>
      <c r="T4" s="45"/>
      <c r="U4" s="45"/>
      <c r="V4" s="43"/>
      <c r="W4" s="45"/>
      <c r="X4" s="45"/>
      <c r="Y4" s="46"/>
      <c r="Z4" s="46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5"/>
      <c r="AM4" s="43"/>
      <c r="AN4" s="45"/>
      <c r="AO4" s="45"/>
      <c r="AP4" s="46"/>
      <c r="AQ4" s="46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3"/>
      <c r="BE4" s="45"/>
      <c r="BF4" s="45"/>
      <c r="BG4" s="46"/>
      <c r="BH4" s="46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3"/>
      <c r="BV4" s="45"/>
      <c r="BW4" s="45"/>
      <c r="BX4" s="46"/>
      <c r="BY4" s="46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3"/>
      <c r="CM4" s="45"/>
      <c r="CN4" s="45"/>
      <c r="CO4" s="46"/>
      <c r="CP4" s="46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3"/>
      <c r="DD4" s="45"/>
      <c r="DE4" s="45"/>
      <c r="DF4" s="46"/>
      <c r="DG4" s="46"/>
      <c r="DH4" s="45"/>
      <c r="DI4" s="45"/>
      <c r="DJ4" s="45"/>
      <c r="DK4" s="45"/>
      <c r="DL4" s="45"/>
      <c r="DM4" s="45"/>
      <c r="DN4" s="45"/>
      <c r="DO4" s="45"/>
      <c r="DP4" s="45"/>
      <c r="DQ4" s="45"/>
      <c r="DR4" s="45"/>
      <c r="DS4" s="45"/>
      <c r="DT4" s="43"/>
      <c r="DU4" s="45"/>
      <c r="DV4" s="45"/>
      <c r="DW4" s="46"/>
      <c r="DX4" s="46"/>
      <c r="DY4" s="45"/>
      <c r="DZ4" s="45"/>
      <c r="EA4" s="45"/>
      <c r="EB4" s="45"/>
      <c r="EC4" s="45"/>
      <c r="ED4" s="45"/>
      <c r="EE4" s="45"/>
      <c r="EF4" s="45"/>
      <c r="EG4" s="45"/>
      <c r="EH4" s="45"/>
      <c r="EI4" s="45"/>
      <c r="EJ4" s="45"/>
      <c r="EK4" s="43"/>
      <c r="EL4" s="45"/>
      <c r="EM4" s="45"/>
      <c r="EN4" s="46"/>
      <c r="EO4" s="46"/>
      <c r="EP4" s="45"/>
      <c r="EQ4" s="45"/>
      <c r="ER4" s="45"/>
      <c r="ES4" s="45"/>
      <c r="ET4" s="45"/>
      <c r="EU4" s="45"/>
      <c r="EV4" s="45"/>
      <c r="EW4" s="45"/>
      <c r="EX4" s="45"/>
      <c r="EY4" s="45"/>
      <c r="EZ4" s="45"/>
      <c r="FA4" s="45"/>
      <c r="FB4" s="43"/>
      <c r="FC4" s="45"/>
      <c r="FD4" s="45"/>
      <c r="FE4" s="46"/>
      <c r="FF4" s="46"/>
      <c r="FG4" s="45"/>
      <c r="FH4" s="45"/>
      <c r="FI4" s="45"/>
      <c r="FJ4" s="45"/>
      <c r="FK4" s="45"/>
      <c r="FL4" s="45"/>
      <c r="FM4" s="45"/>
      <c r="FN4" s="45"/>
      <c r="FO4" s="45"/>
      <c r="FP4" s="45"/>
      <c r="FQ4" s="45"/>
      <c r="FR4" s="45"/>
      <c r="FS4" s="43"/>
      <c r="FT4" s="45"/>
      <c r="FU4" s="45"/>
      <c r="FV4" s="46"/>
      <c r="FW4" s="46"/>
      <c r="FX4" s="45"/>
      <c r="FY4" s="45"/>
      <c r="FZ4" s="45"/>
      <c r="GA4" s="45"/>
      <c r="GB4" s="45"/>
      <c r="GC4" s="45"/>
      <c r="GD4" s="45"/>
      <c r="GE4" s="45"/>
      <c r="GF4" s="45"/>
      <c r="GG4" s="45"/>
      <c r="GH4" s="45"/>
      <c r="GI4" s="45"/>
    </row>
    <row r="5" spans="1:191" ht="13" x14ac:dyDescent="0.3">
      <c r="A5" s="41">
        <v>603</v>
      </c>
      <c r="B5" s="45" t="str">
        <f>VLOOKUP($A5&amp;B$1,TEXTDF,(SPRCODE="DE")*2+(SPRCODE="FR")*3,FALSE)</f>
        <v xml:space="preserve">Lebensversicherungsunternehmen: </v>
      </c>
      <c r="C5" s="45"/>
      <c r="D5" s="45"/>
      <c r="E5" s="45"/>
      <c r="F5" s="51" t="b">
        <v>0</v>
      </c>
      <c r="G5" s="20" t="b">
        <v>1</v>
      </c>
      <c r="H5" s="21" t="b">
        <v>1</v>
      </c>
      <c r="I5" s="21" t="b">
        <v>1</v>
      </c>
      <c r="J5" s="20"/>
      <c r="K5" s="20" t="b">
        <v>1</v>
      </c>
      <c r="L5" s="20" t="b">
        <v>1</v>
      </c>
      <c r="M5" s="20" t="b">
        <v>1</v>
      </c>
      <c r="N5" s="20" t="b">
        <v>1</v>
      </c>
      <c r="O5" s="20"/>
      <c r="P5" s="20" t="b">
        <v>1</v>
      </c>
      <c r="Q5" s="20" t="b">
        <v>1</v>
      </c>
      <c r="R5" s="20" t="b">
        <v>1</v>
      </c>
      <c r="S5" s="20"/>
      <c r="T5" s="23"/>
      <c r="U5" s="23"/>
      <c r="V5" s="14"/>
      <c r="W5" s="119" t="s">
        <v>578</v>
      </c>
      <c r="X5" s="45"/>
      <c r="Y5" s="46"/>
      <c r="Z5" s="46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14"/>
      <c r="AN5" s="119" t="s">
        <v>579</v>
      </c>
      <c r="AO5" s="45"/>
      <c r="AP5" s="46"/>
      <c r="AQ5" s="46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14"/>
      <c r="BE5" s="119" t="s">
        <v>580</v>
      </c>
      <c r="BF5" s="45"/>
      <c r="BG5" s="46"/>
      <c r="BH5" s="46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14"/>
      <c r="BV5" s="119" t="s">
        <v>581</v>
      </c>
      <c r="BW5" s="45"/>
      <c r="BX5" s="46"/>
      <c r="BY5" s="46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14"/>
      <c r="CM5" s="119" t="s">
        <v>582</v>
      </c>
      <c r="CN5" s="45"/>
      <c r="CO5" s="46"/>
      <c r="CP5" s="46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14"/>
      <c r="DD5" s="119" t="s">
        <v>583</v>
      </c>
      <c r="DE5" s="45"/>
      <c r="DF5" s="46"/>
      <c r="DG5" s="46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14"/>
      <c r="DU5" s="119" t="s">
        <v>584</v>
      </c>
      <c r="DV5" s="45"/>
      <c r="DW5" s="46"/>
      <c r="DX5" s="46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14"/>
      <c r="EL5" s="119" t="s">
        <v>585</v>
      </c>
      <c r="EM5" s="45"/>
      <c r="EN5" s="46"/>
      <c r="EO5" s="46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14"/>
      <c r="FC5" s="119" t="s">
        <v>586</v>
      </c>
      <c r="FD5" s="45"/>
      <c r="FE5" s="46"/>
      <c r="FF5" s="46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14"/>
      <c r="FT5" s="119" t="s">
        <v>936</v>
      </c>
      <c r="FU5" s="45"/>
      <c r="FV5" s="46"/>
      <c r="FW5" s="46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</row>
    <row r="6" spans="1:191" x14ac:dyDescent="0.25">
      <c r="A6" s="41">
        <v>604</v>
      </c>
      <c r="B6" s="45" t="str">
        <f>VLOOKUP($A6&amp;B$1,TEXTDF,(SPRCODE="DE")*2+(SPRCODE="FR")*3,FALSE)</f>
        <v>Angaben in 1000 CHF, gemäss statutarischem Rechnungsabschluss</v>
      </c>
      <c r="C6" s="45"/>
      <c r="D6" s="45"/>
      <c r="E6" s="45"/>
      <c r="F6" s="52"/>
      <c r="G6" s="45"/>
      <c r="H6" s="46"/>
      <c r="I6" s="46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3"/>
      <c r="W6" s="52"/>
      <c r="X6" s="45"/>
      <c r="Y6" s="46"/>
      <c r="Z6" s="46"/>
      <c r="AA6" s="45"/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45"/>
      <c r="AM6" s="43"/>
      <c r="AN6" s="52"/>
      <c r="AO6" s="45"/>
      <c r="AP6" s="46"/>
      <c r="AQ6" s="46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3"/>
      <c r="BE6" s="52"/>
      <c r="BF6" s="45"/>
      <c r="BG6" s="46"/>
      <c r="BH6" s="46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3"/>
      <c r="BV6" s="52"/>
      <c r="BW6" s="45"/>
      <c r="BX6" s="46"/>
      <c r="BY6" s="46"/>
      <c r="BZ6" s="45"/>
      <c r="CA6" s="45"/>
      <c r="CB6" s="45"/>
      <c r="CC6" s="45"/>
      <c r="CD6" s="45"/>
      <c r="CE6" s="45"/>
      <c r="CF6" s="45"/>
      <c r="CG6" s="45"/>
      <c r="CH6" s="45"/>
      <c r="CI6" s="45"/>
      <c r="CJ6" s="45"/>
      <c r="CK6" s="45"/>
      <c r="CL6" s="43"/>
      <c r="CM6" s="52"/>
      <c r="CN6" s="45"/>
      <c r="CO6" s="46"/>
      <c r="CP6" s="46"/>
      <c r="CQ6" s="45"/>
      <c r="CR6" s="45"/>
      <c r="CS6" s="45"/>
      <c r="CT6" s="45"/>
      <c r="CU6" s="45"/>
      <c r="CV6" s="45"/>
      <c r="CW6" s="45"/>
      <c r="CX6" s="45"/>
      <c r="CY6" s="45"/>
      <c r="CZ6" s="45"/>
      <c r="DA6" s="45"/>
      <c r="DB6" s="45"/>
      <c r="DC6" s="43"/>
      <c r="DD6" s="52"/>
      <c r="DE6" s="45"/>
      <c r="DF6" s="46"/>
      <c r="DG6" s="46"/>
      <c r="DH6" s="45"/>
      <c r="DI6" s="45"/>
      <c r="DJ6" s="45"/>
      <c r="DK6" s="45"/>
      <c r="DL6" s="45"/>
      <c r="DM6" s="45"/>
      <c r="DN6" s="45"/>
      <c r="DO6" s="45"/>
      <c r="DP6" s="45"/>
      <c r="DQ6" s="45"/>
      <c r="DR6" s="45"/>
      <c r="DS6" s="45"/>
      <c r="DT6" s="43"/>
      <c r="DU6" s="52"/>
      <c r="DV6" s="45"/>
      <c r="DW6" s="46"/>
      <c r="DX6" s="46"/>
      <c r="DY6" s="45"/>
      <c r="DZ6" s="45"/>
      <c r="EA6" s="45"/>
      <c r="EB6" s="45"/>
      <c r="EC6" s="45"/>
      <c r="ED6" s="45"/>
      <c r="EE6" s="45"/>
      <c r="EF6" s="45"/>
      <c r="EG6" s="45"/>
      <c r="EH6" s="45"/>
      <c r="EI6" s="45"/>
      <c r="EJ6" s="45"/>
      <c r="EK6" s="43"/>
      <c r="EL6" s="52"/>
      <c r="EM6" s="45"/>
      <c r="EN6" s="46"/>
      <c r="EO6" s="46"/>
      <c r="EP6" s="45"/>
      <c r="EQ6" s="45"/>
      <c r="ER6" s="45"/>
      <c r="ES6" s="45"/>
      <c r="ET6" s="45"/>
      <c r="EU6" s="45"/>
      <c r="EV6" s="45"/>
      <c r="EW6" s="45"/>
      <c r="EX6" s="45"/>
      <c r="EY6" s="45"/>
      <c r="EZ6" s="45"/>
      <c r="FA6" s="45"/>
      <c r="FB6" s="43"/>
      <c r="FC6" s="52"/>
      <c r="FD6" s="45"/>
      <c r="FE6" s="46"/>
      <c r="FF6" s="46"/>
      <c r="FG6" s="45"/>
      <c r="FH6" s="45"/>
      <c r="FI6" s="45"/>
      <c r="FJ6" s="45"/>
      <c r="FK6" s="45"/>
      <c r="FL6" s="45"/>
      <c r="FM6" s="45"/>
      <c r="FN6" s="45"/>
      <c r="FO6" s="45"/>
      <c r="FP6" s="45"/>
      <c r="FQ6" s="45"/>
      <c r="FR6" s="45"/>
      <c r="FS6" s="43"/>
      <c r="FT6" s="141"/>
      <c r="FU6" s="45"/>
      <c r="FV6" s="46"/>
      <c r="FW6" s="46"/>
      <c r="FX6" s="45"/>
      <c r="FY6" s="45"/>
      <c r="FZ6" s="45"/>
      <c r="GA6" s="45"/>
      <c r="GB6" s="45"/>
      <c r="GC6" s="45"/>
      <c r="GD6" s="45"/>
      <c r="GE6" s="45"/>
      <c r="GF6" s="45"/>
      <c r="GG6" s="45"/>
      <c r="GH6" s="45"/>
      <c r="GI6" s="45"/>
    </row>
    <row r="7" spans="1:191" ht="5.25" customHeight="1" x14ac:dyDescent="0.25">
      <c r="A7" s="41"/>
      <c r="B7" s="45"/>
      <c r="C7" s="45"/>
      <c r="D7" s="45"/>
      <c r="E7" s="45"/>
      <c r="F7" s="45"/>
      <c r="G7" s="45"/>
      <c r="H7" s="46"/>
      <c r="I7" s="46"/>
      <c r="J7" s="45"/>
      <c r="K7" s="45"/>
      <c r="L7" s="45"/>
      <c r="M7" s="45"/>
      <c r="N7" s="45"/>
      <c r="O7" s="45"/>
      <c r="P7" s="45"/>
      <c r="Q7" s="45"/>
      <c r="R7" s="45"/>
      <c r="S7" s="45"/>
      <c r="T7" s="45"/>
      <c r="U7" s="45"/>
      <c r="V7" s="43"/>
      <c r="W7" s="45"/>
      <c r="X7" s="45"/>
      <c r="Y7" s="46"/>
      <c r="Z7" s="46"/>
      <c r="AA7" s="45"/>
      <c r="AB7" s="45"/>
      <c r="AC7" s="45"/>
      <c r="AD7" s="45"/>
      <c r="AE7" s="45"/>
      <c r="AF7" s="45"/>
      <c r="AG7" s="45"/>
      <c r="AH7" s="45"/>
      <c r="AI7" s="45"/>
      <c r="AJ7" s="45"/>
      <c r="AK7" s="45"/>
      <c r="AL7" s="45"/>
      <c r="AM7" s="43"/>
      <c r="AN7" s="45"/>
      <c r="AO7" s="45"/>
      <c r="AP7" s="46"/>
      <c r="AQ7" s="46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3"/>
      <c r="BE7" s="45"/>
      <c r="BF7" s="45"/>
      <c r="BG7" s="46"/>
      <c r="BH7" s="46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3"/>
      <c r="BV7" s="45"/>
      <c r="BW7" s="45"/>
      <c r="BX7" s="46"/>
      <c r="BY7" s="46"/>
      <c r="BZ7" s="45"/>
      <c r="CA7" s="45"/>
      <c r="CB7" s="45"/>
      <c r="CC7" s="45"/>
      <c r="CD7" s="45"/>
      <c r="CE7" s="45"/>
      <c r="CF7" s="45"/>
      <c r="CG7" s="45"/>
      <c r="CH7" s="45"/>
      <c r="CI7" s="45"/>
      <c r="CJ7" s="45"/>
      <c r="CK7" s="45"/>
      <c r="CL7" s="43"/>
      <c r="CM7" s="45"/>
      <c r="CN7" s="45"/>
      <c r="CO7" s="46"/>
      <c r="CP7" s="46"/>
      <c r="CQ7" s="45"/>
      <c r="CR7" s="45"/>
      <c r="CS7" s="45"/>
      <c r="CT7" s="45"/>
      <c r="CU7" s="45"/>
      <c r="CV7" s="45"/>
      <c r="CW7" s="45"/>
      <c r="CX7" s="45"/>
      <c r="CY7" s="45"/>
      <c r="CZ7" s="45"/>
      <c r="DA7" s="45"/>
      <c r="DB7" s="45"/>
      <c r="DC7" s="43"/>
      <c r="DD7" s="45"/>
      <c r="DE7" s="45"/>
      <c r="DF7" s="46"/>
      <c r="DG7" s="46"/>
      <c r="DH7" s="45"/>
      <c r="DI7" s="45"/>
      <c r="DJ7" s="45"/>
      <c r="DK7" s="45"/>
      <c r="DL7" s="45"/>
      <c r="DM7" s="45"/>
      <c r="DN7" s="45"/>
      <c r="DO7" s="45"/>
      <c r="DP7" s="45"/>
      <c r="DQ7" s="45"/>
      <c r="DR7" s="45"/>
      <c r="DS7" s="45"/>
      <c r="DT7" s="43"/>
      <c r="DU7" s="45"/>
      <c r="DV7" s="45"/>
      <c r="DW7" s="46"/>
      <c r="DX7" s="46"/>
      <c r="DY7" s="45"/>
      <c r="DZ7" s="45"/>
      <c r="EA7" s="45"/>
      <c r="EB7" s="45"/>
      <c r="EC7" s="45"/>
      <c r="ED7" s="45"/>
      <c r="EE7" s="45"/>
      <c r="EF7" s="45"/>
      <c r="EG7" s="45"/>
      <c r="EH7" s="45"/>
      <c r="EI7" s="45"/>
      <c r="EJ7" s="45"/>
      <c r="EK7" s="43"/>
      <c r="EL7" s="45"/>
      <c r="EM7" s="45"/>
      <c r="EN7" s="46"/>
      <c r="EO7" s="46"/>
      <c r="EP7" s="45"/>
      <c r="EQ7" s="45"/>
      <c r="ER7" s="45"/>
      <c r="ES7" s="45"/>
      <c r="ET7" s="45"/>
      <c r="EU7" s="45"/>
      <c r="EV7" s="45"/>
      <c r="EW7" s="45"/>
      <c r="EX7" s="45"/>
      <c r="EY7" s="45"/>
      <c r="EZ7" s="45"/>
      <c r="FA7" s="45"/>
      <c r="FB7" s="43"/>
      <c r="FC7" s="45"/>
      <c r="FD7" s="45"/>
      <c r="FE7" s="46"/>
      <c r="FF7" s="46"/>
      <c r="FG7" s="45"/>
      <c r="FH7" s="45"/>
      <c r="FI7" s="45"/>
      <c r="FJ7" s="45"/>
      <c r="FK7" s="45"/>
      <c r="FL7" s="45"/>
      <c r="FM7" s="45"/>
      <c r="FN7" s="45"/>
      <c r="FO7" s="45"/>
      <c r="FP7" s="45"/>
      <c r="FQ7" s="45"/>
      <c r="FR7" s="45"/>
      <c r="FS7" s="43"/>
      <c r="FT7" s="45"/>
      <c r="FU7" s="45"/>
      <c r="FV7" s="46"/>
      <c r="FW7" s="46"/>
      <c r="FX7" s="45"/>
      <c r="FY7" s="45"/>
      <c r="FZ7" s="45"/>
      <c r="GA7" s="45"/>
      <c r="GB7" s="45"/>
      <c r="GC7" s="45"/>
      <c r="GD7" s="45"/>
      <c r="GE7" s="45"/>
      <c r="GF7" s="45"/>
      <c r="GG7" s="45"/>
      <c r="GH7" s="45"/>
      <c r="GI7" s="45"/>
    </row>
    <row r="8" spans="1:191" ht="15.5" x14ac:dyDescent="0.35">
      <c r="A8" s="41">
        <v>605</v>
      </c>
      <c r="B8" s="53" t="str">
        <f>VLOOKUP($A8&amp;B$1,TEXTDF,(SPRCODE="DE")*2+(SPRCODE="FR")*3,FALSE)</f>
        <v>I.  Erfolgsrechnung</v>
      </c>
      <c r="C8" s="54"/>
      <c r="D8" s="54"/>
      <c r="E8" s="54"/>
      <c r="F8" s="55" t="str">
        <f>VLOOKUP($A8&amp;F$1,TEXTDF,(SPRCODE="DE")*2+(SPRCODE="FR")*3,FALSE)</f>
        <v>Total BV</v>
      </c>
      <c r="G8" s="55" t="str">
        <f>+F8</f>
        <v>Total BV</v>
      </c>
      <c r="H8" s="56" t="str">
        <f>+G8</f>
        <v>Total BV</v>
      </c>
      <c r="I8" s="56" t="str">
        <f>+H8</f>
        <v>Total BV</v>
      </c>
      <c r="J8" s="54"/>
      <c r="K8" s="53"/>
      <c r="L8" s="53"/>
      <c r="M8" s="45"/>
      <c r="N8" s="45"/>
      <c r="O8" s="45"/>
      <c r="P8" s="57"/>
      <c r="Q8" s="57"/>
      <c r="R8" s="57"/>
      <c r="S8" s="57"/>
      <c r="T8" s="57"/>
      <c r="U8" s="57"/>
      <c r="V8" s="58"/>
      <c r="W8" s="1" t="s">
        <v>148</v>
      </c>
      <c r="X8" s="1" t="str">
        <f>+W8</f>
        <v>Total BV</v>
      </c>
      <c r="Y8" s="142" t="str">
        <f>+X8</f>
        <v>Total BV</v>
      </c>
      <c r="Z8" s="142" t="str">
        <f>+Y8</f>
        <v>Total BV</v>
      </c>
      <c r="AA8" s="143"/>
      <c r="AB8" s="144"/>
      <c r="AC8" s="144"/>
      <c r="AD8" s="145"/>
      <c r="AE8" s="145"/>
      <c r="AF8" s="145"/>
      <c r="AG8" s="146"/>
      <c r="AH8" s="146"/>
      <c r="AI8" s="146"/>
      <c r="AJ8" s="146"/>
      <c r="AK8" s="146"/>
      <c r="AL8" s="146"/>
      <c r="AM8" s="58"/>
      <c r="AN8" s="1" t="s">
        <v>148</v>
      </c>
      <c r="AO8" s="1" t="str">
        <f>+AN8</f>
        <v>Total BV</v>
      </c>
      <c r="AP8" s="142" t="str">
        <f>+AO8</f>
        <v>Total BV</v>
      </c>
      <c r="AQ8" s="142" t="str">
        <f>+AP8</f>
        <v>Total BV</v>
      </c>
      <c r="AR8" s="143"/>
      <c r="AS8" s="144"/>
      <c r="AT8" s="144"/>
      <c r="AU8" s="145"/>
      <c r="AV8" s="145"/>
      <c r="AW8" s="145"/>
      <c r="AX8" s="146"/>
      <c r="AY8" s="146"/>
      <c r="AZ8" s="146"/>
      <c r="BA8" s="146"/>
      <c r="BB8" s="146"/>
      <c r="BC8" s="146"/>
      <c r="BD8" s="58"/>
      <c r="BE8" s="1" t="s">
        <v>148</v>
      </c>
      <c r="BF8" s="1" t="str">
        <f>+BE8</f>
        <v>Total BV</v>
      </c>
      <c r="BG8" s="142" t="str">
        <f>+BF8</f>
        <v>Total BV</v>
      </c>
      <c r="BH8" s="142" t="str">
        <f>+BG8</f>
        <v>Total BV</v>
      </c>
      <c r="BI8" s="143"/>
      <c r="BJ8" s="144"/>
      <c r="BK8" s="144"/>
      <c r="BL8" s="145"/>
      <c r="BM8" s="145"/>
      <c r="BN8" s="145"/>
      <c r="BO8" s="146"/>
      <c r="BP8" s="146"/>
      <c r="BQ8" s="146"/>
      <c r="BR8" s="146"/>
      <c r="BS8" s="146"/>
      <c r="BT8" s="146"/>
      <c r="BU8" s="58"/>
      <c r="BV8" s="1" t="s">
        <v>148</v>
      </c>
      <c r="BW8" s="1" t="str">
        <f>+BV8</f>
        <v>Total BV</v>
      </c>
      <c r="BX8" s="142" t="str">
        <f>+BW8</f>
        <v>Total BV</v>
      </c>
      <c r="BY8" s="142" t="str">
        <f>+BX8</f>
        <v>Total BV</v>
      </c>
      <c r="BZ8" s="143"/>
      <c r="CA8" s="144"/>
      <c r="CB8" s="144"/>
      <c r="CC8" s="145"/>
      <c r="CD8" s="145"/>
      <c r="CE8" s="145"/>
      <c r="CF8" s="146"/>
      <c r="CG8" s="146"/>
      <c r="CH8" s="146"/>
      <c r="CI8" s="146"/>
      <c r="CJ8" s="146"/>
      <c r="CK8" s="146"/>
      <c r="CL8" s="58"/>
      <c r="CM8" s="194" t="s">
        <v>148</v>
      </c>
      <c r="CN8" s="194" t="str">
        <f>+CM8</f>
        <v>Total BV</v>
      </c>
      <c r="CO8" s="195" t="str">
        <f>+CN8</f>
        <v>Total BV</v>
      </c>
      <c r="CP8" s="195" t="str">
        <f>+CO8</f>
        <v>Total BV</v>
      </c>
      <c r="CQ8" s="196"/>
      <c r="CR8" s="197"/>
      <c r="CS8" s="197"/>
      <c r="CT8" s="198"/>
      <c r="CU8" s="198"/>
      <c r="CV8" s="198"/>
      <c r="CW8" s="199"/>
      <c r="CX8" s="199"/>
      <c r="CY8" s="199"/>
      <c r="CZ8" s="199"/>
      <c r="DA8" s="199"/>
      <c r="DB8" s="199"/>
      <c r="DC8" s="58"/>
      <c r="DD8" s="1" t="s">
        <v>148</v>
      </c>
      <c r="DE8" s="1" t="str">
        <f>+DD8</f>
        <v>Total BV</v>
      </c>
      <c r="DF8" s="142" t="str">
        <f>+DE8</f>
        <v>Total BV</v>
      </c>
      <c r="DG8" s="142" t="str">
        <f>+DF8</f>
        <v>Total BV</v>
      </c>
      <c r="DH8" s="143"/>
      <c r="DI8" s="144"/>
      <c r="DJ8" s="144"/>
      <c r="DK8" s="145"/>
      <c r="DL8" s="145"/>
      <c r="DM8" s="145"/>
      <c r="DN8" s="146"/>
      <c r="DO8" s="146"/>
      <c r="DP8" s="146"/>
      <c r="DQ8" s="146"/>
      <c r="DR8" s="146"/>
      <c r="DS8" s="146"/>
      <c r="DT8" s="58"/>
      <c r="DU8" s="1" t="s">
        <v>148</v>
      </c>
      <c r="DV8" s="1" t="str">
        <f>+DU8</f>
        <v>Total BV</v>
      </c>
      <c r="DW8" s="142" t="str">
        <f>+DV8</f>
        <v>Total BV</v>
      </c>
      <c r="DX8" s="142" t="str">
        <f>+DW8</f>
        <v>Total BV</v>
      </c>
      <c r="DY8" s="143"/>
      <c r="DZ8" s="144"/>
      <c r="EA8" s="144"/>
      <c r="EB8" s="145"/>
      <c r="EC8" s="145"/>
      <c r="ED8" s="145"/>
      <c r="EE8" s="146"/>
      <c r="EF8" s="146"/>
      <c r="EG8" s="146"/>
      <c r="EH8" s="146"/>
      <c r="EI8" s="146"/>
      <c r="EJ8" s="146"/>
      <c r="EK8" s="58"/>
      <c r="EL8" s="1" t="s">
        <v>148</v>
      </c>
      <c r="EM8" s="1" t="str">
        <f>+EL8</f>
        <v>Total BV</v>
      </c>
      <c r="EN8" s="142" t="str">
        <f>+EM8</f>
        <v>Total BV</v>
      </c>
      <c r="EO8" s="142" t="str">
        <f>+EN8</f>
        <v>Total BV</v>
      </c>
      <c r="EP8" s="143"/>
      <c r="EQ8" s="144"/>
      <c r="ER8" s="144"/>
      <c r="ES8" s="145"/>
      <c r="ET8" s="145"/>
      <c r="EU8" s="145"/>
      <c r="EV8" s="146"/>
      <c r="EW8" s="146"/>
      <c r="EX8" s="146"/>
      <c r="EY8" s="146"/>
      <c r="EZ8" s="146"/>
      <c r="FA8" s="146"/>
      <c r="FB8" s="58"/>
      <c r="FC8" s="1" t="s">
        <v>148</v>
      </c>
      <c r="FD8" s="1" t="str">
        <f>+FC8</f>
        <v>Total BV</v>
      </c>
      <c r="FE8" s="142" t="str">
        <f>+FD8</f>
        <v>Total BV</v>
      </c>
      <c r="FF8" s="142" t="str">
        <f>+FE8</f>
        <v>Total BV</v>
      </c>
      <c r="FG8" s="143"/>
      <c r="FH8" s="144"/>
      <c r="FI8" s="144"/>
      <c r="FJ8" s="145"/>
      <c r="FK8" s="145"/>
      <c r="FL8" s="145"/>
      <c r="FM8" s="146"/>
      <c r="FN8" s="146"/>
      <c r="FO8" s="146"/>
      <c r="FP8" s="146"/>
      <c r="FQ8" s="146"/>
      <c r="FR8" s="146"/>
      <c r="FS8" s="58"/>
      <c r="FT8" s="1" t="s">
        <v>148</v>
      </c>
      <c r="FU8" s="1" t="str">
        <f>+FT8</f>
        <v>Total BV</v>
      </c>
      <c r="FV8" s="142" t="str">
        <f>+FU8</f>
        <v>Total BV</v>
      </c>
      <c r="FW8" s="142" t="str">
        <f>+FV8</f>
        <v>Total BV</v>
      </c>
      <c r="FX8" s="143"/>
      <c r="FY8" s="144"/>
      <c r="FZ8" s="144"/>
      <c r="GA8" s="145"/>
      <c r="GB8" s="145"/>
      <c r="GC8" s="145"/>
      <c r="GD8" s="146"/>
      <c r="GE8" s="146"/>
      <c r="GF8" s="146"/>
      <c r="GG8" s="146"/>
      <c r="GH8" s="146"/>
      <c r="GI8" s="146"/>
    </row>
    <row r="9" spans="1:191" ht="22.5" customHeight="1" x14ac:dyDescent="0.3">
      <c r="A9" s="41"/>
      <c r="B9" s="45"/>
      <c r="C9" s="45"/>
      <c r="D9" s="45"/>
      <c r="E9" s="45"/>
      <c r="F9" s="147">
        <v>2022</v>
      </c>
      <c r="G9" s="147">
        <f>+F9-1</f>
        <v>2021</v>
      </c>
      <c r="H9" s="148" t="s">
        <v>571</v>
      </c>
      <c r="I9" s="148" t="s">
        <v>572</v>
      </c>
      <c r="J9" s="45"/>
      <c r="K9" s="47"/>
      <c r="L9" s="47"/>
      <c r="M9" s="45"/>
      <c r="N9" s="45"/>
      <c r="O9" s="45"/>
      <c r="P9" s="45"/>
      <c r="Q9" s="45"/>
      <c r="R9" s="45"/>
      <c r="S9" s="45"/>
      <c r="T9" s="45"/>
      <c r="U9" s="45"/>
      <c r="V9" s="43"/>
      <c r="W9" s="147">
        <v>2022</v>
      </c>
      <c r="X9" s="147">
        <f>+W9-1</f>
        <v>2021</v>
      </c>
      <c r="Y9" s="148" t="s">
        <v>571</v>
      </c>
      <c r="Z9" s="148" t="s">
        <v>572</v>
      </c>
      <c r="AA9" s="145"/>
      <c r="AB9" s="147"/>
      <c r="AC9" s="147"/>
      <c r="AD9" s="145"/>
      <c r="AE9" s="145"/>
      <c r="AF9" s="145"/>
      <c r="AG9" s="145"/>
      <c r="AH9" s="145"/>
      <c r="AI9" s="145"/>
      <c r="AJ9" s="145"/>
      <c r="AK9" s="145"/>
      <c r="AL9" s="145"/>
      <c r="AM9" s="43"/>
      <c r="AN9" s="147">
        <v>2022</v>
      </c>
      <c r="AO9" s="147">
        <f>+AN9-1</f>
        <v>2021</v>
      </c>
      <c r="AP9" s="148" t="s">
        <v>571</v>
      </c>
      <c r="AQ9" s="148" t="s">
        <v>572</v>
      </c>
      <c r="AR9" s="145"/>
      <c r="AS9" s="147"/>
      <c r="AT9" s="147"/>
      <c r="AU9" s="145"/>
      <c r="AV9" s="145"/>
      <c r="AW9" s="145"/>
      <c r="AX9" s="145"/>
      <c r="AY9" s="145"/>
      <c r="AZ9" s="145"/>
      <c r="BA9" s="145"/>
      <c r="BB9" s="145"/>
      <c r="BC9" s="145"/>
      <c r="BD9" s="43"/>
      <c r="BE9" s="147">
        <v>2022</v>
      </c>
      <c r="BF9" s="147">
        <f>+BE9-1</f>
        <v>2021</v>
      </c>
      <c r="BG9" s="148" t="s">
        <v>571</v>
      </c>
      <c r="BH9" s="148" t="s">
        <v>572</v>
      </c>
      <c r="BI9" s="145"/>
      <c r="BJ9" s="147"/>
      <c r="BK9" s="147"/>
      <c r="BL9" s="145"/>
      <c r="BM9" s="145"/>
      <c r="BN9" s="145"/>
      <c r="BO9" s="145"/>
      <c r="BP9" s="145"/>
      <c r="BQ9" s="145"/>
      <c r="BR9" s="145"/>
      <c r="BS9" s="145"/>
      <c r="BT9" s="145"/>
      <c r="BU9" s="43"/>
      <c r="BV9" s="147">
        <v>2022</v>
      </c>
      <c r="BW9" s="147">
        <f>+BV9-1</f>
        <v>2021</v>
      </c>
      <c r="BX9" s="148" t="s">
        <v>571</v>
      </c>
      <c r="BY9" s="148" t="s">
        <v>572</v>
      </c>
      <c r="BZ9" s="145"/>
      <c r="CA9" s="147"/>
      <c r="CB9" s="147"/>
      <c r="CC9" s="145"/>
      <c r="CD9" s="145"/>
      <c r="CE9" s="145"/>
      <c r="CF9" s="145"/>
      <c r="CG9" s="145"/>
      <c r="CH9" s="145"/>
      <c r="CI9" s="145"/>
      <c r="CJ9" s="145"/>
      <c r="CK9" s="145"/>
      <c r="CL9" s="43"/>
      <c r="CM9" s="200">
        <v>2022</v>
      </c>
      <c r="CN9" s="200">
        <f>+CM9-1</f>
        <v>2021</v>
      </c>
      <c r="CO9" s="201" t="s">
        <v>571</v>
      </c>
      <c r="CP9" s="201" t="s">
        <v>572</v>
      </c>
      <c r="CQ9" s="198"/>
      <c r="CR9" s="200"/>
      <c r="CS9" s="200"/>
      <c r="CT9" s="198"/>
      <c r="CU9" s="198"/>
      <c r="CV9" s="198"/>
      <c r="CW9" s="198"/>
      <c r="CX9" s="198"/>
      <c r="CY9" s="198"/>
      <c r="CZ9" s="198"/>
      <c r="DA9" s="198"/>
      <c r="DB9" s="198"/>
      <c r="DC9" s="43"/>
      <c r="DD9" s="147">
        <v>2022</v>
      </c>
      <c r="DE9" s="147">
        <f>+DD9-1</f>
        <v>2021</v>
      </c>
      <c r="DF9" s="148" t="s">
        <v>571</v>
      </c>
      <c r="DG9" s="148" t="s">
        <v>572</v>
      </c>
      <c r="DH9" s="145"/>
      <c r="DI9" s="147"/>
      <c r="DJ9" s="147"/>
      <c r="DK9" s="145"/>
      <c r="DL9" s="145"/>
      <c r="DM9" s="145"/>
      <c r="DN9" s="145"/>
      <c r="DO9" s="145"/>
      <c r="DP9" s="145"/>
      <c r="DQ9" s="145"/>
      <c r="DR9" s="145"/>
      <c r="DS9" s="145"/>
      <c r="DT9" s="43"/>
      <c r="DU9" s="147">
        <v>2022</v>
      </c>
      <c r="DV9" s="147">
        <f>+DU9-1</f>
        <v>2021</v>
      </c>
      <c r="DW9" s="148" t="s">
        <v>571</v>
      </c>
      <c r="DX9" s="148" t="s">
        <v>572</v>
      </c>
      <c r="DY9" s="145"/>
      <c r="DZ9" s="147"/>
      <c r="EA9" s="147"/>
      <c r="EB9" s="145"/>
      <c r="EC9" s="145"/>
      <c r="ED9" s="145"/>
      <c r="EE9" s="145"/>
      <c r="EF9" s="145"/>
      <c r="EG9" s="145"/>
      <c r="EH9" s="145"/>
      <c r="EI9" s="145"/>
      <c r="EJ9" s="145"/>
      <c r="EK9" s="43"/>
      <c r="EL9" s="147">
        <v>2022</v>
      </c>
      <c r="EM9" s="147">
        <f>+EL9-1</f>
        <v>2021</v>
      </c>
      <c r="EN9" s="148" t="s">
        <v>571</v>
      </c>
      <c r="EO9" s="148" t="s">
        <v>572</v>
      </c>
      <c r="EP9" s="145"/>
      <c r="EQ9" s="147"/>
      <c r="ER9" s="147"/>
      <c r="ES9" s="145"/>
      <c r="ET9" s="145"/>
      <c r="EU9" s="145"/>
      <c r="EV9" s="145"/>
      <c r="EW9" s="145"/>
      <c r="EX9" s="145"/>
      <c r="EY9" s="145"/>
      <c r="EZ9" s="145"/>
      <c r="FA9" s="145"/>
      <c r="FB9" s="43"/>
      <c r="FC9" s="147">
        <v>2022</v>
      </c>
      <c r="FD9" s="147">
        <f>+FC9-1</f>
        <v>2021</v>
      </c>
      <c r="FE9" s="148" t="s">
        <v>571</v>
      </c>
      <c r="FF9" s="148" t="s">
        <v>572</v>
      </c>
      <c r="FG9" s="145"/>
      <c r="FH9" s="147"/>
      <c r="FI9" s="147"/>
      <c r="FJ9" s="145"/>
      <c r="FK9" s="145"/>
      <c r="FL9" s="145"/>
      <c r="FM9" s="145"/>
      <c r="FN9" s="145"/>
      <c r="FO9" s="145"/>
      <c r="FP9" s="145"/>
      <c r="FQ9" s="145"/>
      <c r="FR9" s="145"/>
      <c r="FS9" s="43"/>
      <c r="FT9" s="147">
        <v>2022</v>
      </c>
      <c r="FU9" s="147">
        <f>+FT9-1</f>
        <v>2021</v>
      </c>
      <c r="FV9" s="148" t="s">
        <v>571</v>
      </c>
      <c r="FW9" s="148" t="s">
        <v>572</v>
      </c>
      <c r="FX9" s="145"/>
      <c r="FY9" s="147"/>
      <c r="FZ9" s="147"/>
      <c r="GA9" s="145"/>
      <c r="GB9" s="145"/>
      <c r="GC9" s="145"/>
      <c r="GD9" s="145"/>
      <c r="GE9" s="145"/>
      <c r="GF9" s="145"/>
      <c r="GG9" s="145"/>
      <c r="GH9" s="145"/>
      <c r="GI9" s="145"/>
    </row>
    <row r="10" spans="1:191" ht="13" x14ac:dyDescent="0.3">
      <c r="A10" s="41">
        <v>606</v>
      </c>
      <c r="B10" s="60" t="str">
        <f>VLOOKUP($A10&amp;B$1,TEXTDF,(SPRCODE="DE")*2+(SPRCODE="FR")*3,FALSE)</f>
        <v>Ertrag</v>
      </c>
      <c r="C10" s="60"/>
      <c r="D10" s="60"/>
      <c r="E10" s="60"/>
      <c r="F10" s="61">
        <f>+SUBTOTAL(9,F11:F35)</f>
        <v>18050609.744990531</v>
      </c>
      <c r="G10" s="61">
        <f>+SUBTOTAL(9,G11:G35)</f>
        <v>18850157.127626821</v>
      </c>
      <c r="H10" s="62">
        <f t="shared" ref="H10:H35" si="0">+IFERROR(F10-G10,"")</f>
        <v>-799547.38263629004</v>
      </c>
      <c r="I10" s="63">
        <f t="shared" ref="I10:I22" si="1">+IFERROR(F10/G10-1,"")</f>
        <v>-4.2415953205210744E-2</v>
      </c>
      <c r="J10" s="47"/>
      <c r="K10" s="64"/>
      <c r="L10" s="64"/>
      <c r="M10" s="45"/>
      <c r="N10" s="45"/>
      <c r="O10" s="45"/>
      <c r="P10" s="47"/>
      <c r="Q10" s="47"/>
      <c r="R10" s="47"/>
      <c r="S10" s="47"/>
      <c r="T10" s="47"/>
      <c r="U10" s="47"/>
      <c r="V10" s="65"/>
      <c r="W10" s="149">
        <f>+SUBTOTAL(9,W11:W35)</f>
        <v>9747756.4120199978</v>
      </c>
      <c r="X10" s="149">
        <f>+SUBTOTAL(9,X11:X35)</f>
        <v>9318035.922460001</v>
      </c>
      <c r="Y10" s="150">
        <f t="shared" ref="Y10:Y35" si="2">+IFERROR(W10-X10,"")</f>
        <v>429720.48955999687</v>
      </c>
      <c r="Z10" s="151">
        <f t="shared" ref="Z10:Z35" si="3">+IFERROR(W10/X10-1,"")</f>
        <v>4.6117067280692536E-2</v>
      </c>
      <c r="AA10" s="147"/>
      <c r="AB10" s="152"/>
      <c r="AC10" s="152"/>
      <c r="AD10" s="145"/>
      <c r="AE10" s="145"/>
      <c r="AF10" s="145"/>
      <c r="AG10" s="147"/>
      <c r="AH10" s="147"/>
      <c r="AI10" s="147"/>
      <c r="AJ10" s="147"/>
      <c r="AK10" s="147"/>
      <c r="AL10" s="147"/>
      <c r="AM10" s="65"/>
      <c r="AN10" s="149">
        <f>+SUBTOTAL(9,AN11:AN35)</f>
        <v>902238.70181703009</v>
      </c>
      <c r="AO10" s="149">
        <f>+SUBTOTAL(9,AO11:AO35)</f>
        <v>1240448.6300700002</v>
      </c>
      <c r="AP10" s="150">
        <f t="shared" ref="AP10:AP35" si="4">+IFERROR(AN10-AO10,"")</f>
        <v>-338209.9282529701</v>
      </c>
      <c r="AQ10" s="151">
        <f t="shared" ref="AQ10:AQ35" si="5">+IFERROR(AN10/AO10-1,"")</f>
        <v>-0.27265129732448856</v>
      </c>
      <c r="AR10" s="147"/>
      <c r="AS10" s="152"/>
      <c r="AT10" s="152"/>
      <c r="AU10" s="145"/>
      <c r="AV10" s="145"/>
      <c r="AW10" s="145"/>
      <c r="AX10" s="147"/>
      <c r="AY10" s="147"/>
      <c r="AZ10" s="147"/>
      <c r="BA10" s="147"/>
      <c r="BB10" s="147"/>
      <c r="BC10" s="147"/>
      <c r="BD10" s="65"/>
      <c r="BE10" s="149">
        <f>+SUBTOTAL(9,BE11:BE35)</f>
        <v>2417227.50607264</v>
      </c>
      <c r="BF10" s="149">
        <f>+SUBTOTAL(9,BF11:BF35)</f>
        <v>2636641.6279099993</v>
      </c>
      <c r="BG10" s="150">
        <f t="shared" ref="BG10:BG35" si="6">+IFERROR(BE10-BF10,"")</f>
        <v>-219414.12183735939</v>
      </c>
      <c r="BH10" s="151">
        <f t="shared" ref="BH10:BH35" si="7">+IFERROR(BE10/BF10-1,"")</f>
        <v>-8.3217271363224099E-2</v>
      </c>
      <c r="BI10" s="147"/>
      <c r="BJ10" s="152"/>
      <c r="BK10" s="152"/>
      <c r="BL10" s="145"/>
      <c r="BM10" s="145"/>
      <c r="BN10" s="145"/>
      <c r="BO10" s="147"/>
      <c r="BP10" s="147"/>
      <c r="BQ10" s="147"/>
      <c r="BR10" s="147"/>
      <c r="BS10" s="147"/>
      <c r="BT10" s="147"/>
      <c r="BU10" s="65"/>
      <c r="BV10" s="149">
        <f>+SUBTOTAL(9,BV11:BV35)</f>
        <v>2055276.6841978971</v>
      </c>
      <c r="BW10" s="149">
        <f>+SUBTOTAL(9,BW11:BW35)</f>
        <v>2429128.1906276885</v>
      </c>
      <c r="BX10" s="150">
        <f t="shared" ref="BX10:BX35" si="8">+IFERROR(BV10-BW10,"")</f>
        <v>-373851.50642979145</v>
      </c>
      <c r="BY10" s="151">
        <f t="shared" ref="BY10:BY35" si="9">+IFERROR(BV10/BW10-1,"")</f>
        <v>-0.15390357243072794</v>
      </c>
      <c r="BZ10" s="147"/>
      <c r="CA10" s="152"/>
      <c r="CB10" s="152"/>
      <c r="CC10" s="145"/>
      <c r="CD10" s="145"/>
      <c r="CE10" s="145"/>
      <c r="CF10" s="147"/>
      <c r="CG10" s="147"/>
      <c r="CH10" s="147"/>
      <c r="CI10" s="147"/>
      <c r="CJ10" s="147"/>
      <c r="CK10" s="147"/>
      <c r="CL10" s="65"/>
      <c r="CM10" s="202">
        <f>+SUBTOTAL(9,CM11:CM35)</f>
        <v>1433740.9076971465</v>
      </c>
      <c r="CN10" s="202">
        <f>+SUBTOTAL(9,CN11:CN35)</f>
        <v>1541423.8755573439</v>
      </c>
      <c r="CO10" s="203">
        <f t="shared" ref="CO10:CO35" si="10">+IFERROR(CM10-CN10,"")</f>
        <v>-107682.96786019742</v>
      </c>
      <c r="CP10" s="151">
        <f t="shared" ref="CP10:CP35" si="11">+IFERROR(CM10/CN10-1,"")</f>
        <v>-6.9859413473313259E-2</v>
      </c>
      <c r="CQ10" s="200"/>
      <c r="CR10" s="127"/>
      <c r="CS10" s="127"/>
      <c r="CT10" s="198"/>
      <c r="CU10" s="198"/>
      <c r="CV10" s="198"/>
      <c r="CW10" s="200"/>
      <c r="CX10" s="200"/>
      <c r="CY10" s="200"/>
      <c r="CZ10" s="200"/>
      <c r="DA10" s="200"/>
      <c r="DB10" s="200"/>
      <c r="DC10" s="65"/>
      <c r="DD10" s="149">
        <f>+SUBTOTAL(9,DD11:DD35)</f>
        <v>456846.96919999988</v>
      </c>
      <c r="DE10" s="149">
        <f>+SUBTOTAL(9,DE11:DE35)</f>
        <v>489711.97208000004</v>
      </c>
      <c r="DF10" s="150">
        <f t="shared" ref="DF10:DF35" si="12">+IFERROR(DD10-DE10,"")</f>
        <v>-32865.00288000016</v>
      </c>
      <c r="DG10" s="151">
        <f t="shared" ref="DG10:DG35" si="13">+IFERROR(DD10/DE10-1,"")</f>
        <v>-6.7110883036837987E-2</v>
      </c>
      <c r="DH10" s="147"/>
      <c r="DI10" s="152"/>
      <c r="DJ10" s="152"/>
      <c r="DK10" s="145"/>
      <c r="DL10" s="145"/>
      <c r="DM10" s="145"/>
      <c r="DN10" s="147"/>
      <c r="DO10" s="147"/>
      <c r="DP10" s="147"/>
      <c r="DQ10" s="147"/>
      <c r="DR10" s="147"/>
      <c r="DS10" s="147"/>
      <c r="DT10" s="65"/>
      <c r="DU10" s="149">
        <f>+SUBTOTAL(9,DU11:DU35)</f>
        <v>643627.41536014795</v>
      </c>
      <c r="DV10" s="149">
        <f>+SUBTOTAL(9,DV11:DV35)</f>
        <v>762218.66343230463</v>
      </c>
      <c r="DW10" s="150">
        <f t="shared" ref="DW10:DW35" si="14">+IFERROR(DU10-DV10,"")</f>
        <v>-118591.24807215668</v>
      </c>
      <c r="DX10" s="151">
        <f t="shared" ref="DX10:DX35" si="15">+IFERROR(DU10/DV10-1,"")</f>
        <v>-0.15558691194746532</v>
      </c>
      <c r="DY10" s="147"/>
      <c r="DZ10" s="152"/>
      <c r="EA10" s="152"/>
      <c r="EB10" s="145"/>
      <c r="EC10" s="145"/>
      <c r="ED10" s="145"/>
      <c r="EE10" s="147"/>
      <c r="EF10" s="147"/>
      <c r="EG10" s="147"/>
      <c r="EH10" s="147"/>
      <c r="EI10" s="147"/>
      <c r="EJ10" s="147"/>
      <c r="EK10" s="65"/>
      <c r="EL10" s="149">
        <f>+SUBTOTAL(9,EL11:EL35)</f>
        <v>377165.7000800001</v>
      </c>
      <c r="EM10" s="149">
        <f>+SUBTOTAL(9,EM11:EM35)</f>
        <v>414034.07681400003</v>
      </c>
      <c r="EN10" s="150">
        <f t="shared" ref="EN10:EN35" si="16">+IFERROR(EL10-EM10,"")</f>
        <v>-36868.376733999932</v>
      </c>
      <c r="EO10" s="151">
        <f t="shared" ref="EO10:EO35" si="17">+IFERROR(EL10/EM10-1,"")</f>
        <v>-8.9046720544605384E-2</v>
      </c>
      <c r="EP10" s="147"/>
      <c r="EQ10" s="152"/>
      <c r="ER10" s="152"/>
      <c r="ES10" s="145"/>
      <c r="ET10" s="145"/>
      <c r="EU10" s="145"/>
      <c r="EV10" s="147"/>
      <c r="EW10" s="147"/>
      <c r="EX10" s="147"/>
      <c r="EY10" s="147"/>
      <c r="EZ10" s="147"/>
      <c r="FA10" s="147"/>
      <c r="FB10" s="65"/>
      <c r="FC10" s="149">
        <f>+SUBTOTAL(9,FC11:FC35)</f>
        <v>16753.899650000003</v>
      </c>
      <c r="FD10" s="149">
        <f>+SUBTOTAL(9,FD11:FD35)</f>
        <v>18488.473539999999</v>
      </c>
      <c r="FE10" s="150">
        <f t="shared" ref="FE10:FE35" si="18">+IFERROR(FC10-FD10,"")</f>
        <v>-1734.573889999996</v>
      </c>
      <c r="FF10" s="151">
        <f t="shared" ref="FF10:FF35" si="19">+IFERROR(FC10/FD10-1,"")</f>
        <v>-9.3819205044009091E-2</v>
      </c>
      <c r="FG10" s="147"/>
      <c r="FH10" s="152"/>
      <c r="FI10" s="152"/>
      <c r="FJ10" s="145"/>
      <c r="FK10" s="145"/>
      <c r="FL10" s="145"/>
      <c r="FM10" s="147"/>
      <c r="FN10" s="147"/>
      <c r="FO10" s="147"/>
      <c r="FP10" s="147"/>
      <c r="FQ10" s="147"/>
      <c r="FR10" s="147"/>
      <c r="FS10" s="65"/>
      <c r="FT10" s="149">
        <f>+SUBTOTAL(9,FT11:FT35)</f>
        <v>-24.451104335099991</v>
      </c>
      <c r="FU10" s="149">
        <f>+SUBTOTAL(9,FU11:FU35)</f>
        <v>25.695135479899999</v>
      </c>
      <c r="FV10" s="150">
        <f t="shared" ref="FV10:FV35" si="20">+IFERROR(FT10-FU10,"")</f>
        <v>-50.146239814999987</v>
      </c>
      <c r="FW10" s="151">
        <f t="shared" ref="FW10:FW35" si="21">+IFERROR(FT10/FU10-1,"")</f>
        <v>-1.9515849548342272</v>
      </c>
      <c r="FX10" s="147"/>
      <c r="FY10" s="152"/>
      <c r="FZ10" s="152"/>
      <c r="GA10" s="145"/>
      <c r="GB10" s="145"/>
      <c r="GC10" s="145"/>
      <c r="GD10" s="147"/>
      <c r="GE10" s="147"/>
      <c r="GF10" s="147"/>
      <c r="GG10" s="147"/>
      <c r="GH10" s="147"/>
      <c r="GI10" s="147"/>
    </row>
    <row r="11" spans="1:191" x14ac:dyDescent="0.25">
      <c r="A11" s="41">
        <v>607</v>
      </c>
      <c r="B11" s="66" t="str">
        <f>VLOOKUP($A11&amp;B$1,TEXTDF,(SPRCODE="DE")*2+(SPRCODE="FR")*3,FALSE)</f>
        <v>Gebuchte Brutto-Prämien</v>
      </c>
      <c r="C11" s="66"/>
      <c r="D11" s="66"/>
      <c r="E11" s="66"/>
      <c r="F11" s="67">
        <f>+SUBTOTAL(9,F12:F20)</f>
        <v>15291934.146982845</v>
      </c>
      <c r="G11" s="67">
        <f>+SUBTOTAL(9,G12:G20)</f>
        <v>15578082.402447788</v>
      </c>
      <c r="H11" s="68">
        <f t="shared" si="0"/>
        <v>-286148.25546494313</v>
      </c>
      <c r="I11" s="69">
        <f t="shared" si="1"/>
        <v>-1.8368644360231445E-2</v>
      </c>
      <c r="J11" s="23"/>
      <c r="K11" s="29"/>
      <c r="L11" s="29"/>
      <c r="M11" s="23"/>
      <c r="N11" s="23"/>
      <c r="O11" s="23"/>
      <c r="P11" s="23"/>
      <c r="Q11" s="23"/>
      <c r="R11" s="23"/>
      <c r="S11" s="23"/>
      <c r="T11" s="23"/>
      <c r="U11" s="23"/>
      <c r="V11" s="14"/>
      <c r="W11" s="153">
        <f>+SUBTOTAL(9,W12:W20)</f>
        <v>7949232.9065300021</v>
      </c>
      <c r="X11" s="153">
        <f>+SUBTOTAL(9,X12:X20)</f>
        <v>7892533.9818900004</v>
      </c>
      <c r="Y11" s="154">
        <f t="shared" si="2"/>
        <v>56698.924640001729</v>
      </c>
      <c r="Z11" s="155">
        <f t="shared" si="3"/>
        <v>7.1838682950369215E-3</v>
      </c>
      <c r="AA11" s="145"/>
      <c r="AB11" s="152"/>
      <c r="AC11" s="152"/>
      <c r="AD11" s="145"/>
      <c r="AE11" s="145"/>
      <c r="AF11" s="145"/>
      <c r="AG11" s="145"/>
      <c r="AH11" s="145"/>
      <c r="AI11" s="145"/>
      <c r="AJ11" s="145"/>
      <c r="AK11" s="145"/>
      <c r="AL11" s="145"/>
      <c r="AM11" s="14"/>
      <c r="AN11" s="153">
        <f>+SUBTOTAL(9,AN12:AN20)</f>
        <v>738104.87085703015</v>
      </c>
      <c r="AO11" s="153">
        <f>+SUBTOTAL(9,AO12:AO20)</f>
        <v>704228.30373000004</v>
      </c>
      <c r="AP11" s="154">
        <f t="shared" si="4"/>
        <v>33876.56712703011</v>
      </c>
      <c r="AQ11" s="155">
        <f t="shared" si="5"/>
        <v>4.8104523700056134E-2</v>
      </c>
      <c r="AR11" s="145"/>
      <c r="AS11" s="152"/>
      <c r="AT11" s="152"/>
      <c r="AU11" s="145"/>
      <c r="AV11" s="145"/>
      <c r="AW11" s="145"/>
      <c r="AX11" s="145"/>
      <c r="AY11" s="145"/>
      <c r="AZ11" s="145"/>
      <c r="BA11" s="145"/>
      <c r="BB11" s="145"/>
      <c r="BC11" s="145"/>
      <c r="BD11" s="14"/>
      <c r="BE11" s="153">
        <f>+SUBTOTAL(9,BE12:BE20)</f>
        <v>2106177.2338799997</v>
      </c>
      <c r="BF11" s="153">
        <f>+SUBTOTAL(9,BF12:BF20)</f>
        <v>2316262.0026899995</v>
      </c>
      <c r="BG11" s="154">
        <f t="shared" si="6"/>
        <v>-210084.7688099998</v>
      </c>
      <c r="BH11" s="155">
        <f t="shared" si="7"/>
        <v>-9.0699915884307147E-2</v>
      </c>
      <c r="BI11" s="145"/>
      <c r="BJ11" s="152"/>
      <c r="BK11" s="152"/>
      <c r="BL11" s="145"/>
      <c r="BM11" s="145"/>
      <c r="BN11" s="145"/>
      <c r="BO11" s="145"/>
      <c r="BP11" s="145"/>
      <c r="BQ11" s="145"/>
      <c r="BR11" s="145"/>
      <c r="BS11" s="145"/>
      <c r="BT11" s="145"/>
      <c r="BU11" s="14"/>
      <c r="BV11" s="153">
        <f>+SUBTOTAL(9,BV12:BV20)</f>
        <v>1861610.3997400003</v>
      </c>
      <c r="BW11" s="153">
        <f>+SUBTOTAL(9,BW12:BW20)</f>
        <v>1943645.0333499997</v>
      </c>
      <c r="BX11" s="154">
        <f t="shared" si="8"/>
        <v>-82034.633609999437</v>
      </c>
      <c r="BY11" s="155">
        <f t="shared" si="9"/>
        <v>-4.2206592357354134E-2</v>
      </c>
      <c r="BZ11" s="145"/>
      <c r="CA11" s="152"/>
      <c r="CB11" s="152"/>
      <c r="CC11" s="145"/>
      <c r="CD11" s="145"/>
      <c r="CE11" s="145"/>
      <c r="CF11" s="145"/>
      <c r="CG11" s="145"/>
      <c r="CH11" s="145"/>
      <c r="CI11" s="145"/>
      <c r="CJ11" s="145"/>
      <c r="CK11" s="145"/>
      <c r="CL11" s="14"/>
      <c r="CM11" s="129">
        <f>+SUBTOTAL(9,CM12:CM20)</f>
        <v>1276005.4671100003</v>
      </c>
      <c r="CN11" s="129">
        <f>+SUBTOTAL(9,CN12:CN20)</f>
        <v>1315339.3861400001</v>
      </c>
      <c r="CO11" s="204">
        <f t="shared" si="10"/>
        <v>-39333.919029999757</v>
      </c>
      <c r="CP11" s="155">
        <f t="shared" si="11"/>
        <v>-2.9904007623028139E-2</v>
      </c>
      <c r="CQ11" s="198"/>
      <c r="CR11" s="127"/>
      <c r="CS11" s="127"/>
      <c r="CT11" s="198"/>
      <c r="CU11" s="198"/>
      <c r="CV11" s="198"/>
      <c r="CW11" s="198"/>
      <c r="CX11" s="198"/>
      <c r="CY11" s="198"/>
      <c r="CZ11" s="198"/>
      <c r="DA11" s="198"/>
      <c r="DB11" s="198"/>
      <c r="DC11" s="14"/>
      <c r="DD11" s="153">
        <f>+SUBTOTAL(9,DD12:DD20)</f>
        <v>426099.82899999997</v>
      </c>
      <c r="DE11" s="153">
        <f>+SUBTOTAL(9,DE12:DE20)</f>
        <v>435760.71380000003</v>
      </c>
      <c r="DF11" s="154">
        <f t="shared" si="12"/>
        <v>-9660.884800000058</v>
      </c>
      <c r="DG11" s="155">
        <f t="shared" si="13"/>
        <v>-2.2170160122406246E-2</v>
      </c>
      <c r="DH11" s="145"/>
      <c r="DI11" s="152"/>
      <c r="DJ11" s="152"/>
      <c r="DK11" s="145"/>
      <c r="DL11" s="145"/>
      <c r="DM11" s="145"/>
      <c r="DN11" s="145"/>
      <c r="DO11" s="145"/>
      <c r="DP11" s="145"/>
      <c r="DQ11" s="145"/>
      <c r="DR11" s="145"/>
      <c r="DS11" s="145"/>
      <c r="DT11" s="14"/>
      <c r="DU11" s="153">
        <f>+SUBTOTAL(9,DU12:DU20)</f>
        <v>576514.80202014791</v>
      </c>
      <c r="DV11" s="153">
        <f>+SUBTOTAL(9,DV12:DV20)</f>
        <v>621514.40928230446</v>
      </c>
      <c r="DW11" s="154">
        <f t="shared" si="14"/>
        <v>-44999.607262156554</v>
      </c>
      <c r="DX11" s="155">
        <f t="shared" si="15"/>
        <v>-7.2403160071735084E-2</v>
      </c>
      <c r="DY11" s="145"/>
      <c r="DZ11" s="152"/>
      <c r="EA11" s="152"/>
      <c r="EB11" s="145"/>
      <c r="EC11" s="145"/>
      <c r="ED11" s="145"/>
      <c r="EE11" s="145"/>
      <c r="EF11" s="145"/>
      <c r="EG11" s="145"/>
      <c r="EH11" s="145"/>
      <c r="EI11" s="145"/>
      <c r="EJ11" s="145"/>
      <c r="EK11" s="14"/>
      <c r="EL11" s="153">
        <f>+SUBTOTAL(9,EL12:EL20)</f>
        <v>340236.21432000003</v>
      </c>
      <c r="EM11" s="153">
        <f>+SUBTOTAL(9,EM12:EM20)</f>
        <v>332340.02484999999</v>
      </c>
      <c r="EN11" s="154">
        <f t="shared" si="16"/>
        <v>7896.1894700000412</v>
      </c>
      <c r="EO11" s="155">
        <f t="shared" si="17"/>
        <v>2.3759369560027999E-2</v>
      </c>
      <c r="EP11" s="145"/>
      <c r="EQ11" s="152"/>
      <c r="ER11" s="152"/>
      <c r="ES11" s="145"/>
      <c r="ET11" s="145"/>
      <c r="EU11" s="145"/>
      <c r="EV11" s="145"/>
      <c r="EW11" s="145"/>
      <c r="EX11" s="145"/>
      <c r="EY11" s="145"/>
      <c r="EZ11" s="145"/>
      <c r="FA11" s="145"/>
      <c r="FB11" s="14"/>
      <c r="FC11" s="153">
        <f>+SUBTOTAL(9,FC12:FC20)</f>
        <v>17931.352699999999</v>
      </c>
      <c r="FD11" s="153">
        <f>+SUBTOTAL(9,FD12:FD20)</f>
        <v>16437.321459999999</v>
      </c>
      <c r="FE11" s="154">
        <f t="shared" si="18"/>
        <v>1494.0312400000003</v>
      </c>
      <c r="FF11" s="155">
        <f t="shared" si="19"/>
        <v>9.0892621625470182E-2</v>
      </c>
      <c r="FG11" s="145"/>
      <c r="FH11" s="152"/>
      <c r="FI11" s="152"/>
      <c r="FJ11" s="145"/>
      <c r="FK11" s="145"/>
      <c r="FL11" s="145"/>
      <c r="FM11" s="145"/>
      <c r="FN11" s="145"/>
      <c r="FO11" s="145"/>
      <c r="FP11" s="145"/>
      <c r="FQ11" s="145"/>
      <c r="FR11" s="145"/>
      <c r="FS11" s="14"/>
      <c r="FT11" s="153">
        <f>+SUBTOTAL(9,FT12:FT20)</f>
        <v>21.070825664900003</v>
      </c>
      <c r="FU11" s="153">
        <f>+SUBTOTAL(9,FU12:FU20)</f>
        <v>21.2252554799</v>
      </c>
      <c r="FV11" s="154">
        <f t="shared" si="20"/>
        <v>-0.15442981499999675</v>
      </c>
      <c r="FW11" s="155">
        <f t="shared" si="21"/>
        <v>-7.2757576532466173E-3</v>
      </c>
      <c r="FX11" s="145"/>
      <c r="FY11" s="152"/>
      <c r="FZ11" s="152"/>
      <c r="GA11" s="145"/>
      <c r="GB11" s="145"/>
      <c r="GC11" s="145"/>
      <c r="GD11" s="145"/>
      <c r="GE11" s="145"/>
      <c r="GF11" s="145"/>
      <c r="GG11" s="145"/>
      <c r="GH11" s="145"/>
      <c r="GI11" s="145"/>
    </row>
    <row r="12" spans="1:191" x14ac:dyDescent="0.25">
      <c r="A12" s="41">
        <v>608</v>
      </c>
      <c r="B12" s="45"/>
      <c r="C12" s="70" t="str">
        <f>VLOOKUP($A12&amp;C$1,TEXTDF,(SPRCODE="DE")*2+(SPRCODE="FR")*3,FALSE)</f>
        <v>Sparprämien</v>
      </c>
      <c r="D12" s="70"/>
      <c r="E12" s="70"/>
      <c r="F12" s="64">
        <f>+SUBTOTAL(9,F13:F18)</f>
        <v>12211544.801277095</v>
      </c>
      <c r="G12" s="64">
        <f>+SUBTOTAL(9,G13:G18)</f>
        <v>12545470.703548279</v>
      </c>
      <c r="H12" s="71">
        <f t="shared" si="0"/>
        <v>-333925.90227118321</v>
      </c>
      <c r="I12" s="72">
        <f t="shared" si="1"/>
        <v>-2.6617247783037534E-2</v>
      </c>
      <c r="J12" s="23"/>
      <c r="K12" s="29"/>
      <c r="L12" s="29"/>
      <c r="M12" s="23"/>
      <c r="N12" s="23"/>
      <c r="O12" s="23"/>
      <c r="P12" s="23"/>
      <c r="Q12" s="23"/>
      <c r="R12" s="23"/>
      <c r="S12" s="23"/>
      <c r="T12" s="23"/>
      <c r="U12" s="23"/>
      <c r="V12" s="14"/>
      <c r="W12" s="152">
        <f>+SUBTOTAL(9,W13:W18)</f>
        <v>6969843.3684867555</v>
      </c>
      <c r="X12" s="152">
        <f>+SUBTOTAL(9,X13:X18)</f>
        <v>6916238.552004748</v>
      </c>
      <c r="Y12" s="156">
        <f t="shared" si="2"/>
        <v>53604.816482007504</v>
      </c>
      <c r="Z12" s="157">
        <f t="shared" si="3"/>
        <v>7.7505736794560853E-3</v>
      </c>
      <c r="AA12" s="145"/>
      <c r="AB12" s="152"/>
      <c r="AC12" s="152"/>
      <c r="AD12" s="145"/>
      <c r="AE12" s="145"/>
      <c r="AF12" s="145"/>
      <c r="AG12" s="145"/>
      <c r="AH12" s="145"/>
      <c r="AI12" s="145"/>
      <c r="AJ12" s="145"/>
      <c r="AK12" s="145"/>
      <c r="AL12" s="145"/>
      <c r="AM12" s="14"/>
      <c r="AN12" s="152">
        <f>+SUBTOTAL(9,AN13:AN18)</f>
        <v>82888.610890000011</v>
      </c>
      <c r="AO12" s="152">
        <f>+SUBTOTAL(9,AO13:AO18)</f>
        <v>113155.30373000003</v>
      </c>
      <c r="AP12" s="156">
        <f t="shared" si="4"/>
        <v>-30266.692840000018</v>
      </c>
      <c r="AQ12" s="157">
        <f t="shared" si="5"/>
        <v>-0.26747922406022961</v>
      </c>
      <c r="AR12" s="145"/>
      <c r="AS12" s="152"/>
      <c r="AT12" s="152"/>
      <c r="AU12" s="145"/>
      <c r="AV12" s="145"/>
      <c r="AW12" s="145"/>
      <c r="AX12" s="145"/>
      <c r="AY12" s="145"/>
      <c r="AZ12" s="145"/>
      <c r="BA12" s="145"/>
      <c r="BB12" s="145"/>
      <c r="BC12" s="145"/>
      <c r="BD12" s="14"/>
      <c r="BE12" s="152">
        <f>+SUBTOTAL(9,BE13:BE18)</f>
        <v>1840868.2576532995</v>
      </c>
      <c r="BF12" s="152">
        <f>+SUBTOTAL(9,BF13:BF18)</f>
        <v>2043609.9737279997</v>
      </c>
      <c r="BG12" s="156">
        <f t="shared" si="6"/>
        <v>-202741.71607470023</v>
      </c>
      <c r="BH12" s="157">
        <f t="shared" si="7"/>
        <v>-9.9207636819688361E-2</v>
      </c>
      <c r="BI12" s="145"/>
      <c r="BJ12" s="152"/>
      <c r="BK12" s="152"/>
      <c r="BL12" s="145"/>
      <c r="BM12" s="145"/>
      <c r="BN12" s="145"/>
      <c r="BO12" s="145"/>
      <c r="BP12" s="145"/>
      <c r="BQ12" s="145"/>
      <c r="BR12" s="145"/>
      <c r="BS12" s="145"/>
      <c r="BT12" s="145"/>
      <c r="BU12" s="14"/>
      <c r="BV12" s="152">
        <f>+SUBTOTAL(9,BV13:BV18)</f>
        <v>1489437.19372705</v>
      </c>
      <c r="BW12" s="152">
        <f>+SUBTOTAL(9,BW13:BW18)</f>
        <v>1553111.8429325498</v>
      </c>
      <c r="BX12" s="156">
        <f t="shared" si="8"/>
        <v>-63674.649205499794</v>
      </c>
      <c r="BY12" s="157">
        <f t="shared" si="9"/>
        <v>-4.0998109373289404E-2</v>
      </c>
      <c r="BZ12" s="145"/>
      <c r="CA12" s="152"/>
      <c r="CB12" s="152"/>
      <c r="CC12" s="145"/>
      <c r="CD12" s="145"/>
      <c r="CE12" s="145"/>
      <c r="CF12" s="145"/>
      <c r="CG12" s="145"/>
      <c r="CH12" s="145"/>
      <c r="CI12" s="145"/>
      <c r="CJ12" s="145"/>
      <c r="CK12" s="145"/>
      <c r="CL12" s="14"/>
      <c r="CM12" s="127">
        <f>+SUBTOTAL(9,CM13:CM18)</f>
        <v>1136944.9761200002</v>
      </c>
      <c r="CN12" s="127">
        <f>+SUBTOTAL(9,CN13:CN18)</f>
        <v>1172412.7014900001</v>
      </c>
      <c r="CO12" s="205">
        <f t="shared" si="10"/>
        <v>-35467.725369999884</v>
      </c>
      <c r="CP12" s="157">
        <f t="shared" si="11"/>
        <v>-3.025191157083551E-2</v>
      </c>
      <c r="CQ12" s="198"/>
      <c r="CR12" s="127"/>
      <c r="CS12" s="127"/>
      <c r="CT12" s="198"/>
      <c r="CU12" s="198"/>
      <c r="CV12" s="198"/>
      <c r="CW12" s="198"/>
      <c r="CX12" s="198"/>
      <c r="CY12" s="198"/>
      <c r="CZ12" s="198"/>
      <c r="DA12" s="198"/>
      <c r="DB12" s="198"/>
      <c r="DC12" s="14"/>
      <c r="DD12" s="152">
        <f>+SUBTOTAL(9,DD13:DD18)</f>
        <v>369511.18166299997</v>
      </c>
      <c r="DE12" s="152">
        <f>+SUBTOTAL(9,DE13:DE18)</f>
        <v>377774.24906936003</v>
      </c>
      <c r="DF12" s="156">
        <f t="shared" si="12"/>
        <v>-8263.06740636006</v>
      </c>
      <c r="DG12" s="157">
        <f t="shared" si="13"/>
        <v>-2.1873029796805832E-2</v>
      </c>
      <c r="DH12" s="145"/>
      <c r="DI12" s="152"/>
      <c r="DJ12" s="152"/>
      <c r="DK12" s="145"/>
      <c r="DL12" s="145"/>
      <c r="DM12" s="145"/>
      <c r="DN12" s="145"/>
      <c r="DO12" s="145"/>
      <c r="DP12" s="145"/>
      <c r="DQ12" s="145"/>
      <c r="DR12" s="145"/>
      <c r="DS12" s="145"/>
      <c r="DT12" s="14"/>
      <c r="DU12" s="152">
        <f>+SUBTOTAL(9,DU13:DU18)</f>
        <v>219383.65387115726</v>
      </c>
      <c r="DV12" s="152">
        <f>+SUBTOTAL(9,DV13:DV18)</f>
        <v>254882.79962861701</v>
      </c>
      <c r="DW12" s="156">
        <f t="shared" si="14"/>
        <v>-35499.145757459744</v>
      </c>
      <c r="DX12" s="157">
        <f t="shared" si="15"/>
        <v>-0.13927634900897434</v>
      </c>
      <c r="DY12" s="145"/>
      <c r="DZ12" s="152"/>
      <c r="EA12" s="152"/>
      <c r="EB12" s="145"/>
      <c r="EC12" s="145"/>
      <c r="ED12" s="145"/>
      <c r="EE12" s="145"/>
      <c r="EF12" s="145"/>
      <c r="EG12" s="145"/>
      <c r="EH12" s="145"/>
      <c r="EI12" s="145"/>
      <c r="EJ12" s="145"/>
      <c r="EK12" s="14"/>
      <c r="EL12" s="152">
        <f>+SUBTOTAL(9,EL13:EL18)</f>
        <v>85022.966679999998</v>
      </c>
      <c r="EM12" s="152">
        <f>+SUBTOTAL(9,EM13:EM18)</f>
        <v>98142.374649999998</v>
      </c>
      <c r="EN12" s="156">
        <f t="shared" si="16"/>
        <v>-13119.40797</v>
      </c>
      <c r="EO12" s="157">
        <f t="shared" si="17"/>
        <v>-0.13367730317089899</v>
      </c>
      <c r="EP12" s="145"/>
      <c r="EQ12" s="152"/>
      <c r="ER12" s="152"/>
      <c r="ES12" s="145"/>
      <c r="ET12" s="145"/>
      <c r="EU12" s="145"/>
      <c r="EV12" s="145"/>
      <c r="EW12" s="145"/>
      <c r="EX12" s="145"/>
      <c r="EY12" s="145"/>
      <c r="EZ12" s="145"/>
      <c r="FA12" s="145"/>
      <c r="FB12" s="14"/>
      <c r="FC12" s="152">
        <f>+SUBTOTAL(9,FC13:FC18)</f>
        <v>17644.592185833484</v>
      </c>
      <c r="FD12" s="152">
        <f>+SUBTOTAL(9,FD13:FD18)</f>
        <v>16142.906314999853</v>
      </c>
      <c r="FE12" s="156">
        <f t="shared" si="18"/>
        <v>1501.6858708336313</v>
      </c>
      <c r="FF12" s="157">
        <f t="shared" si="19"/>
        <v>9.3024505100316235E-2</v>
      </c>
      <c r="FG12" s="145"/>
      <c r="FH12" s="152"/>
      <c r="FI12" s="152"/>
      <c r="FJ12" s="145"/>
      <c r="FK12" s="145"/>
      <c r="FL12" s="145"/>
      <c r="FM12" s="145"/>
      <c r="FN12" s="145"/>
      <c r="FO12" s="145"/>
      <c r="FP12" s="145"/>
      <c r="FQ12" s="145"/>
      <c r="FR12" s="145"/>
      <c r="FS12" s="14"/>
      <c r="FT12" s="152">
        <f>+SUBTOTAL(9,FT13:FT18)</f>
        <v>0</v>
      </c>
      <c r="FU12" s="152">
        <f>+SUBTOTAL(9,FU13:FU18)</f>
        <v>0</v>
      </c>
      <c r="FV12" s="156">
        <f t="shared" si="20"/>
        <v>0</v>
      </c>
      <c r="FW12" s="157" t="str">
        <f t="shared" si="21"/>
        <v/>
      </c>
      <c r="FX12" s="145"/>
      <c r="FY12" s="152"/>
      <c r="FZ12" s="152"/>
      <c r="GA12" s="145"/>
      <c r="GB12" s="145"/>
      <c r="GC12" s="145"/>
      <c r="GD12" s="145"/>
      <c r="GE12" s="145"/>
      <c r="GF12" s="145"/>
      <c r="GG12" s="145"/>
      <c r="GH12" s="145"/>
      <c r="GI12" s="145"/>
    </row>
    <row r="13" spans="1:191" x14ac:dyDescent="0.25">
      <c r="A13" s="41">
        <v>609</v>
      </c>
      <c r="B13" s="45"/>
      <c r="C13" s="45"/>
      <c r="D13" s="73" t="str">
        <f t="shared" ref="D13:D18" si="22">VLOOKUP($A13&amp;D$1,TEXTDF,(SPRCODE="DE")*2+(SPRCODE="FR")*3,FALSE)</f>
        <v>Altersgutschriften</v>
      </c>
      <c r="E13" s="73"/>
      <c r="F13" s="74">
        <f>+W13*$G$5+AN13*$H$5+BE13*$I$5+BV13*$K$5+CM13*$L$5+DD13*$M$5+DU13*$N$5+EL13*$P$5+FC13*$Q$5+FT13*$R$5</f>
        <v>4738341.9469812615</v>
      </c>
      <c r="G13" s="74">
        <f>+X13*$G$5+AO13*$H$5+BF13*$I$5+BW13*$K$5+CN13*$L$5+DE13*$M$5+DV13*$N$5+EM13*$P$5+FD13*$Q$5+FU13*$R$5</f>
        <v>4895952.5472932756</v>
      </c>
      <c r="H13" s="75">
        <f t="shared" si="0"/>
        <v>-157610.60031201411</v>
      </c>
      <c r="I13" s="76">
        <f t="shared" si="1"/>
        <v>-3.2192019589558529E-2</v>
      </c>
      <c r="J13" s="23"/>
      <c r="K13" s="29"/>
      <c r="L13" s="29"/>
      <c r="M13" s="23"/>
      <c r="N13" s="23"/>
      <c r="O13" s="23"/>
      <c r="P13" s="23"/>
      <c r="Q13" s="23"/>
      <c r="R13" s="23"/>
      <c r="S13" s="23"/>
      <c r="T13" s="23"/>
      <c r="U13" s="23"/>
      <c r="V13" s="14"/>
      <c r="W13" s="158">
        <v>2581423.5750067546</v>
      </c>
      <c r="X13" s="158">
        <v>2618052.1156147476</v>
      </c>
      <c r="Y13" s="159">
        <f t="shared" si="2"/>
        <v>-36628.540607993025</v>
      </c>
      <c r="Z13" s="160">
        <f t="shared" si="3"/>
        <v>-1.3990760684071457E-2</v>
      </c>
      <c r="AA13" s="145"/>
      <c r="AB13" s="152"/>
      <c r="AC13" s="152"/>
      <c r="AD13" s="145"/>
      <c r="AE13" s="145"/>
      <c r="AF13" s="145"/>
      <c r="AG13" s="145"/>
      <c r="AH13" s="145"/>
      <c r="AI13" s="145"/>
      <c r="AJ13" s="145"/>
      <c r="AK13" s="145"/>
      <c r="AL13" s="145"/>
      <c r="AM13" s="14"/>
      <c r="AN13" s="158">
        <v>3893.9413</v>
      </c>
      <c r="AO13" s="158">
        <v>6623.09573000003</v>
      </c>
      <c r="AP13" s="159">
        <f t="shared" si="4"/>
        <v>-2729.1544300000301</v>
      </c>
      <c r="AQ13" s="160">
        <f t="shared" si="5"/>
        <v>-0.41206628157857195</v>
      </c>
      <c r="AR13" s="145"/>
      <c r="AS13" s="152"/>
      <c r="AT13" s="152"/>
      <c r="AU13" s="145"/>
      <c r="AV13" s="145"/>
      <c r="AW13" s="145"/>
      <c r="AX13" s="145"/>
      <c r="AY13" s="145"/>
      <c r="AZ13" s="145"/>
      <c r="BA13" s="145"/>
      <c r="BB13" s="145"/>
      <c r="BC13" s="145"/>
      <c r="BD13" s="14"/>
      <c r="BE13" s="158">
        <v>783898.51357330009</v>
      </c>
      <c r="BF13" s="158">
        <v>842955.47900799976</v>
      </c>
      <c r="BG13" s="159">
        <f t="shared" si="6"/>
        <v>-59056.965434699669</v>
      </c>
      <c r="BH13" s="160">
        <f t="shared" si="7"/>
        <v>-7.0059412276670452E-2</v>
      </c>
      <c r="BI13" s="145"/>
      <c r="BJ13" s="152"/>
      <c r="BK13" s="152"/>
      <c r="BL13" s="145"/>
      <c r="BM13" s="145"/>
      <c r="BN13" s="145"/>
      <c r="BO13" s="145"/>
      <c r="BP13" s="145"/>
      <c r="BQ13" s="145"/>
      <c r="BR13" s="145"/>
      <c r="BS13" s="145"/>
      <c r="BT13" s="145"/>
      <c r="BU13" s="14"/>
      <c r="BV13" s="158">
        <v>615048.52310704999</v>
      </c>
      <c r="BW13" s="158">
        <v>665011.00216254999</v>
      </c>
      <c r="BX13" s="159">
        <f t="shared" si="8"/>
        <v>-49962.479055500007</v>
      </c>
      <c r="BY13" s="160">
        <f t="shared" si="9"/>
        <v>-7.5130304450643615E-2</v>
      </c>
      <c r="BZ13" s="145"/>
      <c r="CA13" s="152"/>
      <c r="CB13" s="152"/>
      <c r="CC13" s="145"/>
      <c r="CD13" s="145"/>
      <c r="CE13" s="145"/>
      <c r="CF13" s="145"/>
      <c r="CG13" s="145"/>
      <c r="CH13" s="145"/>
      <c r="CI13" s="145"/>
      <c r="CJ13" s="145"/>
      <c r="CK13" s="145"/>
      <c r="CL13" s="14"/>
      <c r="CM13" s="128">
        <v>487793.44575000001</v>
      </c>
      <c r="CN13" s="128">
        <v>489628.56780000002</v>
      </c>
      <c r="CO13" s="206">
        <f t="shared" si="10"/>
        <v>-1835.1220500000054</v>
      </c>
      <c r="CP13" s="160">
        <f t="shared" si="11"/>
        <v>-3.7479881091203593E-3</v>
      </c>
      <c r="CQ13" s="198"/>
      <c r="CR13" s="127"/>
      <c r="CS13" s="127"/>
      <c r="CT13" s="198"/>
      <c r="CU13" s="198"/>
      <c r="CV13" s="198"/>
      <c r="CW13" s="198"/>
      <c r="CX13" s="198"/>
      <c r="CY13" s="198"/>
      <c r="CZ13" s="198"/>
      <c r="DA13" s="198"/>
      <c r="DB13" s="198"/>
      <c r="DC13" s="14"/>
      <c r="DD13" s="158">
        <v>191101.010523</v>
      </c>
      <c r="DE13" s="158">
        <v>195153.66191936002</v>
      </c>
      <c r="DF13" s="159">
        <f t="shared" si="12"/>
        <v>-4052.6513963600155</v>
      </c>
      <c r="DG13" s="160">
        <f t="shared" si="13"/>
        <v>-2.0766463496004639E-2</v>
      </c>
      <c r="DH13" s="145"/>
      <c r="DI13" s="152"/>
      <c r="DJ13" s="152"/>
      <c r="DK13" s="145"/>
      <c r="DL13" s="145"/>
      <c r="DM13" s="145"/>
      <c r="DN13" s="145"/>
      <c r="DO13" s="145"/>
      <c r="DP13" s="145"/>
      <c r="DQ13" s="145"/>
      <c r="DR13" s="145"/>
      <c r="DS13" s="145"/>
      <c r="DT13" s="14"/>
      <c r="DU13" s="158">
        <v>75138.55482115726</v>
      </c>
      <c r="DV13" s="158">
        <v>78476.894258616987</v>
      </c>
      <c r="DW13" s="159">
        <f t="shared" si="14"/>
        <v>-3338.3394374597265</v>
      </c>
      <c r="DX13" s="160">
        <f t="shared" si="15"/>
        <v>-4.2539138035437296E-2</v>
      </c>
      <c r="DY13" s="145"/>
      <c r="DZ13" s="152"/>
      <c r="EA13" s="152"/>
      <c r="EB13" s="145"/>
      <c r="EC13" s="145"/>
      <c r="ED13" s="145"/>
      <c r="EE13" s="145"/>
      <c r="EF13" s="145"/>
      <c r="EG13" s="145"/>
      <c r="EH13" s="145"/>
      <c r="EI13" s="145"/>
      <c r="EJ13" s="145"/>
      <c r="EK13" s="14"/>
      <c r="EL13" s="158">
        <v>0</v>
      </c>
      <c r="EM13" s="158">
        <v>0</v>
      </c>
      <c r="EN13" s="159">
        <f t="shared" si="16"/>
        <v>0</v>
      </c>
      <c r="EO13" s="160" t="str">
        <f t="shared" si="17"/>
        <v/>
      </c>
      <c r="EP13" s="145"/>
      <c r="EQ13" s="152"/>
      <c r="ER13" s="152"/>
      <c r="ES13" s="145"/>
      <c r="ET13" s="145"/>
      <c r="EU13" s="145"/>
      <c r="EV13" s="145"/>
      <c r="EW13" s="145"/>
      <c r="EX13" s="145"/>
      <c r="EY13" s="145"/>
      <c r="EZ13" s="145"/>
      <c r="FA13" s="145"/>
      <c r="FB13" s="14"/>
      <c r="FC13" s="158">
        <v>44.382900000000518</v>
      </c>
      <c r="FD13" s="158">
        <v>51.730800000001182</v>
      </c>
      <c r="FE13" s="159">
        <f t="shared" si="18"/>
        <v>-7.3479000000006636</v>
      </c>
      <c r="FF13" s="160">
        <f t="shared" si="19"/>
        <v>-0.14204110510567203</v>
      </c>
      <c r="FG13" s="145"/>
      <c r="FH13" s="152"/>
      <c r="FI13" s="152"/>
      <c r="FJ13" s="145"/>
      <c r="FK13" s="145"/>
      <c r="FL13" s="145"/>
      <c r="FM13" s="145"/>
      <c r="FN13" s="145"/>
      <c r="FO13" s="145"/>
      <c r="FP13" s="145"/>
      <c r="FQ13" s="145"/>
      <c r="FR13" s="145"/>
      <c r="FS13" s="14"/>
      <c r="FT13" s="158">
        <v>0</v>
      </c>
      <c r="FU13" s="158">
        <v>0</v>
      </c>
      <c r="FV13" s="159">
        <f t="shared" si="20"/>
        <v>0</v>
      </c>
      <c r="FW13" s="160" t="str">
        <f t="shared" si="21"/>
        <v/>
      </c>
      <c r="FX13" s="145"/>
      <c r="FY13" s="152"/>
      <c r="FZ13" s="152"/>
      <c r="GA13" s="145"/>
      <c r="GB13" s="145"/>
      <c r="GC13" s="145"/>
      <c r="GD13" s="145"/>
      <c r="GE13" s="145"/>
      <c r="GF13" s="145"/>
      <c r="GG13" s="145"/>
      <c r="GH13" s="145"/>
      <c r="GI13" s="145"/>
    </row>
    <row r="14" spans="1:191" x14ac:dyDescent="0.25">
      <c r="A14" s="41">
        <v>610</v>
      </c>
      <c r="B14" s="45"/>
      <c r="C14" s="45"/>
      <c r="D14" s="73" t="str">
        <f t="shared" si="22"/>
        <v>Individuelle Einlagen infolge Diensteintritt, Einkauf, WEF oder Scheidung</v>
      </c>
      <c r="E14" s="73"/>
      <c r="F14" s="74">
        <f>+W14*$G$5+AN14*$H$5+BE14*$I$5+BV14*$K$5+CM14*$L$5+DD14*$M$5+DU14*$N$5+EL14*$P$5+FC14*$Q$5+FT14*$R$5</f>
        <v>6068987.2032830669</v>
      </c>
      <c r="G14" s="74">
        <f t="shared" ref="G14:G20" si="23">+X14*$G$5+AO14*$H$5+BF14*$I$5+BW14*$K$5+CN14*$L$5+DE14*$M$5+DV14*$N$5+EM14*$P$5+FD14*$Q$5+FU14*$R$5</f>
        <v>5885831.9982200023</v>
      </c>
      <c r="H14" s="75">
        <f t="shared" si="0"/>
        <v>183155.20506306458</v>
      </c>
      <c r="I14" s="76">
        <f t="shared" si="1"/>
        <v>3.1117980451778937E-2</v>
      </c>
      <c r="J14" s="23"/>
      <c r="K14" s="29"/>
      <c r="L14" s="29"/>
      <c r="M14" s="23"/>
      <c r="N14" s="23"/>
      <c r="O14" s="23"/>
      <c r="P14" s="23"/>
      <c r="Q14" s="23"/>
      <c r="R14" s="23"/>
      <c r="S14" s="23"/>
      <c r="T14" s="23"/>
      <c r="U14" s="23"/>
      <c r="V14" s="15"/>
      <c r="W14" s="158">
        <v>3568056.2517000008</v>
      </c>
      <c r="X14" s="158">
        <v>3385081.9502900005</v>
      </c>
      <c r="Y14" s="159">
        <f t="shared" si="2"/>
        <v>182974.30141000031</v>
      </c>
      <c r="Z14" s="160">
        <f t="shared" si="3"/>
        <v>5.4053137884689795E-2</v>
      </c>
      <c r="AA14" s="145"/>
      <c r="AB14" s="152"/>
      <c r="AC14" s="152"/>
      <c r="AD14" s="145"/>
      <c r="AE14" s="145"/>
      <c r="AF14" s="145"/>
      <c r="AG14" s="145"/>
      <c r="AH14" s="145"/>
      <c r="AI14" s="145"/>
      <c r="AJ14" s="145"/>
      <c r="AK14" s="145"/>
      <c r="AL14" s="145"/>
      <c r="AM14" s="15"/>
      <c r="AN14" s="158">
        <v>5114.7531330654292</v>
      </c>
      <c r="AO14" s="158">
        <v>5418</v>
      </c>
      <c r="AP14" s="159">
        <f t="shared" si="4"/>
        <v>-303.24686693457079</v>
      </c>
      <c r="AQ14" s="160">
        <f t="shared" si="5"/>
        <v>-5.597025967784619E-2</v>
      </c>
      <c r="AR14" s="145"/>
      <c r="AS14" s="152"/>
      <c r="AT14" s="152"/>
      <c r="AU14" s="145"/>
      <c r="AV14" s="145"/>
      <c r="AW14" s="145"/>
      <c r="AX14" s="145"/>
      <c r="AY14" s="145"/>
      <c r="AZ14" s="145"/>
      <c r="BA14" s="145"/>
      <c r="BB14" s="145"/>
      <c r="BC14" s="145"/>
      <c r="BD14" s="15"/>
      <c r="BE14" s="158">
        <v>941906.89817999967</v>
      </c>
      <c r="BF14" s="158">
        <v>936519.29997000028</v>
      </c>
      <c r="BG14" s="159">
        <f t="shared" si="6"/>
        <v>5387.5982099993853</v>
      </c>
      <c r="BH14" s="160">
        <f t="shared" si="7"/>
        <v>5.7527893020163923E-3</v>
      </c>
      <c r="BI14" s="145"/>
      <c r="BJ14" s="152"/>
      <c r="BK14" s="152"/>
      <c r="BL14" s="145"/>
      <c r="BM14" s="145"/>
      <c r="BN14" s="145"/>
      <c r="BO14" s="145"/>
      <c r="BP14" s="145"/>
      <c r="BQ14" s="145"/>
      <c r="BR14" s="145"/>
      <c r="BS14" s="145"/>
      <c r="BT14" s="145"/>
      <c r="BU14" s="15"/>
      <c r="BV14" s="158">
        <v>770180.08165999991</v>
      </c>
      <c r="BW14" s="158">
        <v>768463.61530999991</v>
      </c>
      <c r="BX14" s="159">
        <f t="shared" si="8"/>
        <v>1716.4663500000024</v>
      </c>
      <c r="BY14" s="160">
        <f t="shared" si="9"/>
        <v>2.233633858263584E-3</v>
      </c>
      <c r="BZ14" s="145"/>
      <c r="CA14" s="152"/>
      <c r="CB14" s="152"/>
      <c r="CC14" s="145"/>
      <c r="CD14" s="145"/>
      <c r="CE14" s="145"/>
      <c r="CF14" s="145"/>
      <c r="CG14" s="145"/>
      <c r="CH14" s="145"/>
      <c r="CI14" s="145"/>
      <c r="CJ14" s="145"/>
      <c r="CK14" s="145"/>
      <c r="CL14" s="15"/>
      <c r="CM14" s="128">
        <v>553341.72362000018</v>
      </c>
      <c r="CN14" s="128">
        <v>536510.55496000021</v>
      </c>
      <c r="CO14" s="206">
        <f t="shared" si="10"/>
        <v>16831.168659999967</v>
      </c>
      <c r="CP14" s="160">
        <f t="shared" si="11"/>
        <v>3.1371551788491603E-2</v>
      </c>
      <c r="CQ14" s="198"/>
      <c r="CR14" s="127"/>
      <c r="CS14" s="127"/>
      <c r="CT14" s="198"/>
      <c r="CU14" s="198"/>
      <c r="CV14" s="198"/>
      <c r="CW14" s="198"/>
      <c r="CX14" s="198"/>
      <c r="CY14" s="198"/>
      <c r="CZ14" s="198"/>
      <c r="DA14" s="198"/>
      <c r="DB14" s="198"/>
      <c r="DC14" s="15"/>
      <c r="DD14" s="158">
        <v>168879.82084</v>
      </c>
      <c r="DE14" s="158">
        <v>171232.9001</v>
      </c>
      <c r="DF14" s="159">
        <f t="shared" si="12"/>
        <v>-2353.0792599999986</v>
      </c>
      <c r="DG14" s="160">
        <f t="shared" si="13"/>
        <v>-1.3741981001465287E-2</v>
      </c>
      <c r="DH14" s="145"/>
      <c r="DI14" s="152"/>
      <c r="DJ14" s="152"/>
      <c r="DK14" s="145"/>
      <c r="DL14" s="145"/>
      <c r="DM14" s="145"/>
      <c r="DN14" s="145"/>
      <c r="DO14" s="145"/>
      <c r="DP14" s="145"/>
      <c r="DQ14" s="145"/>
      <c r="DR14" s="145"/>
      <c r="DS14" s="145"/>
      <c r="DT14" s="15"/>
      <c r="DU14" s="158">
        <v>61507.674149999992</v>
      </c>
      <c r="DV14" s="158">
        <v>82605.677589999992</v>
      </c>
      <c r="DW14" s="159">
        <f t="shared" si="14"/>
        <v>-21098.00344</v>
      </c>
      <c r="DX14" s="160">
        <f t="shared" si="15"/>
        <v>-0.25540621486959469</v>
      </c>
      <c r="DY14" s="145"/>
      <c r="DZ14" s="152"/>
      <c r="EA14" s="152"/>
      <c r="EB14" s="145"/>
      <c r="EC14" s="145"/>
      <c r="ED14" s="145"/>
      <c r="EE14" s="145"/>
      <c r="EF14" s="145"/>
      <c r="EG14" s="145"/>
      <c r="EH14" s="145"/>
      <c r="EI14" s="145"/>
      <c r="EJ14" s="145"/>
      <c r="EK14" s="15"/>
      <c r="EL14" s="158">
        <v>0</v>
      </c>
      <c r="EM14" s="158">
        <v>0</v>
      </c>
      <c r="EN14" s="159">
        <f t="shared" si="16"/>
        <v>0</v>
      </c>
      <c r="EO14" s="160" t="str">
        <f t="shared" si="17"/>
        <v/>
      </c>
      <c r="EP14" s="145"/>
      <c r="EQ14" s="152"/>
      <c r="ER14" s="152"/>
      <c r="ES14" s="145"/>
      <c r="ET14" s="145"/>
      <c r="EU14" s="145"/>
      <c r="EV14" s="145"/>
      <c r="EW14" s="145"/>
      <c r="EX14" s="145"/>
      <c r="EY14" s="145"/>
      <c r="EZ14" s="145"/>
      <c r="FA14" s="145"/>
      <c r="FB14" s="15"/>
      <c r="FC14" s="158">
        <v>0</v>
      </c>
      <c r="FD14" s="158">
        <v>0</v>
      </c>
      <c r="FE14" s="159">
        <f t="shared" si="18"/>
        <v>0</v>
      </c>
      <c r="FF14" s="160" t="str">
        <f t="shared" si="19"/>
        <v/>
      </c>
      <c r="FG14" s="145"/>
      <c r="FH14" s="152"/>
      <c r="FI14" s="152"/>
      <c r="FJ14" s="145"/>
      <c r="FK14" s="145"/>
      <c r="FL14" s="145"/>
      <c r="FM14" s="145"/>
      <c r="FN14" s="145"/>
      <c r="FO14" s="145"/>
      <c r="FP14" s="145"/>
      <c r="FQ14" s="145"/>
      <c r="FR14" s="145"/>
      <c r="FS14" s="15"/>
      <c r="FT14" s="158">
        <v>0</v>
      </c>
      <c r="FU14" s="158">
        <v>0</v>
      </c>
      <c r="FV14" s="159">
        <f t="shared" si="20"/>
        <v>0</v>
      </c>
      <c r="FW14" s="160" t="str">
        <f t="shared" si="21"/>
        <v/>
      </c>
      <c r="FX14" s="145"/>
      <c r="FY14" s="152"/>
      <c r="FZ14" s="152"/>
      <c r="GA14" s="145"/>
      <c r="GB14" s="145"/>
      <c r="GC14" s="145"/>
      <c r="GD14" s="145"/>
      <c r="GE14" s="145"/>
      <c r="GF14" s="145"/>
      <c r="GG14" s="145"/>
      <c r="GH14" s="145"/>
      <c r="GI14" s="145"/>
    </row>
    <row r="15" spans="1:191" x14ac:dyDescent="0.25">
      <c r="A15" s="41">
        <v>611</v>
      </c>
      <c r="B15" s="45"/>
      <c r="C15" s="45"/>
      <c r="D15" s="73" t="str">
        <f t="shared" si="22"/>
        <v>Eingebrachte Altersguthaben bei Vertragsübernahmen</v>
      </c>
      <c r="E15" s="73"/>
      <c r="F15" s="74">
        <f t="shared" ref="F15:F18" si="24">+W15*$G$5+AN15*$H$5+BE15*$I$5+BV15*$K$5+CM15*$L$5+DD15*$M$5+DU15*$N$5+EL15*$P$5+FC15*$Q$5+FT15*$R$5</f>
        <v>359417.58690000005</v>
      </c>
      <c r="G15" s="74">
        <f t="shared" si="23"/>
        <v>575463.61730000004</v>
      </c>
      <c r="H15" s="75">
        <f t="shared" si="0"/>
        <v>-216046.03039999999</v>
      </c>
      <c r="I15" s="76">
        <f t="shared" si="1"/>
        <v>-0.37542952135472907</v>
      </c>
      <c r="J15" s="23"/>
      <c r="K15" s="29"/>
      <c r="L15" s="29"/>
      <c r="M15" s="23"/>
      <c r="N15" s="23"/>
      <c r="O15" s="23"/>
      <c r="P15" s="23"/>
      <c r="Q15" s="23"/>
      <c r="R15" s="23"/>
      <c r="S15" s="23"/>
      <c r="T15" s="23"/>
      <c r="U15" s="23"/>
      <c r="V15" s="14"/>
      <c r="W15" s="158">
        <v>119198.53690000001</v>
      </c>
      <c r="X15" s="158">
        <v>170378.9039</v>
      </c>
      <c r="Y15" s="159">
        <f t="shared" si="2"/>
        <v>-51180.366999999998</v>
      </c>
      <c r="Z15" s="160">
        <f t="shared" si="3"/>
        <v>-0.30039145591662653</v>
      </c>
      <c r="AA15" s="145"/>
      <c r="AB15" s="152"/>
      <c r="AC15" s="152"/>
      <c r="AD15" s="145"/>
      <c r="AE15" s="145"/>
      <c r="AF15" s="145"/>
      <c r="AG15" s="145"/>
      <c r="AH15" s="145"/>
      <c r="AI15" s="145"/>
      <c r="AJ15" s="145"/>
      <c r="AK15" s="145"/>
      <c r="AL15" s="145"/>
      <c r="AM15" s="14"/>
      <c r="AN15" s="158">
        <v>172.51699999999983</v>
      </c>
      <c r="AO15" s="158">
        <v>21717.207999999999</v>
      </c>
      <c r="AP15" s="159">
        <f t="shared" si="4"/>
        <v>-21544.690999999999</v>
      </c>
      <c r="AQ15" s="160">
        <f t="shared" si="5"/>
        <v>-0.99205620722516452</v>
      </c>
      <c r="AR15" s="145"/>
      <c r="AS15" s="152"/>
      <c r="AT15" s="152"/>
      <c r="AU15" s="145"/>
      <c r="AV15" s="145"/>
      <c r="AW15" s="145"/>
      <c r="AX15" s="145"/>
      <c r="AY15" s="145"/>
      <c r="AZ15" s="145"/>
      <c r="BA15" s="145"/>
      <c r="BB15" s="145"/>
      <c r="BC15" s="145"/>
      <c r="BD15" s="14"/>
      <c r="BE15" s="158">
        <v>38795.397349999999</v>
      </c>
      <c r="BF15" s="158">
        <v>129035.82405</v>
      </c>
      <c r="BG15" s="159">
        <f t="shared" si="6"/>
        <v>-90240.426699999996</v>
      </c>
      <c r="BH15" s="160">
        <f t="shared" si="7"/>
        <v>-0.69934397958378436</v>
      </c>
      <c r="BI15" s="145"/>
      <c r="BJ15" s="152"/>
      <c r="BK15" s="152"/>
      <c r="BL15" s="145"/>
      <c r="BM15" s="145"/>
      <c r="BN15" s="145"/>
      <c r="BO15" s="145"/>
      <c r="BP15" s="145"/>
      <c r="BQ15" s="145"/>
      <c r="BR15" s="145"/>
      <c r="BS15" s="145"/>
      <c r="BT15" s="145"/>
      <c r="BU15" s="14"/>
      <c r="BV15" s="158">
        <v>85979.734099999987</v>
      </c>
      <c r="BW15" s="158">
        <v>99697.828699999984</v>
      </c>
      <c r="BX15" s="159">
        <f t="shared" si="8"/>
        <v>-13718.094599999997</v>
      </c>
      <c r="BY15" s="160">
        <f t="shared" si="9"/>
        <v>-0.13759672380909138</v>
      </c>
      <c r="BZ15" s="145"/>
      <c r="CA15" s="152"/>
      <c r="CB15" s="152"/>
      <c r="CC15" s="145"/>
      <c r="CD15" s="145"/>
      <c r="CE15" s="145"/>
      <c r="CF15" s="145"/>
      <c r="CG15" s="145"/>
      <c r="CH15" s="145"/>
      <c r="CI15" s="145"/>
      <c r="CJ15" s="145"/>
      <c r="CK15" s="145"/>
      <c r="CL15" s="14"/>
      <c r="CM15" s="128">
        <v>94983.372400000022</v>
      </c>
      <c r="CN15" s="128">
        <v>142589.25124999997</v>
      </c>
      <c r="CO15" s="206">
        <f t="shared" si="10"/>
        <v>-47605.87884999995</v>
      </c>
      <c r="CP15" s="160">
        <f t="shared" si="11"/>
        <v>-0.33386723355839176</v>
      </c>
      <c r="CQ15" s="198"/>
      <c r="CR15" s="127"/>
      <c r="CS15" s="127"/>
      <c r="CT15" s="198"/>
      <c r="CU15" s="198"/>
      <c r="CV15" s="198"/>
      <c r="CW15" s="198"/>
      <c r="CX15" s="198"/>
      <c r="CY15" s="198"/>
      <c r="CZ15" s="198"/>
      <c r="DA15" s="198"/>
      <c r="DB15" s="198"/>
      <c r="DC15" s="14"/>
      <c r="DD15" s="158">
        <v>8610.5376500000002</v>
      </c>
      <c r="DE15" s="158">
        <v>11257.56215</v>
      </c>
      <c r="DF15" s="159">
        <f t="shared" si="12"/>
        <v>-2647.0244999999995</v>
      </c>
      <c r="DG15" s="160">
        <f t="shared" si="13"/>
        <v>-0.23513301234583894</v>
      </c>
      <c r="DH15" s="145"/>
      <c r="DI15" s="152"/>
      <c r="DJ15" s="152"/>
      <c r="DK15" s="145"/>
      <c r="DL15" s="145"/>
      <c r="DM15" s="145"/>
      <c r="DN15" s="145"/>
      <c r="DO15" s="145"/>
      <c r="DP15" s="145"/>
      <c r="DQ15" s="145"/>
      <c r="DR15" s="145"/>
      <c r="DS15" s="145"/>
      <c r="DT15" s="14"/>
      <c r="DU15" s="158">
        <v>11677.491499999998</v>
      </c>
      <c r="DV15" s="158">
        <v>787.03925000000004</v>
      </c>
      <c r="DW15" s="159">
        <f t="shared" si="14"/>
        <v>10890.452249999998</v>
      </c>
      <c r="DX15" s="160">
        <f t="shared" si="15"/>
        <v>13.837241598814796</v>
      </c>
      <c r="DY15" s="145"/>
      <c r="DZ15" s="152"/>
      <c r="EA15" s="152"/>
      <c r="EB15" s="145"/>
      <c r="EC15" s="145"/>
      <c r="ED15" s="145"/>
      <c r="EE15" s="145"/>
      <c r="EF15" s="145"/>
      <c r="EG15" s="145"/>
      <c r="EH15" s="145"/>
      <c r="EI15" s="145"/>
      <c r="EJ15" s="145"/>
      <c r="EK15" s="14"/>
      <c r="EL15" s="158">
        <v>0</v>
      </c>
      <c r="EM15" s="158">
        <v>0</v>
      </c>
      <c r="EN15" s="159">
        <f t="shared" si="16"/>
        <v>0</v>
      </c>
      <c r="EO15" s="160" t="str">
        <f t="shared" si="17"/>
        <v/>
      </c>
      <c r="EP15" s="145"/>
      <c r="EQ15" s="152"/>
      <c r="ER15" s="152"/>
      <c r="ES15" s="145"/>
      <c r="ET15" s="145"/>
      <c r="EU15" s="145"/>
      <c r="EV15" s="145"/>
      <c r="EW15" s="145"/>
      <c r="EX15" s="145"/>
      <c r="EY15" s="145"/>
      <c r="EZ15" s="145"/>
      <c r="FA15" s="145"/>
      <c r="FB15" s="14"/>
      <c r="FC15" s="158">
        <v>0</v>
      </c>
      <c r="FD15" s="158">
        <v>0</v>
      </c>
      <c r="FE15" s="159">
        <f t="shared" si="18"/>
        <v>0</v>
      </c>
      <c r="FF15" s="160" t="str">
        <f t="shared" si="19"/>
        <v/>
      </c>
      <c r="FG15" s="145"/>
      <c r="FH15" s="152"/>
      <c r="FI15" s="152"/>
      <c r="FJ15" s="145"/>
      <c r="FK15" s="145"/>
      <c r="FL15" s="145"/>
      <c r="FM15" s="145"/>
      <c r="FN15" s="145"/>
      <c r="FO15" s="145"/>
      <c r="FP15" s="145"/>
      <c r="FQ15" s="145"/>
      <c r="FR15" s="145"/>
      <c r="FS15" s="14"/>
      <c r="FT15" s="158">
        <v>0</v>
      </c>
      <c r="FU15" s="158">
        <v>0</v>
      </c>
      <c r="FV15" s="159">
        <f t="shared" si="20"/>
        <v>0</v>
      </c>
      <c r="FW15" s="160" t="str">
        <f t="shared" si="21"/>
        <v/>
      </c>
      <c r="FX15" s="145"/>
      <c r="FY15" s="152"/>
      <c r="FZ15" s="152"/>
      <c r="GA15" s="145"/>
      <c r="GB15" s="145"/>
      <c r="GC15" s="145"/>
      <c r="GD15" s="145"/>
      <c r="GE15" s="145"/>
      <c r="GF15" s="145"/>
      <c r="GG15" s="145"/>
      <c r="GH15" s="145"/>
      <c r="GI15" s="145"/>
    </row>
    <row r="16" spans="1:191" x14ac:dyDescent="0.25">
      <c r="A16" s="41">
        <v>612</v>
      </c>
      <c r="B16" s="45"/>
      <c r="C16" s="45"/>
      <c r="D16" s="73" t="str">
        <f t="shared" si="22"/>
        <v>Einlagen für Alters- und Hinterbliebenenrenten</v>
      </c>
      <c r="E16" s="73"/>
      <c r="F16" s="74">
        <f t="shared" si="24"/>
        <v>133026.25290693459</v>
      </c>
      <c r="G16" s="74">
        <f t="shared" si="23"/>
        <v>240912.514</v>
      </c>
      <c r="H16" s="75">
        <f t="shared" si="0"/>
        <v>-107886.2610930654</v>
      </c>
      <c r="I16" s="76">
        <f t="shared" si="1"/>
        <v>-0.44782339987978126</v>
      </c>
      <c r="J16" s="23"/>
      <c r="K16" s="29"/>
      <c r="L16" s="29"/>
      <c r="M16" s="23"/>
      <c r="N16" s="23"/>
      <c r="O16" s="23"/>
      <c r="P16" s="23"/>
      <c r="Q16" s="23"/>
      <c r="R16" s="23"/>
      <c r="S16" s="23"/>
      <c r="T16" s="23"/>
      <c r="U16" s="23"/>
      <c r="V16" s="14"/>
      <c r="W16" s="158">
        <v>7175.5143500000004</v>
      </c>
      <c r="X16" s="158">
        <v>635.55700000000002</v>
      </c>
      <c r="Y16" s="159">
        <f t="shared" si="2"/>
        <v>6539.9573500000006</v>
      </c>
      <c r="Z16" s="160">
        <f t="shared" si="3"/>
        <v>10.290119296931667</v>
      </c>
      <c r="AA16" s="145"/>
      <c r="AB16" s="152"/>
      <c r="AC16" s="152"/>
      <c r="AD16" s="145"/>
      <c r="AE16" s="145"/>
      <c r="AF16" s="145"/>
      <c r="AG16" s="145"/>
      <c r="AH16" s="145"/>
      <c r="AI16" s="145"/>
      <c r="AJ16" s="145"/>
      <c r="AK16" s="145"/>
      <c r="AL16" s="145"/>
      <c r="AM16" s="14"/>
      <c r="AN16" s="158">
        <v>16022.243526934566</v>
      </c>
      <c r="AO16" s="158">
        <v>23036</v>
      </c>
      <c r="AP16" s="159">
        <f t="shared" si="4"/>
        <v>-7013.756473065434</v>
      </c>
      <c r="AQ16" s="160">
        <f t="shared" si="5"/>
        <v>-0.30446937285402997</v>
      </c>
      <c r="AR16" s="145"/>
      <c r="AS16" s="152"/>
      <c r="AT16" s="152"/>
      <c r="AU16" s="145"/>
      <c r="AV16" s="145"/>
      <c r="AW16" s="145"/>
      <c r="AX16" s="145"/>
      <c r="AY16" s="145"/>
      <c r="AZ16" s="145"/>
      <c r="BA16" s="145"/>
      <c r="BB16" s="145"/>
      <c r="BC16" s="145"/>
      <c r="BD16" s="14"/>
      <c r="BE16" s="158">
        <v>31141.647899999996</v>
      </c>
      <c r="BF16" s="158">
        <v>79555.70719999999</v>
      </c>
      <c r="BG16" s="159">
        <f t="shared" si="6"/>
        <v>-48414.059299999994</v>
      </c>
      <c r="BH16" s="160">
        <f t="shared" si="7"/>
        <v>-0.60855545131776534</v>
      </c>
      <c r="BI16" s="145"/>
      <c r="BJ16" s="152"/>
      <c r="BK16" s="152"/>
      <c r="BL16" s="145"/>
      <c r="BM16" s="145"/>
      <c r="BN16" s="145"/>
      <c r="BO16" s="145"/>
      <c r="BP16" s="145"/>
      <c r="BQ16" s="145"/>
      <c r="BR16" s="145"/>
      <c r="BS16" s="145"/>
      <c r="BT16" s="145"/>
      <c r="BU16" s="14"/>
      <c r="BV16" s="158">
        <v>6465.5613500000009</v>
      </c>
      <c r="BW16" s="158">
        <v>4606.1730000000271</v>
      </c>
      <c r="BX16" s="159">
        <f t="shared" si="8"/>
        <v>1859.3883499999738</v>
      </c>
      <c r="BY16" s="160">
        <f t="shared" si="9"/>
        <v>0.40367314688353284</v>
      </c>
      <c r="BZ16" s="145"/>
      <c r="CA16" s="152"/>
      <c r="CB16" s="152"/>
      <c r="CC16" s="145"/>
      <c r="CD16" s="145"/>
      <c r="CE16" s="145"/>
      <c r="CF16" s="145"/>
      <c r="CG16" s="145"/>
      <c r="CH16" s="145"/>
      <c r="CI16" s="145"/>
      <c r="CJ16" s="145"/>
      <c r="CK16" s="145"/>
      <c r="CL16" s="14"/>
      <c r="CM16" s="128">
        <v>-5.5</v>
      </c>
      <c r="CN16" s="128">
        <v>-15.036000000000001</v>
      </c>
      <c r="CO16" s="206">
        <f t="shared" si="10"/>
        <v>9.5360000000000014</v>
      </c>
      <c r="CP16" s="160">
        <f t="shared" si="11"/>
        <v>-0.63421122638999738</v>
      </c>
      <c r="CQ16" s="198"/>
      <c r="CR16" s="127"/>
      <c r="CS16" s="127"/>
      <c r="CT16" s="198"/>
      <c r="CU16" s="198"/>
      <c r="CV16" s="198"/>
      <c r="CW16" s="198"/>
      <c r="CX16" s="198"/>
      <c r="CY16" s="198"/>
      <c r="CZ16" s="198"/>
      <c r="DA16" s="198"/>
      <c r="DB16" s="198"/>
      <c r="DC16" s="14"/>
      <c r="DD16" s="158">
        <v>0</v>
      </c>
      <c r="DE16" s="158">
        <v>0</v>
      </c>
      <c r="DF16" s="159">
        <f t="shared" si="12"/>
        <v>0</v>
      </c>
      <c r="DG16" s="160" t="str">
        <f t="shared" si="13"/>
        <v/>
      </c>
      <c r="DH16" s="145"/>
      <c r="DI16" s="152"/>
      <c r="DJ16" s="152"/>
      <c r="DK16" s="145"/>
      <c r="DL16" s="145"/>
      <c r="DM16" s="145"/>
      <c r="DN16" s="145"/>
      <c r="DO16" s="145"/>
      <c r="DP16" s="145"/>
      <c r="DQ16" s="145"/>
      <c r="DR16" s="145"/>
      <c r="DS16" s="145"/>
      <c r="DT16" s="14"/>
      <c r="DU16" s="158">
        <v>43053.495700000007</v>
      </c>
      <c r="DV16" s="158">
        <v>68869.099899999987</v>
      </c>
      <c r="DW16" s="159">
        <f t="shared" si="14"/>
        <v>-25815.60419999998</v>
      </c>
      <c r="DX16" s="160">
        <f t="shared" si="15"/>
        <v>-0.37485032093471549</v>
      </c>
      <c r="DY16" s="145"/>
      <c r="DZ16" s="152"/>
      <c r="EA16" s="152"/>
      <c r="EB16" s="145"/>
      <c r="EC16" s="145"/>
      <c r="ED16" s="145"/>
      <c r="EE16" s="145"/>
      <c r="EF16" s="145"/>
      <c r="EG16" s="145"/>
      <c r="EH16" s="145"/>
      <c r="EI16" s="145"/>
      <c r="EJ16" s="145"/>
      <c r="EK16" s="14"/>
      <c r="EL16" s="158">
        <v>29173.290079999999</v>
      </c>
      <c r="EM16" s="158">
        <v>64225.012900000002</v>
      </c>
      <c r="EN16" s="159">
        <f t="shared" si="16"/>
        <v>-35051.722820000003</v>
      </c>
      <c r="EO16" s="160">
        <f t="shared" si="17"/>
        <v>-0.54576435624195885</v>
      </c>
      <c r="EP16" s="145"/>
      <c r="EQ16" s="152"/>
      <c r="ER16" s="152"/>
      <c r="ES16" s="145"/>
      <c r="ET16" s="145"/>
      <c r="EU16" s="145"/>
      <c r="EV16" s="145"/>
      <c r="EW16" s="145"/>
      <c r="EX16" s="145"/>
      <c r="EY16" s="145"/>
      <c r="EZ16" s="145"/>
      <c r="FA16" s="145"/>
      <c r="FB16" s="14"/>
      <c r="FC16" s="158">
        <v>0</v>
      </c>
      <c r="FD16" s="158">
        <v>0</v>
      </c>
      <c r="FE16" s="159">
        <f t="shared" si="18"/>
        <v>0</v>
      </c>
      <c r="FF16" s="160" t="str">
        <f t="shared" si="19"/>
        <v/>
      </c>
      <c r="FG16" s="145"/>
      <c r="FH16" s="152"/>
      <c r="FI16" s="152"/>
      <c r="FJ16" s="145"/>
      <c r="FK16" s="145"/>
      <c r="FL16" s="145"/>
      <c r="FM16" s="145"/>
      <c r="FN16" s="145"/>
      <c r="FO16" s="145"/>
      <c r="FP16" s="145"/>
      <c r="FQ16" s="145"/>
      <c r="FR16" s="145"/>
      <c r="FS16" s="14"/>
      <c r="FT16" s="158">
        <v>0</v>
      </c>
      <c r="FU16" s="158">
        <v>0</v>
      </c>
      <c r="FV16" s="159">
        <f t="shared" si="20"/>
        <v>0</v>
      </c>
      <c r="FW16" s="160" t="str">
        <f t="shared" si="21"/>
        <v/>
      </c>
      <c r="FX16" s="145"/>
      <c r="FY16" s="152"/>
      <c r="FZ16" s="152"/>
      <c r="GA16" s="145"/>
      <c r="GB16" s="145"/>
      <c r="GC16" s="145"/>
      <c r="GD16" s="145"/>
      <c r="GE16" s="145"/>
      <c r="GF16" s="145"/>
      <c r="GG16" s="145"/>
      <c r="GH16" s="145"/>
      <c r="GI16" s="145"/>
    </row>
    <row r="17" spans="1:191" x14ac:dyDescent="0.25">
      <c r="A17" s="41">
        <v>613</v>
      </c>
      <c r="B17" s="45"/>
      <c r="C17" s="45"/>
      <c r="D17" s="73" t="str">
        <f t="shared" si="22"/>
        <v>Einlagen für Invaliden- und Invalidenkinderrenten</v>
      </c>
      <c r="E17" s="73"/>
      <c r="F17" s="74">
        <f t="shared" si="24"/>
        <v>176307.21365000005</v>
      </c>
      <c r="G17" s="74">
        <f t="shared" si="23"/>
        <v>162589.62622999999</v>
      </c>
      <c r="H17" s="75">
        <f t="shared" si="0"/>
        <v>13717.587420000054</v>
      </c>
      <c r="I17" s="76">
        <f t="shared" si="1"/>
        <v>8.4369388983003724E-2</v>
      </c>
      <c r="J17" s="23"/>
      <c r="K17" s="29"/>
      <c r="L17" s="29"/>
      <c r="M17" s="23"/>
      <c r="N17" s="23"/>
      <c r="O17" s="23"/>
      <c r="P17" s="23"/>
      <c r="Q17" s="23"/>
      <c r="R17" s="23"/>
      <c r="S17" s="23"/>
      <c r="T17" s="23"/>
      <c r="U17" s="23"/>
      <c r="V17" s="14"/>
      <c r="W17" s="158">
        <v>9366.1750499999998</v>
      </c>
      <c r="X17" s="158">
        <v>16523.577400000002</v>
      </c>
      <c r="Y17" s="159">
        <f t="shared" si="2"/>
        <v>-7157.4023500000021</v>
      </c>
      <c r="Z17" s="160">
        <f t="shared" si="3"/>
        <v>-0.4331629995572267</v>
      </c>
      <c r="AA17" s="145"/>
      <c r="AB17" s="152"/>
      <c r="AC17" s="152"/>
      <c r="AD17" s="145"/>
      <c r="AE17" s="145"/>
      <c r="AF17" s="145"/>
      <c r="AG17" s="145"/>
      <c r="AH17" s="145"/>
      <c r="AI17" s="145"/>
      <c r="AJ17" s="145"/>
      <c r="AK17" s="145"/>
      <c r="AL17" s="145"/>
      <c r="AM17" s="14"/>
      <c r="AN17" s="158">
        <v>57635.104930000001</v>
      </c>
      <c r="AO17" s="158">
        <v>56306</v>
      </c>
      <c r="AP17" s="159">
        <f t="shared" si="4"/>
        <v>1329.1049300000013</v>
      </c>
      <c r="AQ17" s="160">
        <f t="shared" si="5"/>
        <v>2.3605031968173984E-2</v>
      </c>
      <c r="AR17" s="145"/>
      <c r="AS17" s="152"/>
      <c r="AT17" s="152"/>
      <c r="AU17" s="145"/>
      <c r="AV17" s="145"/>
      <c r="AW17" s="145"/>
      <c r="AX17" s="145"/>
      <c r="AY17" s="145"/>
      <c r="AZ17" s="145"/>
      <c r="BA17" s="145"/>
      <c r="BB17" s="145"/>
      <c r="BC17" s="145"/>
      <c r="BD17" s="14"/>
      <c r="BE17" s="158">
        <v>12293.507850000002</v>
      </c>
      <c r="BF17" s="158">
        <v>15245.155899999998</v>
      </c>
      <c r="BG17" s="159">
        <f t="shared" si="6"/>
        <v>-2951.6480499999961</v>
      </c>
      <c r="BH17" s="160">
        <f t="shared" si="7"/>
        <v>-0.19361219192255008</v>
      </c>
      <c r="BI17" s="145"/>
      <c r="BJ17" s="152"/>
      <c r="BK17" s="152"/>
      <c r="BL17" s="145"/>
      <c r="BM17" s="145"/>
      <c r="BN17" s="145"/>
      <c r="BO17" s="145"/>
      <c r="BP17" s="145"/>
      <c r="BQ17" s="145"/>
      <c r="BR17" s="145"/>
      <c r="BS17" s="145"/>
      <c r="BT17" s="145"/>
      <c r="BU17" s="14"/>
      <c r="BV17" s="158">
        <v>11533.111519999999</v>
      </c>
      <c r="BW17" s="158">
        <v>15009.502699999997</v>
      </c>
      <c r="BX17" s="159">
        <f t="shared" si="8"/>
        <v>-3476.3911799999987</v>
      </c>
      <c r="BY17" s="160">
        <f t="shared" si="9"/>
        <v>-0.23161268227760801</v>
      </c>
      <c r="BZ17" s="145"/>
      <c r="CA17" s="152"/>
      <c r="CB17" s="152"/>
      <c r="CC17" s="145"/>
      <c r="CD17" s="145"/>
      <c r="CE17" s="145"/>
      <c r="CF17" s="145"/>
      <c r="CG17" s="145"/>
      <c r="CH17" s="145"/>
      <c r="CI17" s="145"/>
      <c r="CJ17" s="145"/>
      <c r="CK17" s="145"/>
      <c r="CL17" s="14"/>
      <c r="CM17" s="128">
        <v>703.38734999999997</v>
      </c>
      <c r="CN17" s="128">
        <v>1313.81495</v>
      </c>
      <c r="CO17" s="206">
        <f t="shared" si="10"/>
        <v>-610.42759999999998</v>
      </c>
      <c r="CP17" s="160">
        <f t="shared" si="11"/>
        <v>-0.46462220573757362</v>
      </c>
      <c r="CQ17" s="198"/>
      <c r="CR17" s="127"/>
      <c r="CS17" s="127"/>
      <c r="CT17" s="198"/>
      <c r="CU17" s="198"/>
      <c r="CV17" s="198"/>
      <c r="CW17" s="198"/>
      <c r="CX17" s="198"/>
      <c r="CY17" s="198"/>
      <c r="CZ17" s="198"/>
      <c r="DA17" s="198"/>
      <c r="DB17" s="198"/>
      <c r="DC17" s="14"/>
      <c r="DD17" s="158">
        <v>919.81265000000008</v>
      </c>
      <c r="DE17" s="158">
        <v>130.1249</v>
      </c>
      <c r="DF17" s="159">
        <f t="shared" si="12"/>
        <v>789.68775000000005</v>
      </c>
      <c r="DG17" s="160">
        <f t="shared" si="13"/>
        <v>6.0686905427016669</v>
      </c>
      <c r="DH17" s="145"/>
      <c r="DI17" s="152"/>
      <c r="DJ17" s="152"/>
      <c r="DK17" s="145"/>
      <c r="DL17" s="145"/>
      <c r="DM17" s="145"/>
      <c r="DN17" s="145"/>
      <c r="DO17" s="145"/>
      <c r="DP17" s="145"/>
      <c r="DQ17" s="145"/>
      <c r="DR17" s="145"/>
      <c r="DS17" s="145"/>
      <c r="DT17" s="14"/>
      <c r="DU17" s="158">
        <v>28006.437700000002</v>
      </c>
      <c r="DV17" s="158">
        <v>24144.088629999998</v>
      </c>
      <c r="DW17" s="159">
        <f t="shared" si="14"/>
        <v>3862.3490700000038</v>
      </c>
      <c r="DX17" s="160">
        <f t="shared" si="15"/>
        <v>0.15997079571688122</v>
      </c>
      <c r="DY17" s="145"/>
      <c r="DZ17" s="152"/>
      <c r="EA17" s="152"/>
      <c r="EB17" s="145"/>
      <c r="EC17" s="145"/>
      <c r="ED17" s="145"/>
      <c r="EE17" s="145"/>
      <c r="EF17" s="145"/>
      <c r="EG17" s="145"/>
      <c r="EH17" s="145"/>
      <c r="EI17" s="145"/>
      <c r="EJ17" s="145"/>
      <c r="EK17" s="14"/>
      <c r="EL17" s="158">
        <v>55849.676599999999</v>
      </c>
      <c r="EM17" s="158">
        <v>33917.361749999996</v>
      </c>
      <c r="EN17" s="159">
        <f t="shared" si="16"/>
        <v>21932.314850000002</v>
      </c>
      <c r="EO17" s="160">
        <f t="shared" si="17"/>
        <v>0.64663976554721292</v>
      </c>
      <c r="EP17" s="145"/>
      <c r="EQ17" s="152"/>
      <c r="ER17" s="152"/>
      <c r="ES17" s="145"/>
      <c r="ET17" s="145"/>
      <c r="EU17" s="145"/>
      <c r="EV17" s="145"/>
      <c r="EW17" s="145"/>
      <c r="EX17" s="145"/>
      <c r="EY17" s="145"/>
      <c r="EZ17" s="145"/>
      <c r="FA17" s="145"/>
      <c r="FB17" s="14"/>
      <c r="FC17" s="158">
        <v>0</v>
      </c>
      <c r="FD17" s="158">
        <v>0</v>
      </c>
      <c r="FE17" s="159">
        <f t="shared" si="18"/>
        <v>0</v>
      </c>
      <c r="FF17" s="160" t="str">
        <f t="shared" si="19"/>
        <v/>
      </c>
      <c r="FG17" s="145"/>
      <c r="FH17" s="152"/>
      <c r="FI17" s="152"/>
      <c r="FJ17" s="145"/>
      <c r="FK17" s="145"/>
      <c r="FL17" s="145"/>
      <c r="FM17" s="145"/>
      <c r="FN17" s="145"/>
      <c r="FO17" s="145"/>
      <c r="FP17" s="145"/>
      <c r="FQ17" s="145"/>
      <c r="FR17" s="145"/>
      <c r="FS17" s="14"/>
      <c r="FT17" s="158">
        <v>0</v>
      </c>
      <c r="FU17" s="158">
        <v>0</v>
      </c>
      <c r="FV17" s="159">
        <f t="shared" si="20"/>
        <v>0</v>
      </c>
      <c r="FW17" s="160" t="str">
        <f t="shared" si="21"/>
        <v/>
      </c>
      <c r="FX17" s="145"/>
      <c r="FY17" s="152"/>
      <c r="FZ17" s="152"/>
      <c r="GA17" s="145"/>
      <c r="GB17" s="145"/>
      <c r="GC17" s="145"/>
      <c r="GD17" s="145"/>
      <c r="GE17" s="145"/>
      <c r="GF17" s="145"/>
      <c r="GG17" s="145"/>
      <c r="GH17" s="145"/>
      <c r="GI17" s="145"/>
    </row>
    <row r="18" spans="1:191" x14ac:dyDescent="0.25">
      <c r="A18" s="41">
        <v>614</v>
      </c>
      <c r="B18" s="45"/>
      <c r="C18" s="45"/>
      <c r="D18" s="73" t="str">
        <f t="shared" si="22"/>
        <v>Einlagen für Freizügigkeitspolicen</v>
      </c>
      <c r="E18" s="73"/>
      <c r="F18" s="74">
        <f t="shared" si="24"/>
        <v>735464.59755583352</v>
      </c>
      <c r="G18" s="74">
        <f t="shared" si="23"/>
        <v>784720.40050499991</v>
      </c>
      <c r="H18" s="75">
        <f t="shared" si="0"/>
        <v>-49255.802949166391</v>
      </c>
      <c r="I18" s="76">
        <f t="shared" si="1"/>
        <v>-6.2768602571652621E-2</v>
      </c>
      <c r="J18" s="23"/>
      <c r="K18" s="29"/>
      <c r="L18" s="29"/>
      <c r="M18" s="23"/>
      <c r="N18" s="23"/>
      <c r="O18" s="23"/>
      <c r="P18" s="23"/>
      <c r="Q18" s="23"/>
      <c r="R18" s="23"/>
      <c r="S18" s="23"/>
      <c r="T18" s="23"/>
      <c r="U18" s="23"/>
      <c r="V18" s="14"/>
      <c r="W18" s="158">
        <v>684623.31547999999</v>
      </c>
      <c r="X18" s="158">
        <v>725566.44779999997</v>
      </c>
      <c r="Y18" s="159">
        <f t="shared" si="2"/>
        <v>-40943.132319999975</v>
      </c>
      <c r="Z18" s="160">
        <f t="shared" si="3"/>
        <v>-5.6429197414164078E-2</v>
      </c>
      <c r="AA18" s="145"/>
      <c r="AB18" s="152"/>
      <c r="AC18" s="152"/>
      <c r="AD18" s="145"/>
      <c r="AE18" s="145"/>
      <c r="AF18" s="145"/>
      <c r="AG18" s="145"/>
      <c r="AH18" s="145"/>
      <c r="AI18" s="145"/>
      <c r="AJ18" s="145"/>
      <c r="AK18" s="145"/>
      <c r="AL18" s="145"/>
      <c r="AM18" s="14"/>
      <c r="AN18" s="158">
        <v>50.051000000000002</v>
      </c>
      <c r="AO18" s="158">
        <v>55</v>
      </c>
      <c r="AP18" s="159">
        <f t="shared" si="4"/>
        <v>-4.9489999999999981</v>
      </c>
      <c r="AQ18" s="160">
        <f t="shared" si="5"/>
        <v>-8.9981818181818163E-2</v>
      </c>
      <c r="AR18" s="145"/>
      <c r="AS18" s="152"/>
      <c r="AT18" s="152"/>
      <c r="AU18" s="145"/>
      <c r="AV18" s="145"/>
      <c r="AW18" s="145"/>
      <c r="AX18" s="145"/>
      <c r="AY18" s="145"/>
      <c r="AZ18" s="145"/>
      <c r="BA18" s="145"/>
      <c r="BB18" s="145"/>
      <c r="BC18" s="145"/>
      <c r="BD18" s="14"/>
      <c r="BE18" s="158">
        <v>32832.292799999996</v>
      </c>
      <c r="BF18" s="158">
        <v>40298.507600000004</v>
      </c>
      <c r="BG18" s="159">
        <f t="shared" si="6"/>
        <v>-7466.2148000000088</v>
      </c>
      <c r="BH18" s="160">
        <f t="shared" si="7"/>
        <v>-0.18527273699833013</v>
      </c>
      <c r="BI18" s="145"/>
      <c r="BJ18" s="152"/>
      <c r="BK18" s="152"/>
      <c r="BL18" s="145"/>
      <c r="BM18" s="145"/>
      <c r="BN18" s="145"/>
      <c r="BO18" s="145"/>
      <c r="BP18" s="145"/>
      <c r="BQ18" s="145"/>
      <c r="BR18" s="145"/>
      <c r="BS18" s="145"/>
      <c r="BT18" s="145"/>
      <c r="BU18" s="14"/>
      <c r="BV18" s="158">
        <v>230.18198999999998</v>
      </c>
      <c r="BW18" s="158">
        <v>323.72106000000002</v>
      </c>
      <c r="BX18" s="159">
        <f t="shared" si="8"/>
        <v>-93.539070000000038</v>
      </c>
      <c r="BY18" s="160">
        <f t="shared" si="9"/>
        <v>-0.28894959753313554</v>
      </c>
      <c r="BZ18" s="145"/>
      <c r="CA18" s="152"/>
      <c r="CB18" s="152"/>
      <c r="CC18" s="145"/>
      <c r="CD18" s="145"/>
      <c r="CE18" s="145"/>
      <c r="CF18" s="145"/>
      <c r="CG18" s="145"/>
      <c r="CH18" s="145"/>
      <c r="CI18" s="145"/>
      <c r="CJ18" s="145"/>
      <c r="CK18" s="145"/>
      <c r="CL18" s="14"/>
      <c r="CM18" s="128">
        <v>128.54700000000003</v>
      </c>
      <c r="CN18" s="128">
        <v>2385.54853</v>
      </c>
      <c r="CO18" s="206">
        <f t="shared" si="10"/>
        <v>-2257.00153</v>
      </c>
      <c r="CP18" s="160">
        <f t="shared" si="11"/>
        <v>-0.94611428005616804</v>
      </c>
      <c r="CQ18" s="198"/>
      <c r="CR18" s="127"/>
      <c r="CS18" s="127"/>
      <c r="CT18" s="198"/>
      <c r="CU18" s="198"/>
      <c r="CV18" s="198"/>
      <c r="CW18" s="198"/>
      <c r="CX18" s="198"/>
      <c r="CY18" s="198"/>
      <c r="CZ18" s="198"/>
      <c r="DA18" s="198"/>
      <c r="DB18" s="198"/>
      <c r="DC18" s="14"/>
      <c r="DD18" s="158">
        <v>0</v>
      </c>
      <c r="DE18" s="158">
        <v>0</v>
      </c>
      <c r="DF18" s="159">
        <f t="shared" si="12"/>
        <v>0</v>
      </c>
      <c r="DG18" s="160" t="str">
        <f t="shared" si="13"/>
        <v/>
      </c>
      <c r="DH18" s="145"/>
      <c r="DI18" s="152"/>
      <c r="DJ18" s="152"/>
      <c r="DK18" s="145"/>
      <c r="DL18" s="145"/>
      <c r="DM18" s="145"/>
      <c r="DN18" s="145"/>
      <c r="DO18" s="145"/>
      <c r="DP18" s="145"/>
      <c r="DQ18" s="145"/>
      <c r="DR18" s="145"/>
      <c r="DS18" s="145"/>
      <c r="DT18" s="14"/>
      <c r="DU18" s="158">
        <v>0</v>
      </c>
      <c r="DV18" s="158">
        <v>0</v>
      </c>
      <c r="DW18" s="159">
        <f t="shared" si="14"/>
        <v>0</v>
      </c>
      <c r="DX18" s="160" t="str">
        <f t="shared" si="15"/>
        <v/>
      </c>
      <c r="DY18" s="145"/>
      <c r="DZ18" s="152"/>
      <c r="EA18" s="152"/>
      <c r="EB18" s="145"/>
      <c r="EC18" s="145"/>
      <c r="ED18" s="145"/>
      <c r="EE18" s="145"/>
      <c r="EF18" s="145"/>
      <c r="EG18" s="145"/>
      <c r="EH18" s="145"/>
      <c r="EI18" s="145"/>
      <c r="EJ18" s="145"/>
      <c r="EK18" s="14"/>
      <c r="EL18" s="158">
        <v>0</v>
      </c>
      <c r="EM18" s="158">
        <v>0</v>
      </c>
      <c r="EN18" s="159">
        <f t="shared" si="16"/>
        <v>0</v>
      </c>
      <c r="EO18" s="160" t="str">
        <f t="shared" si="17"/>
        <v/>
      </c>
      <c r="EP18" s="145"/>
      <c r="EQ18" s="152"/>
      <c r="ER18" s="152"/>
      <c r="ES18" s="145"/>
      <c r="ET18" s="145"/>
      <c r="EU18" s="145"/>
      <c r="EV18" s="145"/>
      <c r="EW18" s="145"/>
      <c r="EX18" s="145"/>
      <c r="EY18" s="145"/>
      <c r="EZ18" s="145"/>
      <c r="FA18" s="145"/>
      <c r="FB18" s="14"/>
      <c r="FC18" s="158">
        <v>17600.209285833484</v>
      </c>
      <c r="FD18" s="158">
        <v>16091.175514999852</v>
      </c>
      <c r="FE18" s="159">
        <f t="shared" si="18"/>
        <v>1509.0337708336319</v>
      </c>
      <c r="FF18" s="160">
        <f t="shared" si="19"/>
        <v>9.3780207010167871E-2</v>
      </c>
      <c r="FG18" s="145"/>
      <c r="FH18" s="152"/>
      <c r="FI18" s="152"/>
      <c r="FJ18" s="145"/>
      <c r="FK18" s="145"/>
      <c r="FL18" s="145"/>
      <c r="FM18" s="145"/>
      <c r="FN18" s="145"/>
      <c r="FO18" s="145"/>
      <c r="FP18" s="145"/>
      <c r="FQ18" s="145"/>
      <c r="FR18" s="145"/>
      <c r="FS18" s="14"/>
      <c r="FT18" s="158">
        <v>0</v>
      </c>
      <c r="FU18" s="158">
        <v>0</v>
      </c>
      <c r="FV18" s="159">
        <f t="shared" si="20"/>
        <v>0</v>
      </c>
      <c r="FW18" s="160" t="str">
        <f t="shared" si="21"/>
        <v/>
      </c>
      <c r="FX18" s="145"/>
      <c r="FY18" s="152"/>
      <c r="FZ18" s="152"/>
      <c r="GA18" s="145"/>
      <c r="GB18" s="145"/>
      <c r="GC18" s="145"/>
      <c r="GD18" s="145"/>
      <c r="GE18" s="145"/>
      <c r="GF18" s="145"/>
      <c r="GG18" s="145"/>
      <c r="GH18" s="145"/>
      <c r="GI18" s="145"/>
    </row>
    <row r="19" spans="1:191" x14ac:dyDescent="0.25">
      <c r="A19" s="41">
        <v>615</v>
      </c>
      <c r="B19" s="45"/>
      <c r="C19" s="70" t="str">
        <f>VLOOKUP($A19&amp;C$1,TEXTDF,(SPRCODE="DE")*2+(SPRCODE="FR")*3,FALSE)</f>
        <v>Risikoprämien</v>
      </c>
      <c r="D19" s="70"/>
      <c r="E19" s="70"/>
      <c r="F19" s="64">
        <f t="shared" ref="F19:F20" si="25">+W19*$G$5+AN19*$H$5+BE19*$I$5+BV19*$K$5+CM19*$L$5+DD19*$M$5+DU19*$N$5+EL19*$P$5+FC19*$Q$5+FT19*$R$5</f>
        <v>2369993.0822477485</v>
      </c>
      <c r="G19" s="64">
        <f t="shared" si="23"/>
        <v>2324393.3890266935</v>
      </c>
      <c r="H19" s="71">
        <f t="shared" si="0"/>
        <v>45599.693221054971</v>
      </c>
      <c r="I19" s="72">
        <f t="shared" si="1"/>
        <v>1.9617889741180727E-2</v>
      </c>
      <c r="J19" s="23"/>
      <c r="K19" s="29"/>
      <c r="L19" s="29"/>
      <c r="M19" s="23"/>
      <c r="N19" s="23"/>
      <c r="O19" s="23"/>
      <c r="P19" s="23"/>
      <c r="Q19" s="23"/>
      <c r="R19" s="23"/>
      <c r="S19" s="23"/>
      <c r="T19" s="23"/>
      <c r="U19" s="23"/>
      <c r="V19" s="14"/>
      <c r="W19" s="152">
        <v>750895.02443399886</v>
      </c>
      <c r="X19" s="152">
        <v>744886.08746655041</v>
      </c>
      <c r="Y19" s="156">
        <f t="shared" si="2"/>
        <v>6008.9369674484478</v>
      </c>
      <c r="Z19" s="157">
        <f t="shared" si="3"/>
        <v>8.0669206588159792E-3</v>
      </c>
      <c r="AA19" s="145"/>
      <c r="AB19" s="152"/>
      <c r="AC19" s="152"/>
      <c r="AD19" s="145"/>
      <c r="AE19" s="145"/>
      <c r="AF19" s="145"/>
      <c r="AG19" s="145"/>
      <c r="AH19" s="145"/>
      <c r="AI19" s="145"/>
      <c r="AJ19" s="145"/>
      <c r="AK19" s="145"/>
      <c r="AL19" s="145"/>
      <c r="AM19" s="14"/>
      <c r="AN19" s="152">
        <v>492013.87412703206</v>
      </c>
      <c r="AO19" s="152">
        <v>442732</v>
      </c>
      <c r="AP19" s="156">
        <f t="shared" si="4"/>
        <v>49281.874127032061</v>
      </c>
      <c r="AQ19" s="157">
        <f t="shared" si="5"/>
        <v>0.11131310618394896</v>
      </c>
      <c r="AR19" s="145"/>
      <c r="AS19" s="152"/>
      <c r="AT19" s="152"/>
      <c r="AU19" s="145"/>
      <c r="AV19" s="145"/>
      <c r="AW19" s="145"/>
      <c r="AX19" s="145"/>
      <c r="AY19" s="145"/>
      <c r="AZ19" s="145"/>
      <c r="BA19" s="145"/>
      <c r="BB19" s="145"/>
      <c r="BC19" s="145"/>
      <c r="BD19" s="14"/>
      <c r="BE19" s="152">
        <v>209624.00029670002</v>
      </c>
      <c r="BF19" s="152">
        <v>212643.12667866668</v>
      </c>
      <c r="BG19" s="156">
        <f t="shared" si="6"/>
        <v>-3019.1263819666638</v>
      </c>
      <c r="BH19" s="157">
        <f t="shared" si="7"/>
        <v>-1.4198090618414261E-2</v>
      </c>
      <c r="BI19" s="145"/>
      <c r="BJ19" s="152"/>
      <c r="BK19" s="152"/>
      <c r="BL19" s="145"/>
      <c r="BM19" s="145"/>
      <c r="BN19" s="145"/>
      <c r="BO19" s="145"/>
      <c r="BP19" s="145"/>
      <c r="BQ19" s="145"/>
      <c r="BR19" s="145"/>
      <c r="BS19" s="145"/>
      <c r="BT19" s="145"/>
      <c r="BU19" s="14"/>
      <c r="BV19" s="152">
        <v>285983.80170077586</v>
      </c>
      <c r="BW19" s="152">
        <v>302718.52543346095</v>
      </c>
      <c r="BX19" s="156">
        <f t="shared" si="8"/>
        <v>-16734.723732685088</v>
      </c>
      <c r="BY19" s="157">
        <f t="shared" si="9"/>
        <v>-5.5281465542033614E-2</v>
      </c>
      <c r="BZ19" s="145"/>
      <c r="CA19" s="152"/>
      <c r="CB19" s="152"/>
      <c r="CC19" s="145"/>
      <c r="CD19" s="145"/>
      <c r="CE19" s="145"/>
      <c r="CF19" s="145"/>
      <c r="CG19" s="145"/>
      <c r="CH19" s="145"/>
      <c r="CI19" s="145"/>
      <c r="CJ19" s="145"/>
      <c r="CK19" s="145"/>
      <c r="CL19" s="14"/>
      <c r="CM19" s="127">
        <v>89785.993669999982</v>
      </c>
      <c r="CN19" s="127">
        <v>93080.467479999963</v>
      </c>
      <c r="CO19" s="205">
        <f t="shared" si="10"/>
        <v>-3294.4738099999813</v>
      </c>
      <c r="CP19" s="157">
        <f t="shared" si="11"/>
        <v>-3.5393825355549025E-2</v>
      </c>
      <c r="CQ19" s="198"/>
      <c r="CR19" s="127"/>
      <c r="CS19" s="127"/>
      <c r="CT19" s="198"/>
      <c r="CU19" s="198"/>
      <c r="CV19" s="198"/>
      <c r="CW19" s="198"/>
      <c r="CX19" s="198"/>
      <c r="CY19" s="198"/>
      <c r="CZ19" s="198"/>
      <c r="DA19" s="198"/>
      <c r="DB19" s="198"/>
      <c r="DC19" s="14"/>
      <c r="DD19" s="152">
        <v>37575.337406999999</v>
      </c>
      <c r="DE19" s="152">
        <v>39469.7731222</v>
      </c>
      <c r="DF19" s="156">
        <f t="shared" si="12"/>
        <v>-1894.4357152000011</v>
      </c>
      <c r="DG19" s="157">
        <f t="shared" si="13"/>
        <v>-4.7997127050483757E-2</v>
      </c>
      <c r="DH19" s="145"/>
      <c r="DI19" s="152"/>
      <c r="DJ19" s="152"/>
      <c r="DK19" s="145"/>
      <c r="DL19" s="145"/>
      <c r="DM19" s="145"/>
      <c r="DN19" s="145"/>
      <c r="DO19" s="145"/>
      <c r="DP19" s="145"/>
      <c r="DQ19" s="145"/>
      <c r="DR19" s="145"/>
      <c r="DS19" s="145"/>
      <c r="DT19" s="14"/>
      <c r="DU19" s="152">
        <v>272523.56990204391</v>
      </c>
      <c r="DV19" s="152">
        <v>277679.54230368749</v>
      </c>
      <c r="DW19" s="156">
        <f t="shared" si="14"/>
        <v>-5155.9724016435794</v>
      </c>
      <c r="DX19" s="157">
        <f t="shared" si="15"/>
        <v>-1.8568067200300575E-2</v>
      </c>
      <c r="DY19" s="145"/>
      <c r="DZ19" s="152"/>
      <c r="EA19" s="152"/>
      <c r="EB19" s="145"/>
      <c r="EC19" s="145"/>
      <c r="ED19" s="145"/>
      <c r="EE19" s="145"/>
      <c r="EF19" s="145"/>
      <c r="EG19" s="145"/>
      <c r="EH19" s="145"/>
      <c r="EI19" s="145"/>
      <c r="EJ19" s="145"/>
      <c r="EK19" s="14"/>
      <c r="EL19" s="152">
        <v>231539.58280999999</v>
      </c>
      <c r="EM19" s="152">
        <v>211129.70652333336</v>
      </c>
      <c r="EN19" s="156">
        <f t="shared" si="16"/>
        <v>20409.876286666637</v>
      </c>
      <c r="EO19" s="157">
        <f t="shared" si="17"/>
        <v>9.6669846336432164E-2</v>
      </c>
      <c r="EP19" s="145"/>
      <c r="EQ19" s="152"/>
      <c r="ER19" s="152"/>
      <c r="ES19" s="145"/>
      <c r="ET19" s="145"/>
      <c r="EU19" s="145"/>
      <c r="EV19" s="145"/>
      <c r="EW19" s="145"/>
      <c r="EX19" s="145"/>
      <c r="EY19" s="145"/>
      <c r="EZ19" s="145"/>
      <c r="FA19" s="145"/>
      <c r="FB19" s="14"/>
      <c r="FC19" s="152">
        <v>34.46113403294094</v>
      </c>
      <c r="FD19" s="152">
        <v>36.869521814704633</v>
      </c>
      <c r="FE19" s="156">
        <f t="shared" si="18"/>
        <v>-2.4083877817636932</v>
      </c>
      <c r="FF19" s="157">
        <f t="shared" si="19"/>
        <v>-6.5321915317143042E-2</v>
      </c>
      <c r="FG19" s="145"/>
      <c r="FH19" s="152"/>
      <c r="FI19" s="152"/>
      <c r="FJ19" s="145"/>
      <c r="FK19" s="145"/>
      <c r="FL19" s="145"/>
      <c r="FM19" s="145"/>
      <c r="FN19" s="145"/>
      <c r="FO19" s="145"/>
      <c r="FP19" s="145"/>
      <c r="FQ19" s="145"/>
      <c r="FR19" s="145"/>
      <c r="FS19" s="14"/>
      <c r="FT19" s="152">
        <v>17.4367661649</v>
      </c>
      <c r="FU19" s="152">
        <v>17.290496979899999</v>
      </c>
      <c r="FV19" s="156">
        <f t="shared" si="20"/>
        <v>0.1462691850000013</v>
      </c>
      <c r="FW19" s="157">
        <f t="shared" si="21"/>
        <v>8.4595130591120782E-3</v>
      </c>
      <c r="FX19" s="145"/>
      <c r="FY19" s="152"/>
      <c r="FZ19" s="152"/>
      <c r="GA19" s="145"/>
      <c r="GB19" s="145"/>
      <c r="GC19" s="145"/>
      <c r="GD19" s="145"/>
      <c r="GE19" s="145"/>
      <c r="GF19" s="145"/>
      <c r="GG19" s="145"/>
      <c r="GH19" s="145"/>
      <c r="GI19" s="145"/>
    </row>
    <row r="20" spans="1:191" x14ac:dyDescent="0.25">
      <c r="A20" s="41">
        <v>616</v>
      </c>
      <c r="B20" s="45"/>
      <c r="C20" s="70" t="str">
        <f>VLOOKUP($A20&amp;C$1,TEXTDF,(SPRCODE="DE")*2+(SPRCODE="FR")*3,FALSE)</f>
        <v>Kostenprämien</v>
      </c>
      <c r="D20" s="70"/>
      <c r="E20" s="70"/>
      <c r="F20" s="64">
        <f t="shared" si="25"/>
        <v>710396.26345799968</v>
      </c>
      <c r="G20" s="64">
        <f t="shared" si="23"/>
        <v>708218.3098728162</v>
      </c>
      <c r="H20" s="71">
        <f t="shared" si="0"/>
        <v>2177.9535851834808</v>
      </c>
      <c r="I20" s="72">
        <f t="shared" si="1"/>
        <v>3.0752573815475692E-3</v>
      </c>
      <c r="J20" s="23"/>
      <c r="K20" s="29"/>
      <c r="L20" s="29"/>
      <c r="M20" s="23"/>
      <c r="N20" s="23"/>
      <c r="O20" s="23"/>
      <c r="P20" s="23"/>
      <c r="Q20" s="23"/>
      <c r="R20" s="23"/>
      <c r="S20" s="23"/>
      <c r="T20" s="23"/>
      <c r="U20" s="23"/>
      <c r="V20" s="14"/>
      <c r="W20" s="152">
        <v>228494.51360924708</v>
      </c>
      <c r="X20" s="152">
        <v>231409.34241870185</v>
      </c>
      <c r="Y20" s="156">
        <f t="shared" si="2"/>
        <v>-2914.8288094547752</v>
      </c>
      <c r="Z20" s="157">
        <f t="shared" si="3"/>
        <v>-1.2595985879346294E-2</v>
      </c>
      <c r="AA20" s="145"/>
      <c r="AB20" s="152"/>
      <c r="AC20" s="152"/>
      <c r="AD20" s="145"/>
      <c r="AE20" s="145"/>
      <c r="AF20" s="145"/>
      <c r="AG20" s="145"/>
      <c r="AH20" s="145"/>
      <c r="AI20" s="145"/>
      <c r="AJ20" s="145"/>
      <c r="AK20" s="145"/>
      <c r="AL20" s="145"/>
      <c r="AM20" s="14"/>
      <c r="AN20" s="152">
        <v>163202.38583999799</v>
      </c>
      <c r="AO20" s="152">
        <v>148341</v>
      </c>
      <c r="AP20" s="156">
        <f t="shared" si="4"/>
        <v>14861.385839997994</v>
      </c>
      <c r="AQ20" s="157">
        <f t="shared" si="5"/>
        <v>0.10018393997612263</v>
      </c>
      <c r="AR20" s="145"/>
      <c r="AS20" s="152"/>
      <c r="AT20" s="152"/>
      <c r="AU20" s="145"/>
      <c r="AV20" s="145"/>
      <c r="AW20" s="145"/>
      <c r="AX20" s="145"/>
      <c r="AY20" s="145"/>
      <c r="AZ20" s="145"/>
      <c r="BA20" s="145"/>
      <c r="BB20" s="145"/>
      <c r="BC20" s="145"/>
      <c r="BD20" s="14"/>
      <c r="BE20" s="152">
        <v>55684.975930000001</v>
      </c>
      <c r="BF20" s="152">
        <v>60008.902283333329</v>
      </c>
      <c r="BG20" s="156">
        <f t="shared" si="6"/>
        <v>-4323.9263533333287</v>
      </c>
      <c r="BH20" s="157">
        <f t="shared" si="7"/>
        <v>-7.2054748359132059E-2</v>
      </c>
      <c r="BI20" s="145"/>
      <c r="BJ20" s="152"/>
      <c r="BK20" s="152"/>
      <c r="BL20" s="145"/>
      <c r="BM20" s="145"/>
      <c r="BN20" s="145"/>
      <c r="BO20" s="145"/>
      <c r="BP20" s="145"/>
      <c r="BQ20" s="145"/>
      <c r="BR20" s="145"/>
      <c r="BS20" s="145"/>
      <c r="BT20" s="145"/>
      <c r="BU20" s="14"/>
      <c r="BV20" s="152">
        <v>86189.404312174403</v>
      </c>
      <c r="BW20" s="152">
        <v>87814.664983988871</v>
      </c>
      <c r="BX20" s="156">
        <f t="shared" si="8"/>
        <v>-1625.2606718144671</v>
      </c>
      <c r="BY20" s="157">
        <f t="shared" si="9"/>
        <v>-1.8507850278889015E-2</v>
      </c>
      <c r="BZ20" s="145"/>
      <c r="CA20" s="152"/>
      <c r="CB20" s="152"/>
      <c r="CC20" s="145"/>
      <c r="CD20" s="145"/>
      <c r="CE20" s="145"/>
      <c r="CF20" s="145"/>
      <c r="CG20" s="145"/>
      <c r="CH20" s="145"/>
      <c r="CI20" s="145"/>
      <c r="CJ20" s="145"/>
      <c r="CK20" s="145"/>
      <c r="CL20" s="14"/>
      <c r="CM20" s="127">
        <v>49274.497320000002</v>
      </c>
      <c r="CN20" s="127">
        <v>49846.217170000004</v>
      </c>
      <c r="CO20" s="205">
        <f t="shared" si="10"/>
        <v>-571.71985000000132</v>
      </c>
      <c r="CP20" s="157">
        <f t="shared" si="11"/>
        <v>-1.1469673777854683E-2</v>
      </c>
      <c r="CQ20" s="198"/>
      <c r="CR20" s="127"/>
      <c r="CS20" s="127"/>
      <c r="CT20" s="198"/>
      <c r="CU20" s="198"/>
      <c r="CV20" s="198"/>
      <c r="CW20" s="198"/>
      <c r="CX20" s="198"/>
      <c r="CY20" s="198"/>
      <c r="CZ20" s="198"/>
      <c r="DA20" s="198"/>
      <c r="DB20" s="198"/>
      <c r="DC20" s="14"/>
      <c r="DD20" s="152">
        <v>19013.309929999999</v>
      </c>
      <c r="DE20" s="152">
        <v>18516.69160844</v>
      </c>
      <c r="DF20" s="156">
        <f t="shared" si="12"/>
        <v>496.61832155999946</v>
      </c>
      <c r="DG20" s="157">
        <f t="shared" si="13"/>
        <v>2.6820035245045615E-2</v>
      </c>
      <c r="DH20" s="145"/>
      <c r="DI20" s="152"/>
      <c r="DJ20" s="152"/>
      <c r="DK20" s="145"/>
      <c r="DL20" s="145"/>
      <c r="DM20" s="145"/>
      <c r="DN20" s="145"/>
      <c r="DO20" s="145"/>
      <c r="DP20" s="145"/>
      <c r="DQ20" s="145"/>
      <c r="DR20" s="145"/>
      <c r="DS20" s="145"/>
      <c r="DT20" s="14"/>
      <c r="DU20" s="152">
        <v>84607.578246946738</v>
      </c>
      <c r="DV20" s="152">
        <v>88952.067349999998</v>
      </c>
      <c r="DW20" s="156">
        <f t="shared" si="14"/>
        <v>-4344.4891030532599</v>
      </c>
      <c r="DX20" s="157">
        <f t="shared" si="15"/>
        <v>-4.8840788443499372E-2</v>
      </c>
      <c r="DY20" s="145"/>
      <c r="DZ20" s="152"/>
      <c r="EA20" s="152"/>
      <c r="EB20" s="145"/>
      <c r="EC20" s="145"/>
      <c r="ED20" s="145"/>
      <c r="EE20" s="145"/>
      <c r="EF20" s="145"/>
      <c r="EG20" s="145"/>
      <c r="EH20" s="145"/>
      <c r="EI20" s="145"/>
      <c r="EJ20" s="145"/>
      <c r="EK20" s="14"/>
      <c r="EL20" s="152">
        <v>23673.664829999998</v>
      </c>
      <c r="EM20" s="152">
        <v>23067.943676666666</v>
      </c>
      <c r="EN20" s="156">
        <f t="shared" si="16"/>
        <v>605.72115333333204</v>
      </c>
      <c r="EO20" s="157">
        <f t="shared" si="17"/>
        <v>2.6258133877187451E-2</v>
      </c>
      <c r="EP20" s="145"/>
      <c r="EQ20" s="152"/>
      <c r="ER20" s="152"/>
      <c r="ES20" s="145"/>
      <c r="ET20" s="145"/>
      <c r="EU20" s="145"/>
      <c r="EV20" s="145"/>
      <c r="EW20" s="145"/>
      <c r="EX20" s="145"/>
      <c r="EY20" s="145"/>
      <c r="EZ20" s="145"/>
      <c r="FA20" s="145"/>
      <c r="FB20" s="14"/>
      <c r="FC20" s="152">
        <v>252.2993801335756</v>
      </c>
      <c r="FD20" s="152">
        <v>257.54562318544288</v>
      </c>
      <c r="FE20" s="156">
        <f t="shared" si="18"/>
        <v>-5.2462430518672818</v>
      </c>
      <c r="FF20" s="157">
        <f t="shared" si="19"/>
        <v>-2.0370150294069522E-2</v>
      </c>
      <c r="FG20" s="145"/>
      <c r="FH20" s="152"/>
      <c r="FI20" s="152"/>
      <c r="FJ20" s="145"/>
      <c r="FK20" s="145"/>
      <c r="FL20" s="145"/>
      <c r="FM20" s="145"/>
      <c r="FN20" s="145"/>
      <c r="FO20" s="145"/>
      <c r="FP20" s="145"/>
      <c r="FQ20" s="145"/>
      <c r="FR20" s="145"/>
      <c r="FS20" s="14"/>
      <c r="FT20" s="152">
        <v>3.634059500000002</v>
      </c>
      <c r="FU20" s="152">
        <v>3.9347585000000023</v>
      </c>
      <c r="FV20" s="156">
        <f t="shared" si="20"/>
        <v>-0.30069900000000027</v>
      </c>
      <c r="FW20" s="157">
        <f t="shared" si="21"/>
        <v>-7.6421208569725452E-2</v>
      </c>
      <c r="FX20" s="145"/>
      <c r="FY20" s="152"/>
      <c r="FZ20" s="152"/>
      <c r="GA20" s="145"/>
      <c r="GB20" s="145"/>
      <c r="GC20" s="145"/>
      <c r="GD20" s="145"/>
      <c r="GE20" s="145"/>
      <c r="GF20" s="145"/>
      <c r="GG20" s="145"/>
      <c r="GH20" s="145"/>
      <c r="GI20" s="145"/>
    </row>
    <row r="21" spans="1:191" x14ac:dyDescent="0.25">
      <c r="A21" s="41">
        <v>617</v>
      </c>
      <c r="B21" s="77" t="str">
        <f>VLOOKUP($A21&amp;B$1,TEXTDF,(SPRCODE="DE")*2+(SPRCODE="FR")*3,FALSE)</f>
        <v>Nettokapitalerträge</v>
      </c>
      <c r="C21" s="66"/>
      <c r="D21" s="66"/>
      <c r="E21" s="66"/>
      <c r="F21" s="67">
        <f>+SUBTOTAL(9,F22:F33)</f>
        <v>2746773.5943397861</v>
      </c>
      <c r="G21" s="67">
        <f>+SUBTOTAL(9,G22:G33)</f>
        <v>3240265.7009813432</v>
      </c>
      <c r="H21" s="68">
        <f t="shared" si="0"/>
        <v>-493492.10664155707</v>
      </c>
      <c r="I21" s="69">
        <f t="shared" si="1"/>
        <v>-0.15229988901592195</v>
      </c>
      <c r="J21" s="23"/>
      <c r="K21" s="29"/>
      <c r="L21" s="29"/>
      <c r="M21" s="23"/>
      <c r="N21" s="23"/>
      <c r="O21" s="23"/>
      <c r="P21" s="23"/>
      <c r="Q21" s="23"/>
      <c r="R21" s="23"/>
      <c r="S21" s="23"/>
      <c r="T21" s="23"/>
      <c r="U21" s="23"/>
      <c r="V21" s="14"/>
      <c r="W21" s="153">
        <f>+SUBTOTAL(9,W22:W33)</f>
        <v>1796479.5948099997</v>
      </c>
      <c r="X21" s="153">
        <f>+SUBTOTAL(9,X22:X33)</f>
        <v>1418109.5011</v>
      </c>
      <c r="Y21" s="154">
        <f t="shared" si="2"/>
        <v>378370.0937099997</v>
      </c>
      <c r="Z21" s="155">
        <f t="shared" si="3"/>
        <v>0.26681303059919226</v>
      </c>
      <c r="AA21" s="145"/>
      <c r="AB21" s="152"/>
      <c r="AC21" s="152"/>
      <c r="AD21" s="145"/>
      <c r="AE21" s="145"/>
      <c r="AF21" s="145"/>
      <c r="AG21" s="145"/>
      <c r="AH21" s="145"/>
      <c r="AI21" s="145"/>
      <c r="AJ21" s="145"/>
      <c r="AK21" s="145"/>
      <c r="AL21" s="145"/>
      <c r="AM21" s="14"/>
      <c r="AN21" s="153">
        <f>+SUBTOTAL(9,AN22:AN33)</f>
        <v>160081.57296999998</v>
      </c>
      <c r="AO21" s="153">
        <f>+SUBTOTAL(9,AO22:AO33)</f>
        <v>519134.51708999998</v>
      </c>
      <c r="AP21" s="154">
        <f t="shared" si="4"/>
        <v>-359052.94412</v>
      </c>
      <c r="AQ21" s="155">
        <f t="shared" si="5"/>
        <v>-0.6916375858277839</v>
      </c>
      <c r="AR21" s="145"/>
      <c r="AS21" s="152"/>
      <c r="AT21" s="152"/>
      <c r="AU21" s="145"/>
      <c r="AV21" s="145"/>
      <c r="AW21" s="145"/>
      <c r="AX21" s="145"/>
      <c r="AY21" s="145"/>
      <c r="AZ21" s="145"/>
      <c r="BA21" s="145"/>
      <c r="BB21" s="145"/>
      <c r="BC21" s="145"/>
      <c r="BD21" s="14"/>
      <c r="BE21" s="153">
        <f>+SUBTOTAL(9,BE22:BE33)</f>
        <v>315512.90315264009</v>
      </c>
      <c r="BF21" s="153">
        <f>+SUBTOTAL(9,BF22:BF33)</f>
        <v>322413.49898999999</v>
      </c>
      <c r="BG21" s="154">
        <f t="shared" si="6"/>
        <v>-6900.5958373598987</v>
      </c>
      <c r="BH21" s="155">
        <f t="shared" si="7"/>
        <v>-2.1402937094683883E-2</v>
      </c>
      <c r="BI21" s="145"/>
      <c r="BJ21" s="152"/>
      <c r="BK21" s="152"/>
      <c r="BL21" s="145"/>
      <c r="BM21" s="145"/>
      <c r="BN21" s="145"/>
      <c r="BO21" s="145"/>
      <c r="BP21" s="145"/>
      <c r="BQ21" s="145"/>
      <c r="BR21" s="145"/>
      <c r="BS21" s="145"/>
      <c r="BT21" s="145"/>
      <c r="BU21" s="14"/>
      <c r="BV21" s="153">
        <f>+SUBTOTAL(9,BV22:BV33)</f>
        <v>173537.09015999985</v>
      </c>
      <c r="BW21" s="153">
        <f>+SUBTOTAL(9,BW22:BW33)</f>
        <v>457699.86489999987</v>
      </c>
      <c r="BX21" s="154">
        <f t="shared" si="8"/>
        <v>-284162.77474000002</v>
      </c>
      <c r="BY21" s="155">
        <f t="shared" si="9"/>
        <v>-0.62084959278300222</v>
      </c>
      <c r="BZ21" s="145"/>
      <c r="CA21" s="152"/>
      <c r="CB21" s="152"/>
      <c r="CC21" s="145"/>
      <c r="CD21" s="145"/>
      <c r="CE21" s="145"/>
      <c r="CF21" s="145"/>
      <c r="CG21" s="145"/>
      <c r="CH21" s="145"/>
      <c r="CI21" s="145"/>
      <c r="CJ21" s="145"/>
      <c r="CK21" s="145"/>
      <c r="CL21" s="14"/>
      <c r="CM21" s="129">
        <f>+SUBTOTAL(9,CM22:CM33)</f>
        <v>159141.34640714616</v>
      </c>
      <c r="CN21" s="129">
        <f>+SUBTOTAL(9,CN22:CN33)</f>
        <v>228318.11871734401</v>
      </c>
      <c r="CO21" s="204">
        <f t="shared" si="10"/>
        <v>-69176.772310197848</v>
      </c>
      <c r="CP21" s="155">
        <f t="shared" si="11"/>
        <v>-0.30298415517271382</v>
      </c>
      <c r="CQ21" s="198"/>
      <c r="CR21" s="127"/>
      <c r="CS21" s="127"/>
      <c r="CT21" s="198"/>
      <c r="CU21" s="198"/>
      <c r="CV21" s="198"/>
      <c r="CW21" s="198"/>
      <c r="CX21" s="198"/>
      <c r="CY21" s="198"/>
      <c r="CZ21" s="198"/>
      <c r="DA21" s="198"/>
      <c r="DB21" s="198"/>
      <c r="DC21" s="14"/>
      <c r="DD21" s="153">
        <f>+SUBTOTAL(9,DD22:DD33)</f>
        <v>29823.437000000005</v>
      </c>
      <c r="DE21" s="153">
        <f>+SUBTOTAL(9,DE22:DE33)</f>
        <v>52707.996889999995</v>
      </c>
      <c r="DF21" s="154">
        <f t="shared" si="12"/>
        <v>-22884.55988999999</v>
      </c>
      <c r="DG21" s="155">
        <f t="shared" si="13"/>
        <v>-0.43417623966547958</v>
      </c>
      <c r="DH21" s="145"/>
      <c r="DI21" s="152"/>
      <c r="DJ21" s="152"/>
      <c r="DK21" s="145"/>
      <c r="DL21" s="145"/>
      <c r="DM21" s="145"/>
      <c r="DN21" s="145"/>
      <c r="DO21" s="145"/>
      <c r="DP21" s="145"/>
      <c r="DQ21" s="145"/>
      <c r="DR21" s="145"/>
      <c r="DS21" s="145"/>
      <c r="DT21" s="14"/>
      <c r="DU21" s="153">
        <f>+SUBTOTAL(9,DU22:DU33)</f>
        <v>74200.371349999987</v>
      </c>
      <c r="DV21" s="153">
        <f>+SUBTOTAL(9,DV22:DV33)</f>
        <v>155663.85973999999</v>
      </c>
      <c r="DW21" s="154">
        <f t="shared" si="14"/>
        <v>-81463.488389999999</v>
      </c>
      <c r="DX21" s="155">
        <f t="shared" si="15"/>
        <v>-0.52332949039080545</v>
      </c>
      <c r="DY21" s="145"/>
      <c r="DZ21" s="152"/>
      <c r="EA21" s="152"/>
      <c r="EB21" s="145"/>
      <c r="EC21" s="145"/>
      <c r="ED21" s="145"/>
      <c r="EE21" s="145"/>
      <c r="EF21" s="145"/>
      <c r="EG21" s="145"/>
      <c r="EH21" s="145"/>
      <c r="EI21" s="145"/>
      <c r="EJ21" s="145"/>
      <c r="EK21" s="14"/>
      <c r="EL21" s="153">
        <f>+SUBTOTAL(9,EL22:EL33)</f>
        <v>39224.054260000012</v>
      </c>
      <c r="EM21" s="153">
        <f>+SUBTOTAL(9,EM22:EM33)</f>
        <v>84170.839743999997</v>
      </c>
      <c r="EN21" s="154">
        <f t="shared" si="16"/>
        <v>-44946.785483999985</v>
      </c>
      <c r="EO21" s="155">
        <f t="shared" si="17"/>
        <v>-0.53399473761581373</v>
      </c>
      <c r="EP21" s="145"/>
      <c r="EQ21" s="152"/>
      <c r="ER21" s="152"/>
      <c r="ES21" s="145"/>
      <c r="ET21" s="145"/>
      <c r="EU21" s="145"/>
      <c r="EV21" s="145"/>
      <c r="EW21" s="145"/>
      <c r="EX21" s="145"/>
      <c r="EY21" s="145"/>
      <c r="EZ21" s="145"/>
      <c r="FA21" s="145"/>
      <c r="FB21" s="14"/>
      <c r="FC21" s="153">
        <f>+SUBTOTAL(9,FC22:FC33)</f>
        <v>-1181.2528400000001</v>
      </c>
      <c r="FD21" s="153">
        <f>+SUBTOTAL(9,FD22:FD33)</f>
        <v>2043.0409800000002</v>
      </c>
      <c r="FE21" s="154">
        <f t="shared" si="18"/>
        <v>-3224.2938200000003</v>
      </c>
      <c r="FF21" s="155">
        <f t="shared" si="19"/>
        <v>-1.5781836250783379</v>
      </c>
      <c r="FG21" s="145"/>
      <c r="FH21" s="152"/>
      <c r="FI21" s="152"/>
      <c r="FJ21" s="145"/>
      <c r="FK21" s="145"/>
      <c r="FL21" s="145"/>
      <c r="FM21" s="145"/>
      <c r="FN21" s="145"/>
      <c r="FO21" s="145"/>
      <c r="FP21" s="145"/>
      <c r="FQ21" s="145"/>
      <c r="FR21" s="145"/>
      <c r="FS21" s="14"/>
      <c r="FT21" s="153">
        <f>+SUBTOTAL(9,FT22:FT33)</f>
        <v>-45.522929999999995</v>
      </c>
      <c r="FU21" s="153">
        <f>+SUBTOTAL(9,FU22:FU33)</f>
        <v>4.4628300000000038</v>
      </c>
      <c r="FV21" s="154">
        <f t="shared" si="20"/>
        <v>-49.985759999999999</v>
      </c>
      <c r="FW21" s="155">
        <f t="shared" si="21"/>
        <v>-11.200462486807689</v>
      </c>
      <c r="FX21" s="145"/>
      <c r="FY21" s="152"/>
      <c r="FZ21" s="152"/>
      <c r="GA21" s="145"/>
      <c r="GB21" s="145"/>
      <c r="GC21" s="145"/>
      <c r="GD21" s="145"/>
      <c r="GE21" s="145"/>
      <c r="GF21" s="145"/>
      <c r="GG21" s="145"/>
      <c r="GH21" s="145"/>
      <c r="GI21" s="145"/>
    </row>
    <row r="22" spans="1:191" x14ac:dyDescent="0.25">
      <c r="A22" s="41">
        <v>618</v>
      </c>
      <c r="B22" s="45"/>
      <c r="C22" s="70" t="str">
        <f>VLOOKUP($A22&amp;C$1,TEXTDF,(SPRCODE="DE")*2+(SPRCODE="FR")*3,FALSE)</f>
        <v>Bruttokapitalerträge</v>
      </c>
      <c r="D22" s="70"/>
      <c r="E22" s="70"/>
      <c r="F22" s="64">
        <f>+SUBTOTAL(9,F24:F32)</f>
        <v>3191679.8241667682</v>
      </c>
      <c r="G22" s="64">
        <f>+SUBTOTAL(9,G24:G32)</f>
        <v>3671393.6258152118</v>
      </c>
      <c r="H22" s="71">
        <f t="shared" si="0"/>
        <v>-479713.80164844356</v>
      </c>
      <c r="I22" s="72">
        <f t="shared" si="1"/>
        <v>-0.13066259043306094</v>
      </c>
      <c r="J22" s="23"/>
      <c r="K22" s="29"/>
      <c r="L22" s="29"/>
      <c r="M22" s="23"/>
      <c r="N22" s="23"/>
      <c r="O22" s="23"/>
      <c r="P22" s="23"/>
      <c r="Q22" s="23"/>
      <c r="R22" s="23"/>
      <c r="S22" s="23"/>
      <c r="T22" s="23"/>
      <c r="U22" s="23"/>
      <c r="V22" s="14"/>
      <c r="W22" s="152">
        <f>+SUBTOTAL(9,W23:W32)</f>
        <v>2028309.0204299998</v>
      </c>
      <c r="X22" s="152">
        <f>+SUBTOTAL(9,X23:X32)</f>
        <v>1638271.0002600001</v>
      </c>
      <c r="Y22" s="156">
        <f t="shared" si="2"/>
        <v>390038.02016999968</v>
      </c>
      <c r="Z22" s="157">
        <f t="shared" si="3"/>
        <v>0.23807906024589287</v>
      </c>
      <c r="AA22" s="145"/>
      <c r="AB22" s="152"/>
      <c r="AC22" s="152"/>
      <c r="AD22" s="145"/>
      <c r="AE22" s="145"/>
      <c r="AF22" s="145"/>
      <c r="AG22" s="145"/>
      <c r="AH22" s="145"/>
      <c r="AI22" s="145"/>
      <c r="AJ22" s="145"/>
      <c r="AK22" s="145"/>
      <c r="AL22" s="145"/>
      <c r="AM22" s="14"/>
      <c r="AN22" s="152">
        <f>+SUBTOTAL(9,AN23:AN32)</f>
        <v>223452.34243760791</v>
      </c>
      <c r="AO22" s="152">
        <f>+SUBTOTAL(9,AO23:AO32)</f>
        <v>589279.06084330659</v>
      </c>
      <c r="AP22" s="156">
        <f t="shared" si="4"/>
        <v>-365826.71840569866</v>
      </c>
      <c r="AQ22" s="157">
        <f t="shared" si="5"/>
        <v>-0.62080386478041616</v>
      </c>
      <c r="AR22" s="145"/>
      <c r="AS22" s="152"/>
      <c r="AT22" s="152"/>
      <c r="AU22" s="145"/>
      <c r="AV22" s="145"/>
      <c r="AW22" s="145"/>
      <c r="AX22" s="145"/>
      <c r="AY22" s="145"/>
      <c r="AZ22" s="145"/>
      <c r="BA22" s="145"/>
      <c r="BB22" s="145"/>
      <c r="BC22" s="145"/>
      <c r="BD22" s="14"/>
      <c r="BE22" s="152">
        <f>+SUBTOTAL(9,BE23:BE32)</f>
        <v>363052.56123264012</v>
      </c>
      <c r="BF22" s="152">
        <f>+SUBTOTAL(9,BF23:BF32)</f>
        <v>368880.01795999997</v>
      </c>
      <c r="BG22" s="156">
        <f t="shared" si="6"/>
        <v>-5827.4567273598514</v>
      </c>
      <c r="BH22" s="157">
        <f t="shared" si="7"/>
        <v>-1.5797702352074117E-2</v>
      </c>
      <c r="BI22" s="145"/>
      <c r="BJ22" s="152"/>
      <c r="BK22" s="152"/>
      <c r="BL22" s="145"/>
      <c r="BM22" s="145"/>
      <c r="BN22" s="145"/>
      <c r="BO22" s="145"/>
      <c r="BP22" s="145"/>
      <c r="BQ22" s="145"/>
      <c r="BR22" s="145"/>
      <c r="BS22" s="145"/>
      <c r="BT22" s="145"/>
      <c r="BU22" s="14"/>
      <c r="BV22" s="152">
        <f>+SUBTOTAL(9,BV23:BV32)</f>
        <v>228072.35608652004</v>
      </c>
      <c r="BW22" s="152">
        <f>+SUBTOTAL(9,BW23:BW32)</f>
        <v>500173.65190190589</v>
      </c>
      <c r="BX22" s="156">
        <f t="shared" si="8"/>
        <v>-272101.29581538588</v>
      </c>
      <c r="BY22" s="157">
        <f t="shared" si="9"/>
        <v>-0.54401365361954412</v>
      </c>
      <c r="BZ22" s="145"/>
      <c r="CA22" s="152"/>
      <c r="CB22" s="152"/>
      <c r="CC22" s="145"/>
      <c r="CD22" s="145"/>
      <c r="CE22" s="145"/>
      <c r="CF22" s="145"/>
      <c r="CG22" s="145"/>
      <c r="CH22" s="145"/>
      <c r="CI22" s="145"/>
      <c r="CJ22" s="145"/>
      <c r="CK22" s="145"/>
      <c r="CL22" s="14"/>
      <c r="CM22" s="127">
        <f>+SUBTOTAL(9,CM23:CM32)</f>
        <v>179489.64353999999</v>
      </c>
      <c r="CN22" s="127">
        <f>+SUBTOTAL(9,CN23:CN32)</f>
        <v>249999.03142999997</v>
      </c>
      <c r="CO22" s="205">
        <f t="shared" si="10"/>
        <v>-70509.387889999984</v>
      </c>
      <c r="CP22" s="157">
        <f t="shared" si="11"/>
        <v>-0.28203864425667868</v>
      </c>
      <c r="CQ22" s="198"/>
      <c r="CR22" s="127"/>
      <c r="CS22" s="127"/>
      <c r="CT22" s="198"/>
      <c r="CU22" s="198"/>
      <c r="CV22" s="198"/>
      <c r="CW22" s="198"/>
      <c r="CX22" s="198"/>
      <c r="CY22" s="198"/>
      <c r="CZ22" s="198"/>
      <c r="DA22" s="198"/>
      <c r="DB22" s="198"/>
      <c r="DC22" s="14"/>
      <c r="DD22" s="152">
        <f>+SUBTOTAL(9,DD23:DD32)</f>
        <v>35559.087000000007</v>
      </c>
      <c r="DE22" s="152">
        <f>+SUBTOTAL(9,DE23:DE32)</f>
        <v>58804.635449999994</v>
      </c>
      <c r="DF22" s="156">
        <f t="shared" si="12"/>
        <v>-23245.548449999987</v>
      </c>
      <c r="DG22" s="157">
        <f t="shared" si="13"/>
        <v>-0.39530129337788433</v>
      </c>
      <c r="DH22" s="145"/>
      <c r="DI22" s="152"/>
      <c r="DJ22" s="152"/>
      <c r="DK22" s="145"/>
      <c r="DL22" s="145"/>
      <c r="DM22" s="145"/>
      <c r="DN22" s="145"/>
      <c r="DO22" s="145"/>
      <c r="DP22" s="145"/>
      <c r="DQ22" s="145"/>
      <c r="DR22" s="145"/>
      <c r="DS22" s="145"/>
      <c r="DT22" s="14"/>
      <c r="DU22" s="152">
        <f>+SUBTOTAL(9,DU23:DU32)</f>
        <v>89407.799099999989</v>
      </c>
      <c r="DV22" s="152">
        <f>+SUBTOTAL(9,DV23:DV32)</f>
        <v>172684.48965999999</v>
      </c>
      <c r="DW22" s="156">
        <f t="shared" si="14"/>
        <v>-83276.690560000003</v>
      </c>
      <c r="DX22" s="157">
        <f t="shared" si="15"/>
        <v>-0.48224765712290785</v>
      </c>
      <c r="DY22" s="145"/>
      <c r="DZ22" s="152"/>
      <c r="EA22" s="152"/>
      <c r="EB22" s="145"/>
      <c r="EC22" s="145"/>
      <c r="ED22" s="145"/>
      <c r="EE22" s="145"/>
      <c r="EF22" s="145"/>
      <c r="EG22" s="145"/>
      <c r="EH22" s="145"/>
      <c r="EI22" s="145"/>
      <c r="EJ22" s="145"/>
      <c r="EK22" s="14"/>
      <c r="EL22" s="152">
        <f>+SUBTOTAL(9,EL23:EL32)</f>
        <v>45273.317280000017</v>
      </c>
      <c r="EM22" s="152">
        <f>+SUBTOTAL(9,EM23:EM32)</f>
        <v>91008.810299999997</v>
      </c>
      <c r="EN22" s="156">
        <f t="shared" si="16"/>
        <v>-45735.49301999998</v>
      </c>
      <c r="EO22" s="157">
        <f t="shared" si="17"/>
        <v>-0.50253918130825159</v>
      </c>
      <c r="EP22" s="145"/>
      <c r="EQ22" s="152"/>
      <c r="ER22" s="152"/>
      <c r="ES22" s="145"/>
      <c r="ET22" s="145"/>
      <c r="EU22" s="145"/>
      <c r="EV22" s="145"/>
      <c r="EW22" s="145"/>
      <c r="EX22" s="145"/>
      <c r="EY22" s="145"/>
      <c r="EZ22" s="145"/>
      <c r="FA22" s="145"/>
      <c r="FB22" s="14"/>
      <c r="FC22" s="152">
        <f>+SUBTOTAL(9,FC23:FC32)</f>
        <v>-890.96485999999993</v>
      </c>
      <c r="FD22" s="152">
        <f>+SUBTOTAL(9,FD23:FD32)</f>
        <v>2287.3049300000002</v>
      </c>
      <c r="FE22" s="156">
        <f t="shared" si="18"/>
        <v>-3178.2697900000003</v>
      </c>
      <c r="FF22" s="157">
        <f t="shared" si="19"/>
        <v>-1.3895260523921487</v>
      </c>
      <c r="FG22" s="145"/>
      <c r="FH22" s="152"/>
      <c r="FI22" s="152"/>
      <c r="FJ22" s="145"/>
      <c r="FK22" s="145"/>
      <c r="FL22" s="145"/>
      <c r="FM22" s="145"/>
      <c r="FN22" s="145"/>
      <c r="FO22" s="145"/>
      <c r="FP22" s="145"/>
      <c r="FQ22" s="145"/>
      <c r="FR22" s="145"/>
      <c r="FS22" s="14"/>
      <c r="FT22" s="152">
        <f>+SUBTOTAL(9,FT23:FT32)</f>
        <v>-45.338079999999998</v>
      </c>
      <c r="FU22" s="152">
        <f>+SUBTOTAL(9,FU23:FU32)</f>
        <v>5.6230800000000034</v>
      </c>
      <c r="FV22" s="156">
        <f t="shared" si="20"/>
        <v>-50.96116</v>
      </c>
      <c r="FW22" s="157">
        <f t="shared" si="21"/>
        <v>-9.0628552323637521</v>
      </c>
      <c r="FX22" s="145"/>
      <c r="FY22" s="152"/>
      <c r="FZ22" s="152"/>
      <c r="GA22" s="145"/>
      <c r="GB22" s="145"/>
      <c r="GC22" s="145"/>
      <c r="GD22" s="145"/>
      <c r="GE22" s="145"/>
      <c r="GF22" s="145"/>
      <c r="GG22" s="145"/>
      <c r="GH22" s="145"/>
      <c r="GI22" s="145"/>
    </row>
    <row r="23" spans="1:191" x14ac:dyDescent="0.25">
      <c r="A23" s="41" t="s">
        <v>590</v>
      </c>
      <c r="B23" s="45"/>
      <c r="C23" s="70"/>
      <c r="D23" s="78" t="str">
        <f>VLOOKUP($A23&amp;D$1,TEXTDF,(SPRCODE="DE")*2+(SPRCODE="FR")*3,FALSE)</f>
        <v>Direkte Kapitalanlageerträge</v>
      </c>
      <c r="E23" s="73"/>
      <c r="F23" s="74">
        <f>+SUBTOTAL(9,F24:F28)</f>
        <v>3549816.6884402474</v>
      </c>
      <c r="G23" s="74">
        <f>+SUBTOTAL(9,G24:G28)</f>
        <v>3668341.6144833062</v>
      </c>
      <c r="H23" s="75">
        <f t="shared" si="0"/>
        <v>-118524.92604305875</v>
      </c>
      <c r="I23" s="76"/>
      <c r="J23" s="23"/>
      <c r="K23" s="29"/>
      <c r="L23" s="29"/>
      <c r="M23" s="23"/>
      <c r="N23" s="23"/>
      <c r="O23" s="23"/>
      <c r="P23" s="23"/>
      <c r="Q23" s="23"/>
      <c r="R23" s="23"/>
      <c r="S23" s="23"/>
      <c r="T23" s="23"/>
      <c r="U23" s="23"/>
      <c r="V23" s="14"/>
      <c r="W23" s="158">
        <f>+SUBTOTAL(9,W24:W28)</f>
        <v>1920215.6872999999</v>
      </c>
      <c r="X23" s="158">
        <f>+SUBTOTAL(9,X24:X28)</f>
        <v>1942456.3403400001</v>
      </c>
      <c r="Y23" s="159">
        <f t="shared" si="2"/>
        <v>-22240.653040000238</v>
      </c>
      <c r="Z23" s="160">
        <f t="shared" si="3"/>
        <v>-1.1449756979406422E-2</v>
      </c>
      <c r="AA23" s="145"/>
      <c r="AB23" s="152"/>
      <c r="AC23" s="152"/>
      <c r="AD23" s="145"/>
      <c r="AE23" s="145"/>
      <c r="AF23" s="145"/>
      <c r="AG23" s="145"/>
      <c r="AH23" s="145"/>
      <c r="AI23" s="145"/>
      <c r="AJ23" s="145"/>
      <c r="AK23" s="145"/>
      <c r="AL23" s="145"/>
      <c r="AM23" s="14"/>
      <c r="AN23" s="158">
        <f>+SUBTOTAL(9,AN24:AN28)</f>
        <v>331182.21152760787</v>
      </c>
      <c r="AO23" s="158">
        <f>+SUBTOTAL(9,AO24:AO28)</f>
        <v>405286.59823330655</v>
      </c>
      <c r="AP23" s="159">
        <f t="shared" si="4"/>
        <v>-74104.386705698678</v>
      </c>
      <c r="AQ23" s="160">
        <f t="shared" si="5"/>
        <v>-0.18284440449975081</v>
      </c>
      <c r="AR23" s="145"/>
      <c r="AS23" s="152"/>
      <c r="AT23" s="152"/>
      <c r="AU23" s="145"/>
      <c r="AV23" s="145"/>
      <c r="AW23" s="145"/>
      <c r="AX23" s="145"/>
      <c r="AY23" s="145"/>
      <c r="AZ23" s="145"/>
      <c r="BA23" s="145"/>
      <c r="BB23" s="145"/>
      <c r="BC23" s="145"/>
      <c r="BD23" s="14"/>
      <c r="BE23" s="158">
        <f>+SUBTOTAL(9,BE24:BE28)</f>
        <v>355610.81279264006</v>
      </c>
      <c r="BF23" s="158">
        <f>+SUBTOTAL(9,BF24:BF28)</f>
        <v>380541.47794999997</v>
      </c>
      <c r="BG23" s="159">
        <f t="shared" si="6"/>
        <v>-24930.665157359908</v>
      </c>
      <c r="BH23" s="160">
        <f t="shared" si="7"/>
        <v>-6.5513660407435559E-2</v>
      </c>
      <c r="BI23" s="145"/>
      <c r="BJ23" s="152"/>
      <c r="BK23" s="152"/>
      <c r="BL23" s="145"/>
      <c r="BM23" s="145"/>
      <c r="BN23" s="145"/>
      <c r="BO23" s="145"/>
      <c r="BP23" s="145"/>
      <c r="BQ23" s="145"/>
      <c r="BR23" s="145"/>
      <c r="BS23" s="145"/>
      <c r="BT23" s="145"/>
      <c r="BU23" s="14"/>
      <c r="BV23" s="158">
        <f>+SUBTOTAL(9,BV24:BV28)</f>
        <v>384570.08062999992</v>
      </c>
      <c r="BW23" s="158">
        <f>+SUBTOTAL(9,BW24:BW28)</f>
        <v>381447.37683999998</v>
      </c>
      <c r="BX23" s="159">
        <f t="shared" si="8"/>
        <v>3122.7037899999414</v>
      </c>
      <c r="BY23" s="160">
        <f t="shared" si="9"/>
        <v>8.1864602553283206E-3</v>
      </c>
      <c r="BZ23" s="145"/>
      <c r="CA23" s="152"/>
      <c r="CB23" s="152"/>
      <c r="CC23" s="145"/>
      <c r="CD23" s="145"/>
      <c r="CE23" s="145"/>
      <c r="CF23" s="145"/>
      <c r="CG23" s="145"/>
      <c r="CH23" s="145"/>
      <c r="CI23" s="145"/>
      <c r="CJ23" s="145"/>
      <c r="CK23" s="145"/>
      <c r="CL23" s="14"/>
      <c r="CM23" s="128">
        <f>+SUBTOTAL(9,CM24:CM28)</f>
        <v>250181.98514999996</v>
      </c>
      <c r="CN23" s="128">
        <f>+SUBTOTAL(9,CN24:CN28)</f>
        <v>249344.04640999998</v>
      </c>
      <c r="CO23" s="206">
        <f t="shared" si="10"/>
        <v>837.93873999998323</v>
      </c>
      <c r="CP23" s="160">
        <f t="shared" si="11"/>
        <v>3.3605724783263291E-3</v>
      </c>
      <c r="CQ23" s="198"/>
      <c r="CR23" s="127"/>
      <c r="CS23" s="127"/>
      <c r="CT23" s="198"/>
      <c r="CU23" s="198"/>
      <c r="CV23" s="198"/>
      <c r="CW23" s="198"/>
      <c r="CX23" s="198"/>
      <c r="CY23" s="198"/>
      <c r="CZ23" s="198"/>
      <c r="DA23" s="198"/>
      <c r="DB23" s="198"/>
      <c r="DC23" s="14"/>
      <c r="DD23" s="158">
        <f>+SUBTOTAL(9,DD24:DD28)</f>
        <v>66459.45</v>
      </c>
      <c r="DE23" s="158">
        <f>+SUBTOTAL(9,DE24:DE28)</f>
        <v>69903.510490000001</v>
      </c>
      <c r="DF23" s="159">
        <f t="shared" si="12"/>
        <v>-3444.0604900000035</v>
      </c>
      <c r="DG23" s="160">
        <f t="shared" si="13"/>
        <v>-4.9268777288269283E-2</v>
      </c>
      <c r="DH23" s="145"/>
      <c r="DI23" s="152"/>
      <c r="DJ23" s="152"/>
      <c r="DK23" s="145"/>
      <c r="DL23" s="145"/>
      <c r="DM23" s="145"/>
      <c r="DN23" s="145"/>
      <c r="DO23" s="145"/>
      <c r="DP23" s="145"/>
      <c r="DQ23" s="145"/>
      <c r="DR23" s="145"/>
      <c r="DS23" s="145"/>
      <c r="DT23" s="14"/>
      <c r="DU23" s="158">
        <f>+SUBTOTAL(9,DU24:DU28)</f>
        <v>180292.69099</v>
      </c>
      <c r="DV23" s="158">
        <f>+SUBTOTAL(9,DV24:DV28)</f>
        <v>190198.78531000001</v>
      </c>
      <c r="DW23" s="159">
        <f t="shared" si="14"/>
        <v>-9906.0943200000038</v>
      </c>
      <c r="DX23" s="160">
        <f t="shared" si="15"/>
        <v>-5.2082847447497249E-2</v>
      </c>
      <c r="DY23" s="145"/>
      <c r="DZ23" s="152"/>
      <c r="EA23" s="152"/>
      <c r="EB23" s="145"/>
      <c r="EC23" s="145"/>
      <c r="ED23" s="145"/>
      <c r="EE23" s="145"/>
      <c r="EF23" s="145"/>
      <c r="EG23" s="145"/>
      <c r="EH23" s="145"/>
      <c r="EI23" s="145"/>
      <c r="EJ23" s="145"/>
      <c r="EK23" s="14"/>
      <c r="EL23" s="158">
        <f>+SUBTOTAL(9,EL24:EL28)</f>
        <v>58502.721940000003</v>
      </c>
      <c r="EM23" s="158">
        <f>+SUBTOTAL(9,EM24:EM28)</f>
        <v>45711.409299999999</v>
      </c>
      <c r="EN23" s="159">
        <f t="shared" si="16"/>
        <v>12791.312640000004</v>
      </c>
      <c r="EO23" s="160">
        <f t="shared" si="17"/>
        <v>0.27982757118800983</v>
      </c>
      <c r="EP23" s="145"/>
      <c r="EQ23" s="152"/>
      <c r="ER23" s="152"/>
      <c r="ES23" s="145"/>
      <c r="ET23" s="145"/>
      <c r="EU23" s="145"/>
      <c r="EV23" s="145"/>
      <c r="EW23" s="145"/>
      <c r="EX23" s="145"/>
      <c r="EY23" s="145"/>
      <c r="EZ23" s="145"/>
      <c r="FA23" s="145"/>
      <c r="FB23" s="14"/>
      <c r="FC23" s="158">
        <f>+SUBTOTAL(9,FC24:FC28)</f>
        <v>2767.4460200000003</v>
      </c>
      <c r="FD23" s="158">
        <f>+SUBTOTAL(9,FD24:FD28)</f>
        <v>3433.8873199999998</v>
      </c>
      <c r="FE23" s="159">
        <f t="shared" si="18"/>
        <v>-666.4412999999995</v>
      </c>
      <c r="FF23" s="160">
        <f t="shared" si="19"/>
        <v>-0.19407780101532268</v>
      </c>
      <c r="FG23" s="145"/>
      <c r="FH23" s="152"/>
      <c r="FI23" s="152"/>
      <c r="FJ23" s="145"/>
      <c r="FK23" s="145"/>
      <c r="FL23" s="145"/>
      <c r="FM23" s="145"/>
      <c r="FN23" s="145"/>
      <c r="FO23" s="145"/>
      <c r="FP23" s="145"/>
      <c r="FQ23" s="145"/>
      <c r="FR23" s="145"/>
      <c r="FS23" s="14"/>
      <c r="FT23" s="158">
        <f>+SUBTOTAL(9,FT24:FT28)</f>
        <v>33.602089999999997</v>
      </c>
      <c r="FU23" s="158">
        <f>+SUBTOTAL(9,FU24:FU28)</f>
        <v>18.182290000000002</v>
      </c>
      <c r="FV23" s="159">
        <f t="shared" si="20"/>
        <v>15.419799999999995</v>
      </c>
      <c r="FW23" s="160">
        <f t="shared" si="21"/>
        <v>0.84806699266154006</v>
      </c>
      <c r="FX23" s="145"/>
      <c r="FY23" s="152"/>
      <c r="FZ23" s="152"/>
      <c r="GA23" s="145"/>
      <c r="GB23" s="145"/>
      <c r="GC23" s="145"/>
      <c r="GD23" s="145"/>
      <c r="GE23" s="145"/>
      <c r="GF23" s="145"/>
      <c r="GG23" s="145"/>
      <c r="GH23" s="145"/>
      <c r="GI23" s="145"/>
    </row>
    <row r="24" spans="1:191" x14ac:dyDescent="0.25">
      <c r="A24" s="41">
        <v>619</v>
      </c>
      <c r="B24" s="45"/>
      <c r="C24" s="45"/>
      <c r="D24" s="70"/>
      <c r="E24" s="70" t="str">
        <f>VLOOKUP($A24&amp;E$1,TEXTDF,(SPRCODE="DE")*2+(SPRCODE="FR")*3,FALSE)</f>
        <v>Flüssige Mittel</v>
      </c>
      <c r="F24" s="64">
        <f t="shared" ref="F24:F33" si="26">+W24*$G$5+AN24*$H$5+BE24*$I$5+BV24*$K$5+CM24*$L$5+DD24*$M$5+DU24*$N$5+EL24*$P$5+FC24*$Q$5+FT24*$R$5</f>
        <v>-2790.0878999999986</v>
      </c>
      <c r="G24" s="79">
        <f t="shared" ref="G24:G35" si="27">+X24*$G$5+AO24*$H$5+BF24*$I$5+BW24*$K$5+CN24*$L$5+DE24*$M$5+DV24*$N$5+EM24*$P$5+FD24*$Q$5+FU24*$R$5</f>
        <v>-3251.7505299999993</v>
      </c>
      <c r="H24" s="71">
        <f t="shared" si="0"/>
        <v>461.66263000000072</v>
      </c>
      <c r="I24" s="72">
        <f t="shared" ref="I24:I35" si="28">+IFERROR(F24/G24-1,"")</f>
        <v>-0.14197356954071161</v>
      </c>
      <c r="J24" s="23"/>
      <c r="K24" s="29"/>
      <c r="L24" s="29"/>
      <c r="M24" s="23"/>
      <c r="N24" s="23"/>
      <c r="O24" s="23"/>
      <c r="P24" s="23"/>
      <c r="Q24" s="23"/>
      <c r="R24" s="23"/>
      <c r="S24" s="23"/>
      <c r="T24" s="23"/>
      <c r="U24" s="23"/>
      <c r="V24" s="14"/>
      <c r="W24" s="152">
        <v>-11651.962599999999</v>
      </c>
      <c r="X24" s="152">
        <v>-7885.5359800000006</v>
      </c>
      <c r="Y24" s="156">
        <f t="shared" si="2"/>
        <v>-3766.4266199999984</v>
      </c>
      <c r="Z24" s="157">
        <f t="shared" si="3"/>
        <v>0.47763736409963076</v>
      </c>
      <c r="AA24" s="145"/>
      <c r="AB24" s="152"/>
      <c r="AC24" s="152"/>
      <c r="AD24" s="145"/>
      <c r="AE24" s="145"/>
      <c r="AF24" s="145"/>
      <c r="AG24" s="145"/>
      <c r="AH24" s="145"/>
      <c r="AI24" s="145"/>
      <c r="AJ24" s="145"/>
      <c r="AK24" s="145"/>
      <c r="AL24" s="145"/>
      <c r="AM24" s="14"/>
      <c r="AN24" s="152">
        <v>800.84787999999992</v>
      </c>
      <c r="AO24" s="152">
        <v>169.58674999999997</v>
      </c>
      <c r="AP24" s="156">
        <f t="shared" si="4"/>
        <v>631.26112999999998</v>
      </c>
      <c r="AQ24" s="157">
        <f t="shared" si="5"/>
        <v>3.7223493580719014</v>
      </c>
      <c r="AR24" s="145"/>
      <c r="AS24" s="152"/>
      <c r="AT24" s="152"/>
      <c r="AU24" s="145"/>
      <c r="AV24" s="145"/>
      <c r="AW24" s="145"/>
      <c r="AX24" s="145"/>
      <c r="AY24" s="145"/>
      <c r="AZ24" s="145"/>
      <c r="BA24" s="145"/>
      <c r="BB24" s="145"/>
      <c r="BC24" s="145"/>
      <c r="BD24" s="14"/>
      <c r="BE24" s="152">
        <v>-120.00346000000002</v>
      </c>
      <c r="BF24" s="152">
        <v>-1921.9915700000001</v>
      </c>
      <c r="BG24" s="156">
        <f t="shared" si="6"/>
        <v>1801.9881100000002</v>
      </c>
      <c r="BH24" s="157">
        <f t="shared" si="7"/>
        <v>-0.93756296235992331</v>
      </c>
      <c r="BI24" s="145"/>
      <c r="BJ24" s="152"/>
      <c r="BK24" s="152"/>
      <c r="BL24" s="145"/>
      <c r="BM24" s="145"/>
      <c r="BN24" s="145"/>
      <c r="BO24" s="145"/>
      <c r="BP24" s="145"/>
      <c r="BQ24" s="145"/>
      <c r="BR24" s="145"/>
      <c r="BS24" s="145"/>
      <c r="BT24" s="145"/>
      <c r="BU24" s="14"/>
      <c r="BV24" s="152">
        <v>341.27064000000001</v>
      </c>
      <c r="BW24" s="152">
        <v>0</v>
      </c>
      <c r="BX24" s="156">
        <f t="shared" si="8"/>
        <v>341.27064000000001</v>
      </c>
      <c r="BY24" s="157" t="str">
        <f t="shared" si="9"/>
        <v/>
      </c>
      <c r="BZ24" s="145"/>
      <c r="CA24" s="152"/>
      <c r="CB24" s="152"/>
      <c r="CC24" s="145"/>
      <c r="CD24" s="145"/>
      <c r="CE24" s="145"/>
      <c r="CF24" s="145"/>
      <c r="CG24" s="145"/>
      <c r="CH24" s="145"/>
      <c r="CI24" s="145"/>
      <c r="CJ24" s="145"/>
      <c r="CK24" s="145"/>
      <c r="CL24" s="14"/>
      <c r="CM24" s="127">
        <v>7396.2452300000004</v>
      </c>
      <c r="CN24" s="127">
        <v>6475.3052300000008</v>
      </c>
      <c r="CO24" s="205">
        <f t="shared" si="10"/>
        <v>920.9399999999996</v>
      </c>
      <c r="CP24" s="157">
        <f t="shared" si="11"/>
        <v>0.14222341145144735</v>
      </c>
      <c r="CQ24" s="198"/>
      <c r="CR24" s="127"/>
      <c r="CS24" s="127"/>
      <c r="CT24" s="198"/>
      <c r="CU24" s="198"/>
      <c r="CV24" s="198"/>
      <c r="CW24" s="198"/>
      <c r="CX24" s="198"/>
      <c r="CY24" s="198"/>
      <c r="CZ24" s="198"/>
      <c r="DA24" s="198"/>
      <c r="DB24" s="198"/>
      <c r="DC24" s="14"/>
      <c r="DD24" s="152">
        <v>-5.4679200000000003</v>
      </c>
      <c r="DE24" s="152">
        <v>-317.14690000000002</v>
      </c>
      <c r="DF24" s="156">
        <f t="shared" si="12"/>
        <v>311.67898000000002</v>
      </c>
      <c r="DG24" s="157">
        <f t="shared" si="13"/>
        <v>-0.98275903059433967</v>
      </c>
      <c r="DH24" s="145"/>
      <c r="DI24" s="152"/>
      <c r="DJ24" s="152"/>
      <c r="DK24" s="145"/>
      <c r="DL24" s="145"/>
      <c r="DM24" s="145"/>
      <c r="DN24" s="145"/>
      <c r="DO24" s="145"/>
      <c r="DP24" s="145"/>
      <c r="DQ24" s="145"/>
      <c r="DR24" s="145"/>
      <c r="DS24" s="145"/>
      <c r="DT24" s="14"/>
      <c r="DU24" s="152">
        <v>263.73119000000003</v>
      </c>
      <c r="DV24" s="152">
        <v>175.27728999999997</v>
      </c>
      <c r="DW24" s="156">
        <f t="shared" si="14"/>
        <v>88.453900000000061</v>
      </c>
      <c r="DX24" s="157">
        <f t="shared" si="15"/>
        <v>0.50465123005952495</v>
      </c>
      <c r="DY24" s="145"/>
      <c r="DZ24" s="152"/>
      <c r="EA24" s="152"/>
      <c r="EB24" s="145"/>
      <c r="EC24" s="145"/>
      <c r="ED24" s="145"/>
      <c r="EE24" s="145"/>
      <c r="EF24" s="145"/>
      <c r="EG24" s="145"/>
      <c r="EH24" s="145"/>
      <c r="EI24" s="145"/>
      <c r="EJ24" s="145"/>
      <c r="EK24" s="14"/>
      <c r="EL24" s="152">
        <v>185.25113999999999</v>
      </c>
      <c r="EM24" s="152">
        <v>70.902320000000003</v>
      </c>
      <c r="EN24" s="156">
        <f t="shared" si="16"/>
        <v>114.34881999999999</v>
      </c>
      <c r="EO24" s="157">
        <f t="shared" si="17"/>
        <v>1.6127655625373047</v>
      </c>
      <c r="EP24" s="145"/>
      <c r="EQ24" s="152"/>
      <c r="ER24" s="152"/>
      <c r="ES24" s="145"/>
      <c r="ET24" s="145"/>
      <c r="EU24" s="145"/>
      <c r="EV24" s="145"/>
      <c r="EW24" s="145"/>
      <c r="EX24" s="145"/>
      <c r="EY24" s="145"/>
      <c r="EZ24" s="145"/>
      <c r="FA24" s="145"/>
      <c r="FB24" s="14"/>
      <c r="FC24" s="152">
        <v>0</v>
      </c>
      <c r="FD24" s="152">
        <v>-18.147669999999998</v>
      </c>
      <c r="FE24" s="156">
        <f t="shared" si="18"/>
        <v>18.147669999999998</v>
      </c>
      <c r="FF24" s="157">
        <f t="shared" si="19"/>
        <v>-1</v>
      </c>
      <c r="FG24" s="145"/>
      <c r="FH24" s="152"/>
      <c r="FI24" s="152"/>
      <c r="FJ24" s="145"/>
      <c r="FK24" s="145"/>
      <c r="FL24" s="145"/>
      <c r="FM24" s="145"/>
      <c r="FN24" s="145"/>
      <c r="FO24" s="145"/>
      <c r="FP24" s="145"/>
      <c r="FQ24" s="145"/>
      <c r="FR24" s="145"/>
      <c r="FS24" s="14"/>
      <c r="FT24" s="152">
        <v>0</v>
      </c>
      <c r="FU24" s="152">
        <v>0</v>
      </c>
      <c r="FV24" s="156">
        <f t="shared" si="20"/>
        <v>0</v>
      </c>
      <c r="FW24" s="157" t="str">
        <f t="shared" si="21"/>
        <v/>
      </c>
      <c r="FX24" s="145"/>
      <c r="FY24" s="152"/>
      <c r="FZ24" s="152"/>
      <c r="GA24" s="145"/>
      <c r="GB24" s="145"/>
      <c r="GC24" s="145"/>
      <c r="GD24" s="145"/>
      <c r="GE24" s="145"/>
      <c r="GF24" s="145"/>
      <c r="GG24" s="145"/>
      <c r="GH24" s="145"/>
      <c r="GI24" s="145"/>
    </row>
    <row r="25" spans="1:191" x14ac:dyDescent="0.25">
      <c r="A25" s="41">
        <v>620</v>
      </c>
      <c r="B25" s="45"/>
      <c r="C25" s="45"/>
      <c r="D25" s="70"/>
      <c r="E25" s="70" t="str">
        <f>VLOOKUP($A25&amp;E$1,TEXTDF,(SPRCODE="DE")*2+(SPRCODE="FR")*3,FALSE)</f>
        <v>Obligationen</v>
      </c>
      <c r="F25" s="64">
        <f t="shared" si="26"/>
        <v>1738751.2873799999</v>
      </c>
      <c r="G25" s="79">
        <f t="shared" si="27"/>
        <v>1822751.66668</v>
      </c>
      <c r="H25" s="71">
        <f t="shared" si="0"/>
        <v>-84000.379300000146</v>
      </c>
      <c r="I25" s="72">
        <f t="shared" si="28"/>
        <v>-4.6084379367486883E-2</v>
      </c>
      <c r="J25" s="23"/>
      <c r="K25" s="29"/>
      <c r="L25" s="29"/>
      <c r="M25" s="23"/>
      <c r="N25" s="23"/>
      <c r="O25" s="23"/>
      <c r="P25" s="23"/>
      <c r="Q25" s="23"/>
      <c r="R25" s="23"/>
      <c r="S25" s="23"/>
      <c r="T25" s="23"/>
      <c r="U25" s="23"/>
      <c r="V25" s="14"/>
      <c r="W25" s="152">
        <v>1004488.94629</v>
      </c>
      <c r="X25" s="152">
        <v>1040780.3478300001</v>
      </c>
      <c r="Y25" s="156">
        <f t="shared" si="2"/>
        <v>-36291.401540000108</v>
      </c>
      <c r="Z25" s="157">
        <f t="shared" si="3"/>
        <v>-3.4869414680692934E-2</v>
      </c>
      <c r="AA25" s="145"/>
      <c r="AB25" s="152"/>
      <c r="AC25" s="152"/>
      <c r="AD25" s="145"/>
      <c r="AE25" s="145"/>
      <c r="AF25" s="145"/>
      <c r="AG25" s="145"/>
      <c r="AH25" s="145"/>
      <c r="AI25" s="145"/>
      <c r="AJ25" s="145"/>
      <c r="AK25" s="145"/>
      <c r="AL25" s="145"/>
      <c r="AM25" s="14"/>
      <c r="AN25" s="152">
        <v>126339.18872000001</v>
      </c>
      <c r="AO25" s="152">
        <v>149660.5765</v>
      </c>
      <c r="AP25" s="156">
        <f t="shared" si="4"/>
        <v>-23321.38777999999</v>
      </c>
      <c r="AQ25" s="157">
        <f t="shared" si="5"/>
        <v>-0.15582853096920946</v>
      </c>
      <c r="AR25" s="145"/>
      <c r="AS25" s="152"/>
      <c r="AT25" s="152"/>
      <c r="AU25" s="145"/>
      <c r="AV25" s="145"/>
      <c r="AW25" s="145"/>
      <c r="AX25" s="145"/>
      <c r="AY25" s="145"/>
      <c r="AZ25" s="145"/>
      <c r="BA25" s="145"/>
      <c r="BB25" s="145"/>
      <c r="BC25" s="145"/>
      <c r="BD25" s="14"/>
      <c r="BE25" s="152">
        <v>154044.31103000001</v>
      </c>
      <c r="BF25" s="152">
        <v>160023.31445000001</v>
      </c>
      <c r="BG25" s="156">
        <f t="shared" si="6"/>
        <v>-5979.0034199999936</v>
      </c>
      <c r="BH25" s="157">
        <f t="shared" si="7"/>
        <v>-3.7363326966135091E-2</v>
      </c>
      <c r="BI25" s="145"/>
      <c r="BJ25" s="152"/>
      <c r="BK25" s="152"/>
      <c r="BL25" s="145"/>
      <c r="BM25" s="145"/>
      <c r="BN25" s="145"/>
      <c r="BO25" s="145"/>
      <c r="BP25" s="145"/>
      <c r="BQ25" s="145"/>
      <c r="BR25" s="145"/>
      <c r="BS25" s="145"/>
      <c r="BT25" s="145"/>
      <c r="BU25" s="14"/>
      <c r="BV25" s="152">
        <v>160123.85331000001</v>
      </c>
      <c r="BW25" s="152">
        <v>163616.42530999999</v>
      </c>
      <c r="BX25" s="156">
        <f t="shared" si="8"/>
        <v>-3492.5719999999856</v>
      </c>
      <c r="BY25" s="157">
        <f t="shared" si="9"/>
        <v>-2.1346096477677601E-2</v>
      </c>
      <c r="BZ25" s="145"/>
      <c r="CA25" s="152"/>
      <c r="CB25" s="152"/>
      <c r="CC25" s="145"/>
      <c r="CD25" s="145"/>
      <c r="CE25" s="145"/>
      <c r="CF25" s="145"/>
      <c r="CG25" s="145"/>
      <c r="CH25" s="145"/>
      <c r="CI25" s="145"/>
      <c r="CJ25" s="145"/>
      <c r="CK25" s="145"/>
      <c r="CL25" s="14"/>
      <c r="CM25" s="127">
        <v>129880.70149999998</v>
      </c>
      <c r="CN25" s="127">
        <v>131105.63115999999</v>
      </c>
      <c r="CO25" s="205">
        <f t="shared" si="10"/>
        <v>-1224.9296600000089</v>
      </c>
      <c r="CP25" s="157">
        <f t="shared" si="11"/>
        <v>-9.3430743528103433E-3</v>
      </c>
      <c r="CQ25" s="198"/>
      <c r="CR25" s="127"/>
      <c r="CS25" s="127"/>
      <c r="CT25" s="198"/>
      <c r="CU25" s="198"/>
      <c r="CV25" s="198"/>
      <c r="CW25" s="198"/>
      <c r="CX25" s="198"/>
      <c r="CY25" s="198"/>
      <c r="CZ25" s="198"/>
      <c r="DA25" s="198"/>
      <c r="DB25" s="198"/>
      <c r="DC25" s="14"/>
      <c r="DD25" s="152">
        <v>25758.477999999999</v>
      </c>
      <c r="DE25" s="152">
        <v>30867.19183</v>
      </c>
      <c r="DF25" s="156">
        <f t="shared" si="12"/>
        <v>-5108.7138300000006</v>
      </c>
      <c r="DG25" s="157">
        <f t="shared" si="13"/>
        <v>-0.16550627145274721</v>
      </c>
      <c r="DH25" s="145"/>
      <c r="DI25" s="152"/>
      <c r="DJ25" s="152"/>
      <c r="DK25" s="145"/>
      <c r="DL25" s="145"/>
      <c r="DM25" s="145"/>
      <c r="DN25" s="145"/>
      <c r="DO25" s="145"/>
      <c r="DP25" s="145"/>
      <c r="DQ25" s="145"/>
      <c r="DR25" s="145"/>
      <c r="DS25" s="145"/>
      <c r="DT25" s="14"/>
      <c r="DU25" s="152">
        <v>120984.09912</v>
      </c>
      <c r="DV25" s="152">
        <v>126508.97790000001</v>
      </c>
      <c r="DW25" s="156">
        <f t="shared" si="14"/>
        <v>-5524.8787800000136</v>
      </c>
      <c r="DX25" s="157">
        <f t="shared" si="15"/>
        <v>-4.3671831609984224E-2</v>
      </c>
      <c r="DY25" s="145"/>
      <c r="DZ25" s="152"/>
      <c r="EA25" s="152"/>
      <c r="EB25" s="145"/>
      <c r="EC25" s="145"/>
      <c r="ED25" s="145"/>
      <c r="EE25" s="145"/>
      <c r="EF25" s="145"/>
      <c r="EG25" s="145"/>
      <c r="EH25" s="145"/>
      <c r="EI25" s="145"/>
      <c r="EJ25" s="145"/>
      <c r="EK25" s="14"/>
      <c r="EL25" s="152">
        <v>15600.712310000001</v>
      </c>
      <c r="EM25" s="152">
        <v>18422.967140000001</v>
      </c>
      <c r="EN25" s="156">
        <f t="shared" si="16"/>
        <v>-2822.2548299999999</v>
      </c>
      <c r="EO25" s="157">
        <f t="shared" si="17"/>
        <v>-0.15319219800768746</v>
      </c>
      <c r="EP25" s="145"/>
      <c r="EQ25" s="152"/>
      <c r="ER25" s="152"/>
      <c r="ES25" s="145"/>
      <c r="ET25" s="145"/>
      <c r="EU25" s="145"/>
      <c r="EV25" s="145"/>
      <c r="EW25" s="145"/>
      <c r="EX25" s="145"/>
      <c r="EY25" s="145"/>
      <c r="EZ25" s="145"/>
      <c r="FA25" s="145"/>
      <c r="FB25" s="14"/>
      <c r="FC25" s="152">
        <v>1497.39501</v>
      </c>
      <c r="FD25" s="152">
        <v>1748.0522699999999</v>
      </c>
      <c r="FE25" s="156">
        <f t="shared" si="18"/>
        <v>-250.65725999999995</v>
      </c>
      <c r="FF25" s="157">
        <f t="shared" si="19"/>
        <v>-0.14339231400672015</v>
      </c>
      <c r="FG25" s="145"/>
      <c r="FH25" s="152"/>
      <c r="FI25" s="152"/>
      <c r="FJ25" s="145"/>
      <c r="FK25" s="145"/>
      <c r="FL25" s="145"/>
      <c r="FM25" s="145"/>
      <c r="FN25" s="145"/>
      <c r="FO25" s="145"/>
      <c r="FP25" s="145"/>
      <c r="FQ25" s="145"/>
      <c r="FR25" s="145"/>
      <c r="FS25" s="14"/>
      <c r="FT25" s="152">
        <v>33.602089999999997</v>
      </c>
      <c r="FU25" s="152">
        <v>18.182290000000002</v>
      </c>
      <c r="FV25" s="156">
        <f t="shared" si="20"/>
        <v>15.419799999999995</v>
      </c>
      <c r="FW25" s="157">
        <f t="shared" si="21"/>
        <v>0.84806699266154006</v>
      </c>
      <c r="FX25" s="145"/>
      <c r="FY25" s="152"/>
      <c r="FZ25" s="152"/>
      <c r="GA25" s="145"/>
      <c r="GB25" s="145"/>
      <c r="GC25" s="145"/>
      <c r="GD25" s="145"/>
      <c r="GE25" s="145"/>
      <c r="GF25" s="145"/>
      <c r="GG25" s="145"/>
      <c r="GH25" s="145"/>
      <c r="GI25" s="145"/>
    </row>
    <row r="26" spans="1:191" x14ac:dyDescent="0.25">
      <c r="A26" s="41">
        <v>621</v>
      </c>
      <c r="B26" s="45"/>
      <c r="C26" s="45"/>
      <c r="D26" s="80"/>
      <c r="E26" s="80" t="str">
        <f>VLOOKUP($A26&amp;E$1,TEXTDF,(SPRCODE="DE")*2+(SPRCODE="FR")*3,FALSE)</f>
        <v>Liegenschaften</v>
      </c>
      <c r="F26" s="64">
        <f t="shared" si="26"/>
        <v>961446.72834263986</v>
      </c>
      <c r="G26" s="64">
        <f t="shared" si="27"/>
        <v>941049.27769999986</v>
      </c>
      <c r="H26" s="71">
        <f t="shared" si="0"/>
        <v>20397.450642640004</v>
      </c>
      <c r="I26" s="72">
        <f t="shared" si="28"/>
        <v>2.1675220550078977E-2</v>
      </c>
      <c r="J26" s="23"/>
      <c r="K26" s="29"/>
      <c r="L26" s="29"/>
      <c r="M26" s="23"/>
      <c r="N26" s="23"/>
      <c r="O26" s="23"/>
      <c r="P26" s="23"/>
      <c r="Q26" s="23"/>
      <c r="R26" s="23"/>
      <c r="S26" s="23"/>
      <c r="T26" s="23"/>
      <c r="U26" s="23"/>
      <c r="V26" s="14"/>
      <c r="W26" s="152">
        <v>471531.44082000002</v>
      </c>
      <c r="X26" s="152">
        <v>449987.00066999992</v>
      </c>
      <c r="Y26" s="156">
        <f t="shared" si="2"/>
        <v>21544.440150000097</v>
      </c>
      <c r="Z26" s="157">
        <f t="shared" si="3"/>
        <v>4.7877916735198811E-2</v>
      </c>
      <c r="AA26" s="145"/>
      <c r="AB26" s="152"/>
      <c r="AC26" s="152"/>
      <c r="AD26" s="145"/>
      <c r="AE26" s="145"/>
      <c r="AF26" s="145"/>
      <c r="AG26" s="145"/>
      <c r="AH26" s="145"/>
      <c r="AI26" s="145"/>
      <c r="AJ26" s="145"/>
      <c r="AK26" s="145"/>
      <c r="AL26" s="145"/>
      <c r="AM26" s="14"/>
      <c r="AN26" s="152">
        <v>82999.14420000001</v>
      </c>
      <c r="AO26" s="152">
        <v>106150.33140000001</v>
      </c>
      <c r="AP26" s="156">
        <f t="shared" si="4"/>
        <v>-23151.1872</v>
      </c>
      <c r="AQ26" s="157">
        <f t="shared" si="5"/>
        <v>-0.2180981151416358</v>
      </c>
      <c r="AR26" s="145"/>
      <c r="AS26" s="152"/>
      <c r="AT26" s="152"/>
      <c r="AU26" s="145"/>
      <c r="AV26" s="145"/>
      <c r="AW26" s="145"/>
      <c r="AX26" s="145"/>
      <c r="AY26" s="145"/>
      <c r="AZ26" s="145"/>
      <c r="BA26" s="145"/>
      <c r="BB26" s="145"/>
      <c r="BC26" s="145"/>
      <c r="BD26" s="14"/>
      <c r="BE26" s="152">
        <v>144201.11323264003</v>
      </c>
      <c r="BF26" s="152">
        <v>132081.82334999999</v>
      </c>
      <c r="BG26" s="156">
        <f t="shared" si="6"/>
        <v>12119.289882640034</v>
      </c>
      <c r="BH26" s="157">
        <f t="shared" si="7"/>
        <v>9.1755925041445474E-2</v>
      </c>
      <c r="BI26" s="145"/>
      <c r="BJ26" s="152"/>
      <c r="BK26" s="152"/>
      <c r="BL26" s="145"/>
      <c r="BM26" s="145"/>
      <c r="BN26" s="145"/>
      <c r="BO26" s="145"/>
      <c r="BP26" s="145"/>
      <c r="BQ26" s="145"/>
      <c r="BR26" s="145"/>
      <c r="BS26" s="145"/>
      <c r="BT26" s="145"/>
      <c r="BU26" s="14"/>
      <c r="BV26" s="152">
        <v>134095.36804999999</v>
      </c>
      <c r="BW26" s="152">
        <v>130181.81522999998</v>
      </c>
      <c r="BX26" s="156">
        <f t="shared" si="8"/>
        <v>3913.5528200000117</v>
      </c>
      <c r="BY26" s="157">
        <f t="shared" si="9"/>
        <v>3.0062208097849208E-2</v>
      </c>
      <c r="BZ26" s="145"/>
      <c r="CA26" s="152"/>
      <c r="CB26" s="152"/>
      <c r="CC26" s="145"/>
      <c r="CD26" s="145"/>
      <c r="CE26" s="145"/>
      <c r="CF26" s="145"/>
      <c r="CG26" s="145"/>
      <c r="CH26" s="145"/>
      <c r="CI26" s="145"/>
      <c r="CJ26" s="145"/>
      <c r="CK26" s="145"/>
      <c r="CL26" s="14"/>
      <c r="CM26" s="127">
        <v>58334.209730000002</v>
      </c>
      <c r="CN26" s="127">
        <v>54412.219699999987</v>
      </c>
      <c r="CO26" s="205">
        <f t="shared" si="10"/>
        <v>3921.9900300000154</v>
      </c>
      <c r="CP26" s="157">
        <f t="shared" si="11"/>
        <v>7.2079214037283901E-2</v>
      </c>
      <c r="CQ26" s="198"/>
      <c r="CR26" s="127"/>
      <c r="CS26" s="127"/>
      <c r="CT26" s="198"/>
      <c r="CU26" s="198"/>
      <c r="CV26" s="198"/>
      <c r="CW26" s="198"/>
      <c r="CX26" s="198"/>
      <c r="CY26" s="198"/>
      <c r="CZ26" s="198"/>
      <c r="DA26" s="198"/>
      <c r="DB26" s="198"/>
      <c r="DC26" s="14"/>
      <c r="DD26" s="152">
        <v>23146.434000000001</v>
      </c>
      <c r="DE26" s="152">
        <v>23072.095630000003</v>
      </c>
      <c r="DF26" s="156">
        <f t="shared" si="12"/>
        <v>74.338369999997667</v>
      </c>
      <c r="DG26" s="157">
        <f t="shared" si="13"/>
        <v>3.2220033755121502E-3</v>
      </c>
      <c r="DH26" s="145"/>
      <c r="DI26" s="152"/>
      <c r="DJ26" s="152"/>
      <c r="DK26" s="145"/>
      <c r="DL26" s="145"/>
      <c r="DM26" s="145"/>
      <c r="DN26" s="145"/>
      <c r="DO26" s="145"/>
      <c r="DP26" s="145"/>
      <c r="DQ26" s="145"/>
      <c r="DR26" s="145"/>
      <c r="DS26" s="145"/>
      <c r="DT26" s="14"/>
      <c r="DU26" s="152">
        <v>34159.529649999997</v>
      </c>
      <c r="DV26" s="152">
        <v>31955.75794</v>
      </c>
      <c r="DW26" s="156">
        <f t="shared" si="14"/>
        <v>2203.7717099999973</v>
      </c>
      <c r="DX26" s="157">
        <f t="shared" si="15"/>
        <v>6.8963212017621123E-2</v>
      </c>
      <c r="DY26" s="145"/>
      <c r="DZ26" s="152"/>
      <c r="EA26" s="152"/>
      <c r="EB26" s="145"/>
      <c r="EC26" s="145"/>
      <c r="ED26" s="145"/>
      <c r="EE26" s="145"/>
      <c r="EF26" s="145"/>
      <c r="EG26" s="145"/>
      <c r="EH26" s="145"/>
      <c r="EI26" s="145"/>
      <c r="EJ26" s="145"/>
      <c r="EK26" s="14"/>
      <c r="EL26" s="152">
        <v>12039.211009999999</v>
      </c>
      <c r="EM26" s="152">
        <v>12142.59642</v>
      </c>
      <c r="EN26" s="156">
        <f t="shared" si="16"/>
        <v>-103.38541000000077</v>
      </c>
      <c r="EO26" s="157">
        <f t="shared" si="17"/>
        <v>-8.5142754007466737E-3</v>
      </c>
      <c r="EP26" s="145"/>
      <c r="EQ26" s="152"/>
      <c r="ER26" s="152"/>
      <c r="ES26" s="145"/>
      <c r="ET26" s="145"/>
      <c r="EU26" s="145"/>
      <c r="EV26" s="145"/>
      <c r="EW26" s="145"/>
      <c r="EX26" s="145"/>
      <c r="EY26" s="145"/>
      <c r="EZ26" s="145"/>
      <c r="FA26" s="145"/>
      <c r="FB26" s="14"/>
      <c r="FC26" s="152">
        <v>940.27764999999999</v>
      </c>
      <c r="FD26" s="152">
        <v>1065.6373599999999</v>
      </c>
      <c r="FE26" s="156">
        <f t="shared" si="18"/>
        <v>-125.35970999999995</v>
      </c>
      <c r="FF26" s="157">
        <f t="shared" si="19"/>
        <v>-0.11763824609152218</v>
      </c>
      <c r="FG26" s="145"/>
      <c r="FH26" s="152"/>
      <c r="FI26" s="152"/>
      <c r="FJ26" s="145"/>
      <c r="FK26" s="145"/>
      <c r="FL26" s="145"/>
      <c r="FM26" s="145"/>
      <c r="FN26" s="145"/>
      <c r="FO26" s="145"/>
      <c r="FP26" s="145"/>
      <c r="FQ26" s="145"/>
      <c r="FR26" s="145"/>
      <c r="FS26" s="14"/>
      <c r="FT26" s="152">
        <v>0</v>
      </c>
      <c r="FU26" s="152">
        <v>0</v>
      </c>
      <c r="FV26" s="156">
        <f t="shared" si="20"/>
        <v>0</v>
      </c>
      <c r="FW26" s="157" t="str">
        <f t="shared" si="21"/>
        <v/>
      </c>
      <c r="FX26" s="145"/>
      <c r="FY26" s="152"/>
      <c r="FZ26" s="152"/>
      <c r="GA26" s="145"/>
      <c r="GB26" s="145"/>
      <c r="GC26" s="145"/>
      <c r="GD26" s="145"/>
      <c r="GE26" s="145"/>
      <c r="GF26" s="145"/>
      <c r="GG26" s="145"/>
      <c r="GH26" s="145"/>
      <c r="GI26" s="145"/>
    </row>
    <row r="27" spans="1:191" x14ac:dyDescent="0.25">
      <c r="A27" s="41">
        <v>622</v>
      </c>
      <c r="B27" s="45"/>
      <c r="C27" s="45"/>
      <c r="D27" s="70"/>
      <c r="E27" s="70" t="str">
        <f>VLOOKUP($A27&amp;E$1,TEXTDF,(SPRCODE="DE")*2+(SPRCODE="FR")*3,FALSE)</f>
        <v>Hypotheken</v>
      </c>
      <c r="F27" s="64">
        <f t="shared" si="26"/>
        <v>262626.7599</v>
      </c>
      <c r="G27" s="79">
        <f t="shared" si="27"/>
        <v>289770.29500000004</v>
      </c>
      <c r="H27" s="71">
        <f t="shared" si="0"/>
        <v>-27143.535100000037</v>
      </c>
      <c r="I27" s="72">
        <f t="shared" si="28"/>
        <v>-9.3672593665958925E-2</v>
      </c>
      <c r="J27" s="23"/>
      <c r="K27" s="29"/>
      <c r="L27" s="29"/>
      <c r="M27" s="23"/>
      <c r="N27" s="23"/>
      <c r="O27" s="23"/>
      <c r="P27" s="23"/>
      <c r="Q27" s="23"/>
      <c r="R27" s="23"/>
      <c r="S27" s="23"/>
      <c r="T27" s="23"/>
      <c r="U27" s="23"/>
      <c r="V27" s="14"/>
      <c r="W27" s="152">
        <v>105677.06986</v>
      </c>
      <c r="X27" s="152">
        <v>104808.16525000001</v>
      </c>
      <c r="Y27" s="156">
        <f t="shared" si="2"/>
        <v>868.90460999999777</v>
      </c>
      <c r="Z27" s="157">
        <f t="shared" si="3"/>
        <v>8.2904285933007582E-3</v>
      </c>
      <c r="AA27" s="145"/>
      <c r="AB27" s="152"/>
      <c r="AC27" s="152"/>
      <c r="AD27" s="145"/>
      <c r="AE27" s="145"/>
      <c r="AF27" s="145"/>
      <c r="AG27" s="145"/>
      <c r="AH27" s="145"/>
      <c r="AI27" s="145"/>
      <c r="AJ27" s="145"/>
      <c r="AK27" s="145"/>
      <c r="AL27" s="145"/>
      <c r="AM27" s="14"/>
      <c r="AN27" s="152">
        <v>50945.426899999999</v>
      </c>
      <c r="AO27" s="152">
        <v>68517.787349999999</v>
      </c>
      <c r="AP27" s="156">
        <f t="shared" si="4"/>
        <v>-17572.36045</v>
      </c>
      <c r="AQ27" s="157">
        <f t="shared" si="5"/>
        <v>-0.25646421359518701</v>
      </c>
      <c r="AR27" s="145"/>
      <c r="AS27" s="152"/>
      <c r="AT27" s="152"/>
      <c r="AU27" s="145"/>
      <c r="AV27" s="145"/>
      <c r="AW27" s="145"/>
      <c r="AX27" s="145"/>
      <c r="AY27" s="145"/>
      <c r="AZ27" s="145"/>
      <c r="BA27" s="145"/>
      <c r="BB27" s="145"/>
      <c r="BC27" s="145"/>
      <c r="BD27" s="14"/>
      <c r="BE27" s="152">
        <v>32678.11103</v>
      </c>
      <c r="BF27" s="152">
        <v>35823.793170000004</v>
      </c>
      <c r="BG27" s="156">
        <f t="shared" si="6"/>
        <v>-3145.6821400000044</v>
      </c>
      <c r="BH27" s="157">
        <f t="shared" si="7"/>
        <v>-8.7809856568575206E-2</v>
      </c>
      <c r="BI27" s="145"/>
      <c r="BJ27" s="152"/>
      <c r="BK27" s="152"/>
      <c r="BL27" s="145"/>
      <c r="BM27" s="145"/>
      <c r="BN27" s="145"/>
      <c r="BO27" s="145"/>
      <c r="BP27" s="145"/>
      <c r="BQ27" s="145"/>
      <c r="BR27" s="145"/>
      <c r="BS27" s="145"/>
      <c r="BT27" s="145"/>
      <c r="BU27" s="14"/>
      <c r="BV27" s="152">
        <v>35308.203809999999</v>
      </c>
      <c r="BW27" s="152">
        <v>39261.026060000004</v>
      </c>
      <c r="BX27" s="156">
        <f t="shared" si="8"/>
        <v>-3952.8222500000047</v>
      </c>
      <c r="BY27" s="157">
        <f t="shared" si="9"/>
        <v>-0.10068056407795278</v>
      </c>
      <c r="BZ27" s="145"/>
      <c r="CA27" s="152"/>
      <c r="CB27" s="152"/>
      <c r="CC27" s="145"/>
      <c r="CD27" s="145"/>
      <c r="CE27" s="145"/>
      <c r="CF27" s="145"/>
      <c r="CG27" s="145"/>
      <c r="CH27" s="145"/>
      <c r="CI27" s="145"/>
      <c r="CJ27" s="145"/>
      <c r="CK27" s="145"/>
      <c r="CL27" s="14"/>
      <c r="CM27" s="127">
        <v>19936.579349999996</v>
      </c>
      <c r="CN27" s="127">
        <v>22283.575350000006</v>
      </c>
      <c r="CO27" s="205">
        <f t="shared" si="10"/>
        <v>-2346.9960000000101</v>
      </c>
      <c r="CP27" s="157">
        <f t="shared" si="11"/>
        <v>-0.10532403185470007</v>
      </c>
      <c r="CQ27" s="198"/>
      <c r="CR27" s="127"/>
      <c r="CS27" s="127"/>
      <c r="CT27" s="198"/>
      <c r="CU27" s="198"/>
      <c r="CV27" s="198"/>
      <c r="CW27" s="198"/>
      <c r="CX27" s="198"/>
      <c r="CY27" s="198"/>
      <c r="CZ27" s="198"/>
      <c r="DA27" s="198"/>
      <c r="DB27" s="198"/>
      <c r="DC27" s="14"/>
      <c r="DD27" s="152">
        <v>1706.377</v>
      </c>
      <c r="DE27" s="152">
        <v>1092.41047</v>
      </c>
      <c r="DF27" s="156">
        <f t="shared" si="12"/>
        <v>613.96652999999992</v>
      </c>
      <c r="DG27" s="157">
        <f t="shared" si="13"/>
        <v>0.56202915191759373</v>
      </c>
      <c r="DH27" s="145"/>
      <c r="DI27" s="152"/>
      <c r="DJ27" s="152"/>
      <c r="DK27" s="145"/>
      <c r="DL27" s="145"/>
      <c r="DM27" s="145"/>
      <c r="DN27" s="145"/>
      <c r="DO27" s="145"/>
      <c r="DP27" s="145"/>
      <c r="DQ27" s="145"/>
      <c r="DR27" s="145"/>
      <c r="DS27" s="145"/>
      <c r="DT27" s="14"/>
      <c r="DU27" s="152">
        <v>13367.24675</v>
      </c>
      <c r="DV27" s="152">
        <v>14413.490699999998</v>
      </c>
      <c r="DW27" s="156">
        <f t="shared" si="14"/>
        <v>-1046.2439499999982</v>
      </c>
      <c r="DX27" s="157">
        <f t="shared" si="15"/>
        <v>-7.2587825654197635E-2</v>
      </c>
      <c r="DY27" s="145"/>
      <c r="DZ27" s="152"/>
      <c r="EA27" s="152"/>
      <c r="EB27" s="145"/>
      <c r="EC27" s="145"/>
      <c r="ED27" s="145"/>
      <c r="EE27" s="145"/>
      <c r="EF27" s="145"/>
      <c r="EG27" s="145"/>
      <c r="EH27" s="145"/>
      <c r="EI27" s="145"/>
      <c r="EJ27" s="145"/>
      <c r="EK27" s="14"/>
      <c r="EL27" s="152">
        <v>3007.7451999999998</v>
      </c>
      <c r="EM27" s="152">
        <v>3570.0466499999998</v>
      </c>
      <c r="EN27" s="156">
        <f t="shared" si="16"/>
        <v>-562.30144999999993</v>
      </c>
      <c r="EO27" s="157">
        <f t="shared" si="17"/>
        <v>-0.15750535080542993</v>
      </c>
      <c r="EP27" s="145"/>
      <c r="EQ27" s="152"/>
      <c r="ER27" s="152"/>
      <c r="ES27" s="145"/>
      <c r="ET27" s="145"/>
      <c r="EU27" s="145"/>
      <c r="EV27" s="145"/>
      <c r="EW27" s="145"/>
      <c r="EX27" s="145"/>
      <c r="EY27" s="145"/>
      <c r="EZ27" s="145"/>
      <c r="FA27" s="145"/>
      <c r="FB27" s="14"/>
      <c r="FC27" s="152">
        <v>0</v>
      </c>
      <c r="FD27" s="152">
        <v>0</v>
      </c>
      <c r="FE27" s="156">
        <f t="shared" si="18"/>
        <v>0</v>
      </c>
      <c r="FF27" s="157" t="str">
        <f t="shared" si="19"/>
        <v/>
      </c>
      <c r="FG27" s="145"/>
      <c r="FH27" s="152"/>
      <c r="FI27" s="152"/>
      <c r="FJ27" s="145"/>
      <c r="FK27" s="145"/>
      <c r="FL27" s="145"/>
      <c r="FM27" s="145"/>
      <c r="FN27" s="145"/>
      <c r="FO27" s="145"/>
      <c r="FP27" s="145"/>
      <c r="FQ27" s="145"/>
      <c r="FR27" s="145"/>
      <c r="FS27" s="14"/>
      <c r="FT27" s="152">
        <v>0</v>
      </c>
      <c r="FU27" s="152">
        <v>0</v>
      </c>
      <c r="FV27" s="156">
        <f t="shared" si="20"/>
        <v>0</v>
      </c>
      <c r="FW27" s="157" t="str">
        <f t="shared" si="21"/>
        <v/>
      </c>
      <c r="FX27" s="145"/>
      <c r="FY27" s="152"/>
      <c r="FZ27" s="152"/>
      <c r="GA27" s="145"/>
      <c r="GB27" s="145"/>
      <c r="GC27" s="145"/>
      <c r="GD27" s="145"/>
      <c r="GE27" s="145"/>
      <c r="GF27" s="145"/>
      <c r="GG27" s="145"/>
      <c r="GH27" s="145"/>
      <c r="GI27" s="145"/>
    </row>
    <row r="28" spans="1:191" x14ac:dyDescent="0.25">
      <c r="A28" s="41">
        <v>623</v>
      </c>
      <c r="B28" s="45"/>
      <c r="C28" s="45"/>
      <c r="D28" s="70"/>
      <c r="E28" s="70" t="str">
        <f>VLOOKUP($A28&amp;E$1,TEXTDF,(SPRCODE="DE")*2+(SPRCODE="FR")*3,FALSE)</f>
        <v>Übrige Kapitalanlagen</v>
      </c>
      <c r="F28" s="64">
        <f t="shared" si="26"/>
        <v>589782.00071760779</v>
      </c>
      <c r="G28" s="79">
        <f t="shared" si="27"/>
        <v>618022.12563330657</v>
      </c>
      <c r="H28" s="71">
        <f t="shared" si="0"/>
        <v>-28240.124915698776</v>
      </c>
      <c r="I28" s="72">
        <f t="shared" si="28"/>
        <v>-4.569435905997743E-2</v>
      </c>
      <c r="J28" s="23"/>
      <c r="K28" s="29"/>
      <c r="L28" s="29"/>
      <c r="M28" s="23"/>
      <c r="N28" s="23"/>
      <c r="O28" s="23"/>
      <c r="P28" s="23"/>
      <c r="Q28" s="23"/>
      <c r="R28" s="23"/>
      <c r="S28" s="23"/>
      <c r="T28" s="23"/>
      <c r="U28" s="23"/>
      <c r="V28" s="14"/>
      <c r="W28" s="152">
        <v>350170.19293000002</v>
      </c>
      <c r="X28" s="152">
        <v>354766.36257</v>
      </c>
      <c r="Y28" s="156">
        <f t="shared" si="2"/>
        <v>-4596.1696399999782</v>
      </c>
      <c r="Z28" s="157">
        <f t="shared" si="3"/>
        <v>-1.2955483171246507E-2</v>
      </c>
      <c r="AA28" s="145"/>
      <c r="AB28" s="152"/>
      <c r="AC28" s="152"/>
      <c r="AD28" s="145"/>
      <c r="AE28" s="145"/>
      <c r="AF28" s="145"/>
      <c r="AG28" s="145"/>
      <c r="AH28" s="145"/>
      <c r="AI28" s="145"/>
      <c r="AJ28" s="145"/>
      <c r="AK28" s="145"/>
      <c r="AL28" s="145"/>
      <c r="AM28" s="14"/>
      <c r="AN28" s="152">
        <v>70097.603827607876</v>
      </c>
      <c r="AO28" s="152">
        <v>80788.31623330657</v>
      </c>
      <c r="AP28" s="156">
        <f t="shared" si="4"/>
        <v>-10690.712405698694</v>
      </c>
      <c r="AQ28" s="157">
        <f t="shared" si="5"/>
        <v>-0.13232993215040223</v>
      </c>
      <c r="AR28" s="145"/>
      <c r="AS28" s="152"/>
      <c r="AT28" s="152"/>
      <c r="AU28" s="145"/>
      <c r="AV28" s="145"/>
      <c r="AW28" s="145"/>
      <c r="AX28" s="145"/>
      <c r="AY28" s="145"/>
      <c r="AZ28" s="145"/>
      <c r="BA28" s="145"/>
      <c r="BB28" s="145"/>
      <c r="BC28" s="145"/>
      <c r="BD28" s="14"/>
      <c r="BE28" s="152">
        <v>24807.280959999993</v>
      </c>
      <c r="BF28" s="152">
        <v>54534.538550000005</v>
      </c>
      <c r="BG28" s="156">
        <f t="shared" si="6"/>
        <v>-29727.257590000012</v>
      </c>
      <c r="BH28" s="157">
        <f t="shared" si="7"/>
        <v>-0.54510881324767357</v>
      </c>
      <c r="BI28" s="145"/>
      <c r="BJ28" s="152"/>
      <c r="BK28" s="152"/>
      <c r="BL28" s="145"/>
      <c r="BM28" s="145"/>
      <c r="BN28" s="145"/>
      <c r="BO28" s="145"/>
      <c r="BP28" s="145"/>
      <c r="BQ28" s="145"/>
      <c r="BR28" s="145"/>
      <c r="BS28" s="145"/>
      <c r="BT28" s="145"/>
      <c r="BU28" s="14"/>
      <c r="BV28" s="152">
        <v>54701.384819999992</v>
      </c>
      <c r="BW28" s="152">
        <v>48388.110239999995</v>
      </c>
      <c r="BX28" s="156">
        <f t="shared" si="8"/>
        <v>6313.2745799999975</v>
      </c>
      <c r="BY28" s="157">
        <f t="shared" si="9"/>
        <v>0.13047160859737672</v>
      </c>
      <c r="BZ28" s="145"/>
      <c r="CA28" s="152"/>
      <c r="CB28" s="152"/>
      <c r="CC28" s="145"/>
      <c r="CD28" s="145"/>
      <c r="CE28" s="145"/>
      <c r="CF28" s="145"/>
      <c r="CG28" s="145"/>
      <c r="CH28" s="145"/>
      <c r="CI28" s="145"/>
      <c r="CJ28" s="145"/>
      <c r="CK28" s="145"/>
      <c r="CL28" s="14"/>
      <c r="CM28" s="127">
        <v>34634.249340000002</v>
      </c>
      <c r="CN28" s="127">
        <v>35067.314969999999</v>
      </c>
      <c r="CO28" s="205">
        <f t="shared" si="10"/>
        <v>-433.06562999999733</v>
      </c>
      <c r="CP28" s="157">
        <f t="shared" si="11"/>
        <v>-1.234955200791632E-2</v>
      </c>
      <c r="CQ28" s="198"/>
      <c r="CR28" s="127"/>
      <c r="CS28" s="127"/>
      <c r="CT28" s="198"/>
      <c r="CU28" s="198"/>
      <c r="CV28" s="198"/>
      <c r="CW28" s="198"/>
      <c r="CX28" s="198"/>
      <c r="CY28" s="198"/>
      <c r="CZ28" s="198"/>
      <c r="DA28" s="198"/>
      <c r="DB28" s="198"/>
      <c r="DC28" s="14"/>
      <c r="DD28" s="152">
        <v>15853.628919999999</v>
      </c>
      <c r="DE28" s="152">
        <v>15188.959459999998</v>
      </c>
      <c r="DF28" s="156">
        <f t="shared" si="12"/>
        <v>664.66946000000098</v>
      </c>
      <c r="DG28" s="157">
        <f t="shared" si="13"/>
        <v>4.3760039109354665E-2</v>
      </c>
      <c r="DH28" s="145"/>
      <c r="DI28" s="152"/>
      <c r="DJ28" s="152"/>
      <c r="DK28" s="145"/>
      <c r="DL28" s="145"/>
      <c r="DM28" s="145"/>
      <c r="DN28" s="145"/>
      <c r="DO28" s="145"/>
      <c r="DP28" s="145"/>
      <c r="DQ28" s="145"/>
      <c r="DR28" s="145"/>
      <c r="DS28" s="145"/>
      <c r="DT28" s="14"/>
      <c r="DU28" s="152">
        <v>11518.084279999997</v>
      </c>
      <c r="DV28" s="152">
        <v>17145.281480000001</v>
      </c>
      <c r="DW28" s="156">
        <f t="shared" si="14"/>
        <v>-5627.1972000000042</v>
      </c>
      <c r="DX28" s="157">
        <f t="shared" si="15"/>
        <v>-0.32820675511009478</v>
      </c>
      <c r="DY28" s="145"/>
      <c r="DZ28" s="152"/>
      <c r="EA28" s="152"/>
      <c r="EB28" s="145"/>
      <c r="EC28" s="145"/>
      <c r="ED28" s="145"/>
      <c r="EE28" s="145"/>
      <c r="EF28" s="145"/>
      <c r="EG28" s="145"/>
      <c r="EH28" s="145"/>
      <c r="EI28" s="145"/>
      <c r="EJ28" s="145"/>
      <c r="EK28" s="14"/>
      <c r="EL28" s="152">
        <v>27669.80228</v>
      </c>
      <c r="EM28" s="152">
        <v>11504.896769999999</v>
      </c>
      <c r="EN28" s="156">
        <f t="shared" si="16"/>
        <v>16164.905510000001</v>
      </c>
      <c r="EO28" s="157">
        <f t="shared" si="17"/>
        <v>1.405045680388143</v>
      </c>
      <c r="EP28" s="145"/>
      <c r="EQ28" s="152"/>
      <c r="ER28" s="152"/>
      <c r="ES28" s="145"/>
      <c r="ET28" s="145"/>
      <c r="EU28" s="145"/>
      <c r="EV28" s="145"/>
      <c r="EW28" s="145"/>
      <c r="EX28" s="145"/>
      <c r="EY28" s="145"/>
      <c r="EZ28" s="145"/>
      <c r="FA28" s="145"/>
      <c r="FB28" s="14"/>
      <c r="FC28" s="152">
        <v>329.77335999999997</v>
      </c>
      <c r="FD28" s="152">
        <v>638.34536000000003</v>
      </c>
      <c r="FE28" s="156">
        <f t="shared" si="18"/>
        <v>-308.57200000000006</v>
      </c>
      <c r="FF28" s="157">
        <f t="shared" si="19"/>
        <v>-0.48339350347905718</v>
      </c>
      <c r="FG28" s="145"/>
      <c r="FH28" s="152"/>
      <c r="FI28" s="152"/>
      <c r="FJ28" s="145"/>
      <c r="FK28" s="145"/>
      <c r="FL28" s="145"/>
      <c r="FM28" s="145"/>
      <c r="FN28" s="145"/>
      <c r="FO28" s="145"/>
      <c r="FP28" s="145"/>
      <c r="FQ28" s="145"/>
      <c r="FR28" s="145"/>
      <c r="FS28" s="14"/>
      <c r="FT28" s="152">
        <v>0</v>
      </c>
      <c r="FU28" s="152">
        <v>0</v>
      </c>
      <c r="FV28" s="156">
        <f t="shared" si="20"/>
        <v>0</v>
      </c>
      <c r="FW28" s="157" t="str">
        <f t="shared" si="21"/>
        <v/>
      </c>
      <c r="FX28" s="145"/>
      <c r="FY28" s="152"/>
      <c r="FZ28" s="152"/>
      <c r="GA28" s="145"/>
      <c r="GB28" s="145"/>
      <c r="GC28" s="145"/>
      <c r="GD28" s="145"/>
      <c r="GE28" s="145"/>
      <c r="GF28" s="145"/>
      <c r="GG28" s="145"/>
      <c r="GH28" s="145"/>
      <c r="GI28" s="145"/>
    </row>
    <row r="29" spans="1:191" x14ac:dyDescent="0.25">
      <c r="A29" s="41">
        <v>624</v>
      </c>
      <c r="B29" s="45"/>
      <c r="C29" s="70"/>
      <c r="D29" s="73" t="str">
        <f>VLOOKUP($A29&amp;D$1,TEXTDF,(SPRCODE="DE")*2+(SPRCODE="FR")*3,FALSE)</f>
        <v>Ergebnis aus Veräusserungen</v>
      </c>
      <c r="E29" s="73"/>
      <c r="F29" s="74">
        <f t="shared" si="26"/>
        <v>729110.25585999992</v>
      </c>
      <c r="G29" s="74">
        <f t="shared" si="27"/>
        <v>231095.17796000006</v>
      </c>
      <c r="H29" s="75">
        <f t="shared" si="0"/>
        <v>498015.07789999986</v>
      </c>
      <c r="I29" s="76">
        <f t="shared" si="28"/>
        <v>2.1550215036775913</v>
      </c>
      <c r="J29" s="23"/>
      <c r="K29" s="29"/>
      <c r="L29" s="29"/>
      <c r="M29" s="23"/>
      <c r="N29" s="23"/>
      <c r="O29" s="23"/>
      <c r="P29" s="23"/>
      <c r="Q29" s="23"/>
      <c r="R29" s="23"/>
      <c r="S29" s="23"/>
      <c r="T29" s="23"/>
      <c r="U29" s="23"/>
      <c r="V29" s="14"/>
      <c r="W29" s="158">
        <v>331282.91816999996</v>
      </c>
      <c r="X29" s="158">
        <v>-208557.19600999996</v>
      </c>
      <c r="Y29" s="159">
        <f t="shared" si="2"/>
        <v>539840.11417999992</v>
      </c>
      <c r="Z29" s="160">
        <f t="shared" si="3"/>
        <v>-2.5884511515685871</v>
      </c>
      <c r="AA29" s="145"/>
      <c r="AB29" s="152"/>
      <c r="AC29" s="152"/>
      <c r="AD29" s="145"/>
      <c r="AE29" s="145"/>
      <c r="AF29" s="145"/>
      <c r="AG29" s="145"/>
      <c r="AH29" s="145"/>
      <c r="AI29" s="145"/>
      <c r="AJ29" s="145"/>
      <c r="AK29" s="145"/>
      <c r="AL29" s="145"/>
      <c r="AM29" s="14"/>
      <c r="AN29" s="158">
        <v>148404.11318000004</v>
      </c>
      <c r="AO29" s="158">
        <v>135231.90953</v>
      </c>
      <c r="AP29" s="159">
        <f t="shared" si="4"/>
        <v>13172.203650000039</v>
      </c>
      <c r="AQ29" s="160">
        <f t="shared" si="5"/>
        <v>9.7404552636875197E-2</v>
      </c>
      <c r="AR29" s="145"/>
      <c r="AS29" s="152"/>
      <c r="AT29" s="152"/>
      <c r="AU29" s="145"/>
      <c r="AV29" s="145"/>
      <c r="AW29" s="145"/>
      <c r="AX29" s="145"/>
      <c r="AY29" s="145"/>
      <c r="AZ29" s="145"/>
      <c r="BA29" s="145"/>
      <c r="BB29" s="145"/>
      <c r="BC29" s="145"/>
      <c r="BD29" s="14"/>
      <c r="BE29" s="158">
        <v>37368.890800000001</v>
      </c>
      <c r="BF29" s="158">
        <v>58220.278300000005</v>
      </c>
      <c r="BG29" s="159">
        <f t="shared" si="6"/>
        <v>-20851.387500000004</v>
      </c>
      <c r="BH29" s="160">
        <f t="shared" si="7"/>
        <v>-0.35814647591610704</v>
      </c>
      <c r="BI29" s="145"/>
      <c r="BJ29" s="152"/>
      <c r="BK29" s="152"/>
      <c r="BL29" s="145"/>
      <c r="BM29" s="145"/>
      <c r="BN29" s="145"/>
      <c r="BO29" s="145"/>
      <c r="BP29" s="145"/>
      <c r="BQ29" s="145"/>
      <c r="BR29" s="145"/>
      <c r="BS29" s="145"/>
      <c r="BT29" s="145"/>
      <c r="BU29" s="14"/>
      <c r="BV29" s="158">
        <v>76029.049119999981</v>
      </c>
      <c r="BW29" s="158">
        <v>144404.48874</v>
      </c>
      <c r="BX29" s="159">
        <f t="shared" si="8"/>
        <v>-68375.439620000019</v>
      </c>
      <c r="BY29" s="160">
        <f t="shared" si="9"/>
        <v>-0.47349940584679373</v>
      </c>
      <c r="BZ29" s="145"/>
      <c r="CA29" s="152"/>
      <c r="CB29" s="152"/>
      <c r="CC29" s="145"/>
      <c r="CD29" s="145"/>
      <c r="CE29" s="145"/>
      <c r="CF29" s="145"/>
      <c r="CG29" s="145"/>
      <c r="CH29" s="145"/>
      <c r="CI29" s="145"/>
      <c r="CJ29" s="145"/>
      <c r="CK29" s="145"/>
      <c r="CL29" s="14"/>
      <c r="CM29" s="128">
        <v>82677.385879999929</v>
      </c>
      <c r="CN29" s="128">
        <v>17545.846480000004</v>
      </c>
      <c r="CO29" s="206">
        <f t="shared" si="10"/>
        <v>65131.539399999921</v>
      </c>
      <c r="CP29" s="160">
        <f t="shared" si="11"/>
        <v>3.7120773554152233</v>
      </c>
      <c r="CQ29" s="198"/>
      <c r="CR29" s="127"/>
      <c r="CS29" s="127"/>
      <c r="CT29" s="198"/>
      <c r="CU29" s="198"/>
      <c r="CV29" s="198"/>
      <c r="CW29" s="198"/>
      <c r="CX29" s="198"/>
      <c r="CY29" s="198"/>
      <c r="CZ29" s="198"/>
      <c r="DA29" s="198"/>
      <c r="DB29" s="198"/>
      <c r="DC29" s="14"/>
      <c r="DD29" s="158">
        <v>3347.5930000000008</v>
      </c>
      <c r="DE29" s="158">
        <v>-1893.806230000002</v>
      </c>
      <c r="DF29" s="159">
        <f t="shared" si="12"/>
        <v>5241.3992300000027</v>
      </c>
      <c r="DG29" s="160">
        <f t="shared" si="13"/>
        <v>-2.7676533886996442</v>
      </c>
      <c r="DH29" s="145"/>
      <c r="DI29" s="152"/>
      <c r="DJ29" s="152"/>
      <c r="DK29" s="145"/>
      <c r="DL29" s="145"/>
      <c r="DM29" s="145"/>
      <c r="DN29" s="145"/>
      <c r="DO29" s="145"/>
      <c r="DP29" s="145"/>
      <c r="DQ29" s="145"/>
      <c r="DR29" s="145"/>
      <c r="DS29" s="145"/>
      <c r="DT29" s="14"/>
      <c r="DU29" s="158">
        <v>24781.012859999995</v>
      </c>
      <c r="DV29" s="158">
        <v>31451.563730000002</v>
      </c>
      <c r="DW29" s="159">
        <f t="shared" si="14"/>
        <v>-6670.5508700000064</v>
      </c>
      <c r="DX29" s="160">
        <f t="shared" si="15"/>
        <v>-0.21208964130572994</v>
      </c>
      <c r="DY29" s="145"/>
      <c r="DZ29" s="152"/>
      <c r="EA29" s="152"/>
      <c r="EB29" s="145"/>
      <c r="EC29" s="145"/>
      <c r="ED29" s="145"/>
      <c r="EE29" s="145"/>
      <c r="EF29" s="145"/>
      <c r="EG29" s="145"/>
      <c r="EH29" s="145"/>
      <c r="EI29" s="145"/>
      <c r="EJ29" s="145"/>
      <c r="EK29" s="14"/>
      <c r="EL29" s="158">
        <v>25915.79765</v>
      </c>
      <c r="EM29" s="158">
        <v>54614.918920000004</v>
      </c>
      <c r="EN29" s="159">
        <f t="shared" si="16"/>
        <v>-28699.121270000003</v>
      </c>
      <c r="EO29" s="160">
        <f t="shared" si="17"/>
        <v>-0.52548134900719179</v>
      </c>
      <c r="EP29" s="145"/>
      <c r="EQ29" s="152"/>
      <c r="ER29" s="152"/>
      <c r="ES29" s="145"/>
      <c r="ET29" s="145"/>
      <c r="EU29" s="145"/>
      <c r="EV29" s="145"/>
      <c r="EW29" s="145"/>
      <c r="EX29" s="145"/>
      <c r="EY29" s="145"/>
      <c r="EZ29" s="145"/>
      <c r="FA29" s="145"/>
      <c r="FB29" s="14"/>
      <c r="FC29" s="158">
        <v>-696.50480000000005</v>
      </c>
      <c r="FD29" s="158">
        <v>77.174500000000009</v>
      </c>
      <c r="FE29" s="159">
        <f t="shared" si="18"/>
        <v>-773.67930000000001</v>
      </c>
      <c r="FF29" s="160">
        <f t="shared" si="19"/>
        <v>-10.025063978386642</v>
      </c>
      <c r="FG29" s="145"/>
      <c r="FH29" s="152"/>
      <c r="FI29" s="152"/>
      <c r="FJ29" s="145"/>
      <c r="FK29" s="145"/>
      <c r="FL29" s="145"/>
      <c r="FM29" s="145"/>
      <c r="FN29" s="145"/>
      <c r="FO29" s="145"/>
      <c r="FP29" s="145"/>
      <c r="FQ29" s="145"/>
      <c r="FR29" s="145"/>
      <c r="FS29" s="14"/>
      <c r="FT29" s="158">
        <v>0</v>
      </c>
      <c r="FU29" s="158">
        <v>0</v>
      </c>
      <c r="FV29" s="159">
        <f t="shared" si="20"/>
        <v>0</v>
      </c>
      <c r="FW29" s="160" t="str">
        <f t="shared" si="21"/>
        <v/>
      </c>
      <c r="FX29" s="145"/>
      <c r="FY29" s="152"/>
      <c r="FZ29" s="152"/>
      <c r="GA29" s="145"/>
      <c r="GB29" s="145"/>
      <c r="GC29" s="145"/>
      <c r="GD29" s="145"/>
      <c r="GE29" s="145"/>
      <c r="GF29" s="145"/>
      <c r="GG29" s="145"/>
      <c r="GH29" s="145"/>
      <c r="GI29" s="145"/>
    </row>
    <row r="30" spans="1:191" x14ac:dyDescent="0.25">
      <c r="A30" s="41">
        <v>625</v>
      </c>
      <c r="B30" s="45"/>
      <c r="C30" s="70"/>
      <c r="D30" s="73" t="str">
        <f>VLOOKUP($A30&amp;D$1,TEXTDF,(SPRCODE="DE")*2+(SPRCODE="FR")*3,FALSE)</f>
        <v>Saldo aus Zu- und Abschreibungen</v>
      </c>
      <c r="E30" s="73"/>
      <c r="F30" s="74">
        <f t="shared" si="26"/>
        <v>-808430.80457347969</v>
      </c>
      <c r="G30" s="74">
        <f t="shared" si="27"/>
        <v>-36646.862458094081</v>
      </c>
      <c r="H30" s="75">
        <f t="shared" si="0"/>
        <v>-771783.94211538555</v>
      </c>
      <c r="I30" s="76">
        <f t="shared" si="28"/>
        <v>21.060027799048974</v>
      </c>
      <c r="J30" s="23"/>
      <c r="K30" s="29"/>
      <c r="L30" s="29"/>
      <c r="M30" s="23"/>
      <c r="N30" s="23"/>
      <c r="O30" s="23"/>
      <c r="P30" s="23"/>
      <c r="Q30" s="23"/>
      <c r="R30" s="23"/>
      <c r="S30" s="23"/>
      <c r="T30" s="23"/>
      <c r="U30" s="23"/>
      <c r="V30" s="14"/>
      <c r="W30" s="158">
        <v>-154861.57121000008</v>
      </c>
      <c r="X30" s="158">
        <v>-33851.280080000055</v>
      </c>
      <c r="Y30" s="159">
        <f t="shared" si="2"/>
        <v>-121010.29113000003</v>
      </c>
      <c r="Z30" s="160">
        <f t="shared" si="3"/>
        <v>3.5747626336144105</v>
      </c>
      <c r="AA30" s="145"/>
      <c r="AB30" s="152"/>
      <c r="AC30" s="152"/>
      <c r="AD30" s="145"/>
      <c r="AE30" s="145"/>
      <c r="AF30" s="145"/>
      <c r="AG30" s="145"/>
      <c r="AH30" s="145"/>
      <c r="AI30" s="145"/>
      <c r="AJ30" s="145"/>
      <c r="AK30" s="145"/>
      <c r="AL30" s="145"/>
      <c r="AM30" s="14"/>
      <c r="AN30" s="158">
        <v>-244578.06132000001</v>
      </c>
      <c r="AO30" s="158">
        <v>62505.096990000005</v>
      </c>
      <c r="AP30" s="159">
        <f t="shared" si="4"/>
        <v>-307083.15831000003</v>
      </c>
      <c r="AQ30" s="160">
        <f t="shared" si="5"/>
        <v>-4.9129298744889436</v>
      </c>
      <c r="AR30" s="145"/>
      <c r="AS30" s="152"/>
      <c r="AT30" s="152"/>
      <c r="AU30" s="145"/>
      <c r="AV30" s="145"/>
      <c r="AW30" s="145"/>
      <c r="AX30" s="145"/>
      <c r="AY30" s="145"/>
      <c r="AZ30" s="145"/>
      <c r="BA30" s="145"/>
      <c r="BB30" s="145"/>
      <c r="BC30" s="145"/>
      <c r="BD30" s="14"/>
      <c r="BE30" s="158">
        <v>18879.169759999997</v>
      </c>
      <c r="BF30" s="158">
        <v>-39433.712609999995</v>
      </c>
      <c r="BG30" s="159">
        <f t="shared" si="6"/>
        <v>58312.882369999992</v>
      </c>
      <c r="BH30" s="160">
        <f t="shared" si="7"/>
        <v>-1.4787570966679011</v>
      </c>
      <c r="BI30" s="145"/>
      <c r="BJ30" s="152"/>
      <c r="BK30" s="152"/>
      <c r="BL30" s="145"/>
      <c r="BM30" s="145"/>
      <c r="BN30" s="145"/>
      <c r="BO30" s="145"/>
      <c r="BP30" s="145"/>
      <c r="BQ30" s="145"/>
      <c r="BR30" s="145"/>
      <c r="BS30" s="145"/>
      <c r="BT30" s="145"/>
      <c r="BU30" s="14"/>
      <c r="BV30" s="158">
        <v>-162488.87985347983</v>
      </c>
      <c r="BW30" s="158">
        <v>8640.0685319059703</v>
      </c>
      <c r="BX30" s="159">
        <f t="shared" si="8"/>
        <v>-171128.9483853858</v>
      </c>
      <c r="BY30" s="160">
        <f t="shared" si="9"/>
        <v>-19.806434144988817</v>
      </c>
      <c r="BZ30" s="145"/>
      <c r="CA30" s="152"/>
      <c r="CB30" s="152"/>
      <c r="CC30" s="145"/>
      <c r="CD30" s="145"/>
      <c r="CE30" s="145"/>
      <c r="CF30" s="145"/>
      <c r="CG30" s="145"/>
      <c r="CH30" s="145"/>
      <c r="CI30" s="145"/>
      <c r="CJ30" s="145"/>
      <c r="CK30" s="145"/>
      <c r="CL30" s="14"/>
      <c r="CM30" s="128">
        <v>-105986.64199999998</v>
      </c>
      <c r="CN30" s="128">
        <v>8719.1784199999947</v>
      </c>
      <c r="CO30" s="206">
        <f t="shared" si="10"/>
        <v>-114705.82041999997</v>
      </c>
      <c r="CP30" s="160">
        <f t="shared" si="11"/>
        <v>-13.155576694805156</v>
      </c>
      <c r="CQ30" s="198"/>
      <c r="CR30" s="127"/>
      <c r="CS30" s="127"/>
      <c r="CT30" s="198"/>
      <c r="CU30" s="198"/>
      <c r="CV30" s="198"/>
      <c r="CW30" s="198"/>
      <c r="CX30" s="198"/>
      <c r="CY30" s="198"/>
      <c r="CZ30" s="198"/>
      <c r="DA30" s="198"/>
      <c r="DB30" s="198"/>
      <c r="DC30" s="14"/>
      <c r="DD30" s="158">
        <v>-20701.612000000001</v>
      </c>
      <c r="DE30" s="158">
        <v>2432.5535599999994</v>
      </c>
      <c r="DF30" s="159">
        <f t="shared" si="12"/>
        <v>-23134.165560000001</v>
      </c>
      <c r="DG30" s="160">
        <f t="shared" si="13"/>
        <v>-9.510238927688814</v>
      </c>
      <c r="DH30" s="145"/>
      <c r="DI30" s="152"/>
      <c r="DJ30" s="152"/>
      <c r="DK30" s="145"/>
      <c r="DL30" s="145"/>
      <c r="DM30" s="145"/>
      <c r="DN30" s="145"/>
      <c r="DO30" s="145"/>
      <c r="DP30" s="145"/>
      <c r="DQ30" s="145"/>
      <c r="DR30" s="145"/>
      <c r="DS30" s="145"/>
      <c r="DT30" s="14"/>
      <c r="DU30" s="158">
        <v>-93173.213150000011</v>
      </c>
      <c r="DV30" s="158">
        <v>-37871.766470000002</v>
      </c>
      <c r="DW30" s="159">
        <f t="shared" si="14"/>
        <v>-55301.446680000008</v>
      </c>
      <c r="DX30" s="160">
        <f t="shared" si="15"/>
        <v>1.4602288679564728</v>
      </c>
      <c r="DY30" s="145"/>
      <c r="DZ30" s="152"/>
      <c r="EA30" s="152"/>
      <c r="EB30" s="145"/>
      <c r="EC30" s="145"/>
      <c r="ED30" s="145"/>
      <c r="EE30" s="145"/>
      <c r="EF30" s="145"/>
      <c r="EG30" s="145"/>
      <c r="EH30" s="145"/>
      <c r="EI30" s="145"/>
      <c r="EJ30" s="145"/>
      <c r="EK30" s="14"/>
      <c r="EL30" s="158">
        <v>-43050.096769999996</v>
      </c>
      <c r="EM30" s="158">
        <v>-7112.1376499999997</v>
      </c>
      <c r="EN30" s="159">
        <f t="shared" si="16"/>
        <v>-35937.95912</v>
      </c>
      <c r="EO30" s="160">
        <f t="shared" si="17"/>
        <v>5.0530460585222219</v>
      </c>
      <c r="EP30" s="145"/>
      <c r="EQ30" s="152"/>
      <c r="ER30" s="152"/>
      <c r="ES30" s="145"/>
      <c r="ET30" s="145"/>
      <c r="EU30" s="145"/>
      <c r="EV30" s="145"/>
      <c r="EW30" s="145"/>
      <c r="EX30" s="145"/>
      <c r="EY30" s="145"/>
      <c r="EZ30" s="145"/>
      <c r="FA30" s="145"/>
      <c r="FB30" s="14"/>
      <c r="FC30" s="158">
        <v>-2390.95786</v>
      </c>
      <c r="FD30" s="158">
        <v>-662.30394000000001</v>
      </c>
      <c r="FE30" s="159">
        <f t="shared" si="18"/>
        <v>-1728.65392</v>
      </c>
      <c r="FF30" s="160">
        <f t="shared" si="19"/>
        <v>2.610061356421947</v>
      </c>
      <c r="FG30" s="145"/>
      <c r="FH30" s="152"/>
      <c r="FI30" s="152"/>
      <c r="FJ30" s="145"/>
      <c r="FK30" s="145"/>
      <c r="FL30" s="145"/>
      <c r="FM30" s="145"/>
      <c r="FN30" s="145"/>
      <c r="FO30" s="145"/>
      <c r="FP30" s="145"/>
      <c r="FQ30" s="145"/>
      <c r="FR30" s="145"/>
      <c r="FS30" s="14"/>
      <c r="FT30" s="158">
        <v>-78.940169999999995</v>
      </c>
      <c r="FU30" s="158">
        <v>-12.559209999999998</v>
      </c>
      <c r="FV30" s="159">
        <f t="shared" si="20"/>
        <v>-66.380960000000002</v>
      </c>
      <c r="FW30" s="160">
        <f t="shared" si="21"/>
        <v>5.2854407243767723</v>
      </c>
      <c r="FX30" s="145"/>
      <c r="FY30" s="152"/>
      <c r="FZ30" s="152"/>
      <c r="GA30" s="145"/>
      <c r="GB30" s="145"/>
      <c r="GC30" s="145"/>
      <c r="GD30" s="145"/>
      <c r="GE30" s="145"/>
      <c r="GF30" s="145"/>
      <c r="GG30" s="145"/>
      <c r="GH30" s="145"/>
      <c r="GI30" s="145"/>
    </row>
    <row r="31" spans="1:191" x14ac:dyDescent="0.25">
      <c r="A31" s="41">
        <v>626</v>
      </c>
      <c r="B31" s="45"/>
      <c r="C31" s="70"/>
      <c r="D31" s="73" t="str">
        <f>VLOOKUP($A31&amp;D$1,TEXTDF,(SPRCODE="DE")*2+(SPRCODE="FR")*3,FALSE)</f>
        <v>Währungsergebnis</v>
      </c>
      <c r="E31" s="73"/>
      <c r="F31" s="74">
        <f t="shared" si="26"/>
        <v>-258783.61583999984</v>
      </c>
      <c r="G31" s="74">
        <f t="shared" si="27"/>
        <v>-171268.9640700001</v>
      </c>
      <c r="H31" s="75">
        <f t="shared" si="0"/>
        <v>-87514.651769999735</v>
      </c>
      <c r="I31" s="76">
        <f t="shared" si="28"/>
        <v>0.51097787766282754</v>
      </c>
      <c r="J31" s="23"/>
      <c r="K31" s="29"/>
      <c r="L31" s="29"/>
      <c r="M31" s="23"/>
      <c r="N31" s="23"/>
      <c r="O31" s="23"/>
      <c r="P31" s="23"/>
      <c r="Q31" s="23"/>
      <c r="R31" s="23"/>
      <c r="S31" s="23"/>
      <c r="T31" s="23"/>
      <c r="U31" s="23"/>
      <c r="V31" s="14"/>
      <c r="W31" s="158">
        <v>-61737.550619999995</v>
      </c>
      <c r="X31" s="158">
        <v>-55821.081530000003</v>
      </c>
      <c r="Y31" s="159">
        <f t="shared" si="2"/>
        <v>-5916.4690899999914</v>
      </c>
      <c r="Z31" s="160">
        <f t="shared" si="3"/>
        <v>0.10598986848401171</v>
      </c>
      <c r="AA31" s="145"/>
      <c r="AB31" s="152"/>
      <c r="AC31" s="152"/>
      <c r="AD31" s="145"/>
      <c r="AE31" s="145"/>
      <c r="AF31" s="145"/>
      <c r="AG31" s="145"/>
      <c r="AH31" s="145"/>
      <c r="AI31" s="145"/>
      <c r="AJ31" s="145"/>
      <c r="AK31" s="145"/>
      <c r="AL31" s="145"/>
      <c r="AM31" s="14"/>
      <c r="AN31" s="158">
        <v>-9226.3570399999935</v>
      </c>
      <c r="AO31" s="158">
        <v>-9162.1765299999988</v>
      </c>
      <c r="AP31" s="159">
        <f t="shared" si="4"/>
        <v>-64.180509999994683</v>
      </c>
      <c r="AQ31" s="160">
        <f t="shared" si="5"/>
        <v>7.0049414339319327E-3</v>
      </c>
      <c r="AR31" s="145"/>
      <c r="AS31" s="152"/>
      <c r="AT31" s="152"/>
      <c r="AU31" s="145"/>
      <c r="AV31" s="145"/>
      <c r="AW31" s="145"/>
      <c r="AX31" s="145"/>
      <c r="AY31" s="145"/>
      <c r="AZ31" s="145"/>
      <c r="BA31" s="145"/>
      <c r="BB31" s="145"/>
      <c r="BC31" s="145"/>
      <c r="BD31" s="14"/>
      <c r="BE31" s="158">
        <v>-47537.912879999967</v>
      </c>
      <c r="BF31" s="158">
        <v>-28885.880939999999</v>
      </c>
      <c r="BG31" s="159">
        <f t="shared" si="6"/>
        <v>-18652.031939999968</v>
      </c>
      <c r="BH31" s="160">
        <f t="shared" si="7"/>
        <v>0.64571449209885068</v>
      </c>
      <c r="BI31" s="145"/>
      <c r="BJ31" s="152"/>
      <c r="BK31" s="152"/>
      <c r="BL31" s="145"/>
      <c r="BM31" s="145"/>
      <c r="BN31" s="145"/>
      <c r="BO31" s="145"/>
      <c r="BP31" s="145"/>
      <c r="BQ31" s="145"/>
      <c r="BR31" s="145"/>
      <c r="BS31" s="145"/>
      <c r="BT31" s="145"/>
      <c r="BU31" s="14"/>
      <c r="BV31" s="158">
        <v>-66006.761099999989</v>
      </c>
      <c r="BW31" s="158">
        <v>-31170.096990000093</v>
      </c>
      <c r="BX31" s="159">
        <f t="shared" si="8"/>
        <v>-34836.664109999896</v>
      </c>
      <c r="BY31" s="160">
        <f t="shared" si="9"/>
        <v>1.117630917901093</v>
      </c>
      <c r="BZ31" s="145"/>
      <c r="CA31" s="152"/>
      <c r="CB31" s="152"/>
      <c r="CC31" s="145"/>
      <c r="CD31" s="145"/>
      <c r="CE31" s="145"/>
      <c r="CF31" s="145"/>
      <c r="CG31" s="145"/>
      <c r="CH31" s="145"/>
      <c r="CI31" s="145"/>
      <c r="CJ31" s="145"/>
      <c r="CK31" s="145"/>
      <c r="CL31" s="14"/>
      <c r="CM31" s="128">
        <v>-44572.487039999956</v>
      </c>
      <c r="CN31" s="128">
        <v>-22943.666540000006</v>
      </c>
      <c r="CO31" s="206">
        <f t="shared" si="10"/>
        <v>-21628.820499999951</v>
      </c>
      <c r="CP31" s="160">
        <f t="shared" si="11"/>
        <v>0.94269241850652974</v>
      </c>
      <c r="CQ31" s="198"/>
      <c r="CR31" s="127"/>
      <c r="CS31" s="127"/>
      <c r="CT31" s="198"/>
      <c r="CU31" s="198"/>
      <c r="CV31" s="198"/>
      <c r="CW31" s="198"/>
      <c r="CX31" s="198"/>
      <c r="CY31" s="198"/>
      <c r="CZ31" s="198"/>
      <c r="DA31" s="198"/>
      <c r="DB31" s="198"/>
      <c r="DC31" s="14"/>
      <c r="DD31" s="158">
        <v>-12352.579</v>
      </c>
      <c r="DE31" s="158">
        <v>-10315.756950000001</v>
      </c>
      <c r="DF31" s="159">
        <f t="shared" si="12"/>
        <v>-2036.8220499999989</v>
      </c>
      <c r="DG31" s="160">
        <f t="shared" si="13"/>
        <v>0.19744765797336838</v>
      </c>
      <c r="DH31" s="145"/>
      <c r="DI31" s="152"/>
      <c r="DJ31" s="152"/>
      <c r="DK31" s="145"/>
      <c r="DL31" s="145"/>
      <c r="DM31" s="145"/>
      <c r="DN31" s="145"/>
      <c r="DO31" s="145"/>
      <c r="DP31" s="145"/>
      <c r="DQ31" s="145"/>
      <c r="DR31" s="145"/>
      <c r="DS31" s="145"/>
      <c r="DT31" s="14"/>
      <c r="DU31" s="158">
        <v>-20804.711050000005</v>
      </c>
      <c r="DV31" s="158">
        <v>-10452.071180000012</v>
      </c>
      <c r="DW31" s="159">
        <f t="shared" si="14"/>
        <v>-10352.639869999994</v>
      </c>
      <c r="DX31" s="160">
        <f t="shared" si="15"/>
        <v>0.99048692758711021</v>
      </c>
      <c r="DY31" s="145"/>
      <c r="DZ31" s="152"/>
      <c r="EA31" s="152"/>
      <c r="EB31" s="145"/>
      <c r="EC31" s="145"/>
      <c r="ED31" s="145"/>
      <c r="EE31" s="145"/>
      <c r="EF31" s="145"/>
      <c r="EG31" s="145"/>
      <c r="EH31" s="145"/>
      <c r="EI31" s="145"/>
      <c r="EJ31" s="145"/>
      <c r="EK31" s="14"/>
      <c r="EL31" s="158">
        <v>4025.6911100000002</v>
      </c>
      <c r="EM31" s="158">
        <v>-1956.7804599999999</v>
      </c>
      <c r="EN31" s="159">
        <f t="shared" si="16"/>
        <v>5982.4715699999997</v>
      </c>
      <c r="EO31" s="160">
        <f t="shared" si="17"/>
        <v>-3.0573034084774129</v>
      </c>
      <c r="EP31" s="145"/>
      <c r="EQ31" s="152"/>
      <c r="ER31" s="152"/>
      <c r="ES31" s="145"/>
      <c r="ET31" s="145"/>
      <c r="EU31" s="145"/>
      <c r="EV31" s="145"/>
      <c r="EW31" s="145"/>
      <c r="EX31" s="145"/>
      <c r="EY31" s="145"/>
      <c r="EZ31" s="145"/>
      <c r="FA31" s="145"/>
      <c r="FB31" s="14"/>
      <c r="FC31" s="158">
        <v>-570.94822000000011</v>
      </c>
      <c r="FD31" s="158">
        <v>-561.45294999999999</v>
      </c>
      <c r="FE31" s="159">
        <f t="shared" si="18"/>
        <v>-9.4952700000001187</v>
      </c>
      <c r="FF31" s="160">
        <f t="shared" si="19"/>
        <v>1.6911960298721551E-2</v>
      </c>
      <c r="FG31" s="145"/>
      <c r="FH31" s="152"/>
      <c r="FI31" s="152"/>
      <c r="FJ31" s="145"/>
      <c r="FK31" s="145"/>
      <c r="FL31" s="145"/>
      <c r="FM31" s="145"/>
      <c r="FN31" s="145"/>
      <c r="FO31" s="145"/>
      <c r="FP31" s="145"/>
      <c r="FQ31" s="145"/>
      <c r="FR31" s="145"/>
      <c r="FS31" s="14"/>
      <c r="FT31" s="158">
        <v>0</v>
      </c>
      <c r="FU31" s="158">
        <v>0</v>
      </c>
      <c r="FV31" s="159">
        <f t="shared" si="20"/>
        <v>0</v>
      </c>
      <c r="FW31" s="160" t="str">
        <f t="shared" si="21"/>
        <v/>
      </c>
      <c r="FX31" s="145"/>
      <c r="FY31" s="152"/>
      <c r="FZ31" s="152"/>
      <c r="GA31" s="145"/>
      <c r="GB31" s="145"/>
      <c r="GC31" s="145"/>
      <c r="GD31" s="145"/>
      <c r="GE31" s="145"/>
      <c r="GF31" s="145"/>
      <c r="GG31" s="145"/>
      <c r="GH31" s="145"/>
      <c r="GI31" s="145"/>
    </row>
    <row r="32" spans="1:191" x14ac:dyDescent="0.25">
      <c r="A32" s="41">
        <v>627</v>
      </c>
      <c r="B32" s="45"/>
      <c r="C32" s="80"/>
      <c r="D32" s="78" t="str">
        <f>VLOOKUP($A32&amp;D$1,TEXTDF,(SPRCODE="DE")*2+(SPRCODE="FR")*3,FALSE)</f>
        <v>Zinsaufwand</v>
      </c>
      <c r="E32" s="73"/>
      <c r="F32" s="74">
        <f t="shared" si="26"/>
        <v>-20032.699719999997</v>
      </c>
      <c r="G32" s="74">
        <f t="shared" si="27"/>
        <v>-20127.340100000001</v>
      </c>
      <c r="H32" s="75">
        <f t="shared" si="0"/>
        <v>94.64038000000437</v>
      </c>
      <c r="I32" s="76">
        <f t="shared" si="28"/>
        <v>-4.7020808278588344E-3</v>
      </c>
      <c r="J32" s="23"/>
      <c r="K32" s="29"/>
      <c r="L32" s="29"/>
      <c r="M32" s="23"/>
      <c r="N32" s="23"/>
      <c r="O32" s="23"/>
      <c r="P32" s="23"/>
      <c r="Q32" s="23"/>
      <c r="R32" s="23"/>
      <c r="S32" s="23"/>
      <c r="T32" s="23"/>
      <c r="U32" s="23"/>
      <c r="V32" s="14"/>
      <c r="W32" s="158">
        <v>-6590.4632099999999</v>
      </c>
      <c r="X32" s="158">
        <v>-5955.7824600000004</v>
      </c>
      <c r="Y32" s="159">
        <f t="shared" si="2"/>
        <v>-634.68074999999953</v>
      </c>
      <c r="Z32" s="160">
        <f t="shared" si="3"/>
        <v>0.10656546881331175</v>
      </c>
      <c r="AA32" s="145"/>
      <c r="AB32" s="152"/>
      <c r="AC32" s="152"/>
      <c r="AD32" s="145"/>
      <c r="AE32" s="145"/>
      <c r="AF32" s="145"/>
      <c r="AG32" s="145"/>
      <c r="AH32" s="145"/>
      <c r="AI32" s="145"/>
      <c r="AJ32" s="145"/>
      <c r="AK32" s="145"/>
      <c r="AL32" s="145"/>
      <c r="AM32" s="14"/>
      <c r="AN32" s="158">
        <v>-2329.5639099999999</v>
      </c>
      <c r="AO32" s="158">
        <v>-4582.3673799999997</v>
      </c>
      <c r="AP32" s="159">
        <f t="shared" si="4"/>
        <v>2252.8034699999998</v>
      </c>
      <c r="AQ32" s="160">
        <f t="shared" si="5"/>
        <v>-0.49162436862493553</v>
      </c>
      <c r="AR32" s="145"/>
      <c r="AS32" s="152"/>
      <c r="AT32" s="152"/>
      <c r="AU32" s="145"/>
      <c r="AV32" s="145"/>
      <c r="AW32" s="145"/>
      <c r="AX32" s="145"/>
      <c r="AY32" s="145"/>
      <c r="AZ32" s="145"/>
      <c r="BA32" s="145"/>
      <c r="BB32" s="145"/>
      <c r="BC32" s="145"/>
      <c r="BD32" s="14"/>
      <c r="BE32" s="158">
        <v>-1268.3992399999997</v>
      </c>
      <c r="BF32" s="158">
        <v>-1562.1447399999997</v>
      </c>
      <c r="BG32" s="159">
        <f t="shared" si="6"/>
        <v>293.74549999999999</v>
      </c>
      <c r="BH32" s="160">
        <f t="shared" si="7"/>
        <v>-0.1880398739491963</v>
      </c>
      <c r="BI32" s="145"/>
      <c r="BJ32" s="152"/>
      <c r="BK32" s="152"/>
      <c r="BL32" s="145"/>
      <c r="BM32" s="145"/>
      <c r="BN32" s="145"/>
      <c r="BO32" s="145"/>
      <c r="BP32" s="145"/>
      <c r="BQ32" s="145"/>
      <c r="BR32" s="145"/>
      <c r="BS32" s="145"/>
      <c r="BT32" s="145"/>
      <c r="BU32" s="14"/>
      <c r="BV32" s="158">
        <v>-4031.1327099999999</v>
      </c>
      <c r="BW32" s="158">
        <v>-3148.1852199999994</v>
      </c>
      <c r="BX32" s="159">
        <f t="shared" si="8"/>
        <v>-882.94749000000047</v>
      </c>
      <c r="BY32" s="160">
        <f t="shared" si="9"/>
        <v>0.28046237063523249</v>
      </c>
      <c r="BZ32" s="145"/>
      <c r="CA32" s="152"/>
      <c r="CB32" s="152"/>
      <c r="CC32" s="145"/>
      <c r="CD32" s="145"/>
      <c r="CE32" s="145"/>
      <c r="CF32" s="145"/>
      <c r="CG32" s="145"/>
      <c r="CH32" s="145"/>
      <c r="CI32" s="145"/>
      <c r="CJ32" s="145"/>
      <c r="CK32" s="145"/>
      <c r="CL32" s="14"/>
      <c r="CM32" s="128">
        <v>-2810.5984499999995</v>
      </c>
      <c r="CN32" s="128">
        <v>-2666.3733400000001</v>
      </c>
      <c r="CO32" s="206">
        <f t="shared" si="10"/>
        <v>-144.2251099999994</v>
      </c>
      <c r="CP32" s="160">
        <f t="shared" si="11"/>
        <v>5.4090366055039807E-2</v>
      </c>
      <c r="CQ32" s="198"/>
      <c r="CR32" s="127"/>
      <c r="CS32" s="127"/>
      <c r="CT32" s="198"/>
      <c r="CU32" s="198"/>
      <c r="CV32" s="198"/>
      <c r="CW32" s="198"/>
      <c r="CX32" s="198"/>
      <c r="CY32" s="198"/>
      <c r="CZ32" s="198"/>
      <c r="DA32" s="198"/>
      <c r="DB32" s="198"/>
      <c r="DC32" s="14"/>
      <c r="DD32" s="158">
        <v>-1193.7650000000001</v>
      </c>
      <c r="DE32" s="158">
        <v>-1321.8654200000001</v>
      </c>
      <c r="DF32" s="159">
        <f t="shared" si="12"/>
        <v>128.10041999999999</v>
      </c>
      <c r="DG32" s="160">
        <f t="shared" si="13"/>
        <v>-9.6908821474428142E-2</v>
      </c>
      <c r="DH32" s="145"/>
      <c r="DI32" s="152"/>
      <c r="DJ32" s="152"/>
      <c r="DK32" s="145"/>
      <c r="DL32" s="145"/>
      <c r="DM32" s="145"/>
      <c r="DN32" s="145"/>
      <c r="DO32" s="145"/>
      <c r="DP32" s="145"/>
      <c r="DQ32" s="145"/>
      <c r="DR32" s="145"/>
      <c r="DS32" s="145"/>
      <c r="DT32" s="14"/>
      <c r="DU32" s="158">
        <v>-1687.98055</v>
      </c>
      <c r="DV32" s="158">
        <v>-642.02172999999993</v>
      </c>
      <c r="DW32" s="159">
        <f t="shared" si="14"/>
        <v>-1045.9588200000001</v>
      </c>
      <c r="DX32" s="160">
        <f t="shared" si="15"/>
        <v>1.6291642029001108</v>
      </c>
      <c r="DY32" s="145"/>
      <c r="DZ32" s="152"/>
      <c r="EA32" s="152"/>
      <c r="EB32" s="145"/>
      <c r="EC32" s="145"/>
      <c r="ED32" s="145"/>
      <c r="EE32" s="145"/>
      <c r="EF32" s="145"/>
      <c r="EG32" s="145"/>
      <c r="EH32" s="145"/>
      <c r="EI32" s="145"/>
      <c r="EJ32" s="145"/>
      <c r="EK32" s="14"/>
      <c r="EL32" s="158">
        <v>-120.79665</v>
      </c>
      <c r="EM32" s="158">
        <v>-248.59980999999999</v>
      </c>
      <c r="EN32" s="159">
        <f t="shared" si="16"/>
        <v>127.80315999999999</v>
      </c>
      <c r="EO32" s="160">
        <f t="shared" si="17"/>
        <v>-0.51409194560526816</v>
      </c>
      <c r="EP32" s="145"/>
      <c r="EQ32" s="152"/>
      <c r="ER32" s="152"/>
      <c r="ES32" s="145"/>
      <c r="ET32" s="145"/>
      <c r="EU32" s="145"/>
      <c r="EV32" s="145"/>
      <c r="EW32" s="145"/>
      <c r="EX32" s="145"/>
      <c r="EY32" s="145"/>
      <c r="EZ32" s="145"/>
      <c r="FA32" s="145"/>
      <c r="FB32" s="14"/>
      <c r="FC32" s="158">
        <v>0</v>
      </c>
      <c r="FD32" s="158">
        <v>0</v>
      </c>
      <c r="FE32" s="159">
        <f t="shared" si="18"/>
        <v>0</v>
      </c>
      <c r="FF32" s="160" t="str">
        <f t="shared" si="19"/>
        <v/>
      </c>
      <c r="FG32" s="145"/>
      <c r="FH32" s="152"/>
      <c r="FI32" s="152"/>
      <c r="FJ32" s="145"/>
      <c r="FK32" s="145"/>
      <c r="FL32" s="145"/>
      <c r="FM32" s="145"/>
      <c r="FN32" s="145"/>
      <c r="FO32" s="145"/>
      <c r="FP32" s="145"/>
      <c r="FQ32" s="145"/>
      <c r="FR32" s="145"/>
      <c r="FS32" s="14"/>
      <c r="FT32" s="158">
        <v>0</v>
      </c>
      <c r="FU32" s="158">
        <v>0</v>
      </c>
      <c r="FV32" s="159">
        <f t="shared" si="20"/>
        <v>0</v>
      </c>
      <c r="FW32" s="160" t="str">
        <f t="shared" si="21"/>
        <v/>
      </c>
      <c r="FX32" s="145"/>
      <c r="FY32" s="152"/>
      <c r="FZ32" s="152"/>
      <c r="GA32" s="145"/>
      <c r="GB32" s="145"/>
      <c r="GC32" s="145"/>
      <c r="GD32" s="145"/>
      <c r="GE32" s="145"/>
      <c r="GF32" s="145"/>
      <c r="GG32" s="145"/>
      <c r="GH32" s="145"/>
      <c r="GI32" s="145"/>
    </row>
    <row r="33" spans="1:191" x14ac:dyDescent="0.25">
      <c r="A33" s="41">
        <v>628</v>
      </c>
      <c r="B33" s="45"/>
      <c r="C33" s="70" t="str">
        <f>VLOOKUP($A33&amp;C$1,TEXTDF,(SPRCODE="DE")*2+(SPRCODE="FR")*3,FALSE)</f>
        <v>Vermögensverwaltungskosten</v>
      </c>
      <c r="D33" s="70"/>
      <c r="E33" s="70"/>
      <c r="F33" s="64">
        <f t="shared" si="26"/>
        <v>-444906.22982698202</v>
      </c>
      <c r="G33" s="64">
        <f t="shared" si="27"/>
        <v>-431127.92483386857</v>
      </c>
      <c r="H33" s="71">
        <f t="shared" si="0"/>
        <v>-13778.304993113445</v>
      </c>
      <c r="I33" s="72">
        <f t="shared" si="28"/>
        <v>3.1958739389063684E-2</v>
      </c>
      <c r="J33" s="23"/>
      <c r="K33" s="29"/>
      <c r="L33" s="29"/>
      <c r="M33" s="23"/>
      <c r="N33" s="23"/>
      <c r="O33" s="23"/>
      <c r="P33" s="23"/>
      <c r="Q33" s="23"/>
      <c r="R33" s="23"/>
      <c r="S33" s="23"/>
      <c r="T33" s="23"/>
      <c r="U33" s="23"/>
      <c r="V33" s="14"/>
      <c r="W33" s="152">
        <v>-231829.42561999999</v>
      </c>
      <c r="X33" s="152">
        <v>-220161.49916000001</v>
      </c>
      <c r="Y33" s="156">
        <f t="shared" si="2"/>
        <v>-11667.926459999988</v>
      </c>
      <c r="Z33" s="157">
        <f t="shared" si="3"/>
        <v>5.2997124858422451E-2</v>
      </c>
      <c r="AA33" s="145"/>
      <c r="AB33" s="152"/>
      <c r="AC33" s="152"/>
      <c r="AD33" s="145"/>
      <c r="AE33" s="145"/>
      <c r="AF33" s="145"/>
      <c r="AG33" s="145"/>
      <c r="AH33" s="145"/>
      <c r="AI33" s="145"/>
      <c r="AJ33" s="145"/>
      <c r="AK33" s="145"/>
      <c r="AL33" s="145"/>
      <c r="AM33" s="14"/>
      <c r="AN33" s="152">
        <v>-63370.769467607912</v>
      </c>
      <c r="AO33" s="152">
        <v>-70144.5437533066</v>
      </c>
      <c r="AP33" s="156">
        <f t="shared" si="4"/>
        <v>6773.7742856986879</v>
      </c>
      <c r="AQ33" s="157">
        <f t="shared" si="5"/>
        <v>-9.6568798130922007E-2</v>
      </c>
      <c r="AR33" s="145"/>
      <c r="AS33" s="152"/>
      <c r="AT33" s="152"/>
      <c r="AU33" s="145"/>
      <c r="AV33" s="145"/>
      <c r="AW33" s="145"/>
      <c r="AX33" s="145"/>
      <c r="AY33" s="145"/>
      <c r="AZ33" s="145"/>
      <c r="BA33" s="145"/>
      <c r="BB33" s="145"/>
      <c r="BC33" s="145"/>
      <c r="BD33" s="14"/>
      <c r="BE33" s="152">
        <v>-47539.658080000008</v>
      </c>
      <c r="BF33" s="152">
        <v>-46466.518969999997</v>
      </c>
      <c r="BG33" s="156">
        <f t="shared" si="6"/>
        <v>-1073.139110000011</v>
      </c>
      <c r="BH33" s="157">
        <f t="shared" si="7"/>
        <v>2.3094889261940477E-2</v>
      </c>
      <c r="BI33" s="145"/>
      <c r="BJ33" s="152"/>
      <c r="BK33" s="152"/>
      <c r="BL33" s="145"/>
      <c r="BM33" s="145"/>
      <c r="BN33" s="145"/>
      <c r="BO33" s="145"/>
      <c r="BP33" s="145"/>
      <c r="BQ33" s="145"/>
      <c r="BR33" s="145"/>
      <c r="BS33" s="145"/>
      <c r="BT33" s="145"/>
      <c r="BU33" s="14"/>
      <c r="BV33" s="152">
        <v>-54535.265926520195</v>
      </c>
      <c r="BW33" s="152">
        <v>-42473.787001905999</v>
      </c>
      <c r="BX33" s="156">
        <f t="shared" si="8"/>
        <v>-12061.478924614195</v>
      </c>
      <c r="BY33" s="157">
        <f t="shared" si="9"/>
        <v>0.28397465298003532</v>
      </c>
      <c r="BZ33" s="145"/>
      <c r="CA33" s="152"/>
      <c r="CB33" s="152"/>
      <c r="CC33" s="145"/>
      <c r="CD33" s="145"/>
      <c r="CE33" s="145"/>
      <c r="CF33" s="145"/>
      <c r="CG33" s="145"/>
      <c r="CH33" s="145"/>
      <c r="CI33" s="145"/>
      <c r="CJ33" s="145"/>
      <c r="CK33" s="145"/>
      <c r="CL33" s="14"/>
      <c r="CM33" s="127">
        <v>-20348.297132853826</v>
      </c>
      <c r="CN33" s="127">
        <v>-21680.912712655976</v>
      </c>
      <c r="CO33" s="205">
        <f t="shared" si="10"/>
        <v>1332.61557980215</v>
      </c>
      <c r="CP33" s="157">
        <f t="shared" si="11"/>
        <v>-6.1464920663798939E-2</v>
      </c>
      <c r="CQ33" s="198"/>
      <c r="CR33" s="127"/>
      <c r="CS33" s="127"/>
      <c r="CT33" s="198"/>
      <c r="CU33" s="198"/>
      <c r="CV33" s="198"/>
      <c r="CW33" s="198"/>
      <c r="CX33" s="198"/>
      <c r="CY33" s="198"/>
      <c r="CZ33" s="198"/>
      <c r="DA33" s="198"/>
      <c r="DB33" s="198"/>
      <c r="DC33" s="14"/>
      <c r="DD33" s="152">
        <v>-5735.6500000000005</v>
      </c>
      <c r="DE33" s="152">
        <v>-6096.6385600000003</v>
      </c>
      <c r="DF33" s="156">
        <f t="shared" si="12"/>
        <v>360.98855999999978</v>
      </c>
      <c r="DG33" s="157">
        <f t="shared" si="13"/>
        <v>-5.921108106497297E-2</v>
      </c>
      <c r="DH33" s="145"/>
      <c r="DI33" s="152"/>
      <c r="DJ33" s="152"/>
      <c r="DK33" s="145"/>
      <c r="DL33" s="145"/>
      <c r="DM33" s="145"/>
      <c r="DN33" s="145"/>
      <c r="DO33" s="145"/>
      <c r="DP33" s="145"/>
      <c r="DQ33" s="145"/>
      <c r="DR33" s="145"/>
      <c r="DS33" s="145"/>
      <c r="DT33" s="14"/>
      <c r="DU33" s="152">
        <v>-15207.427750000003</v>
      </c>
      <c r="DV33" s="152">
        <v>-17020.629919999999</v>
      </c>
      <c r="DW33" s="156">
        <f t="shared" si="14"/>
        <v>1813.2021699999968</v>
      </c>
      <c r="DX33" s="157">
        <f t="shared" si="15"/>
        <v>-0.10652967478421016</v>
      </c>
      <c r="DY33" s="145"/>
      <c r="DZ33" s="152"/>
      <c r="EA33" s="152"/>
      <c r="EB33" s="145"/>
      <c r="EC33" s="145"/>
      <c r="ED33" s="145"/>
      <c r="EE33" s="145"/>
      <c r="EF33" s="145"/>
      <c r="EG33" s="145"/>
      <c r="EH33" s="145"/>
      <c r="EI33" s="145"/>
      <c r="EJ33" s="145"/>
      <c r="EK33" s="14"/>
      <c r="EL33" s="152">
        <v>-6049.2630200000031</v>
      </c>
      <c r="EM33" s="152">
        <v>-6837.9705559999993</v>
      </c>
      <c r="EN33" s="156">
        <f t="shared" si="16"/>
        <v>788.70753599999625</v>
      </c>
      <c r="EO33" s="157">
        <f t="shared" si="17"/>
        <v>-0.11534234164081658</v>
      </c>
      <c r="EP33" s="145"/>
      <c r="EQ33" s="152"/>
      <c r="ER33" s="152"/>
      <c r="ES33" s="145"/>
      <c r="ET33" s="145"/>
      <c r="EU33" s="145"/>
      <c r="EV33" s="145"/>
      <c r="EW33" s="145"/>
      <c r="EX33" s="145"/>
      <c r="EY33" s="145"/>
      <c r="EZ33" s="145"/>
      <c r="FA33" s="145"/>
      <c r="FB33" s="14"/>
      <c r="FC33" s="152">
        <v>-290.28798000000006</v>
      </c>
      <c r="FD33" s="152">
        <v>-244.26395000000002</v>
      </c>
      <c r="FE33" s="156">
        <f t="shared" si="18"/>
        <v>-46.024030000000039</v>
      </c>
      <c r="FF33" s="157">
        <f t="shared" si="19"/>
        <v>0.18841924893133033</v>
      </c>
      <c r="FG33" s="145"/>
      <c r="FH33" s="152"/>
      <c r="FI33" s="152"/>
      <c r="FJ33" s="145"/>
      <c r="FK33" s="145"/>
      <c r="FL33" s="145"/>
      <c r="FM33" s="145"/>
      <c r="FN33" s="145"/>
      <c r="FO33" s="145"/>
      <c r="FP33" s="145"/>
      <c r="FQ33" s="145"/>
      <c r="FR33" s="145"/>
      <c r="FS33" s="14"/>
      <c r="FT33" s="152">
        <v>-0.18484999999999999</v>
      </c>
      <c r="FU33" s="152">
        <v>-1.16025</v>
      </c>
      <c r="FV33" s="156">
        <f t="shared" si="20"/>
        <v>0.97540000000000004</v>
      </c>
      <c r="FW33" s="157">
        <f t="shared" si="21"/>
        <v>-0.84068088773971128</v>
      </c>
      <c r="FX33" s="145"/>
      <c r="FY33" s="152"/>
      <c r="FZ33" s="152"/>
      <c r="GA33" s="145"/>
      <c r="GB33" s="145"/>
      <c r="GC33" s="145"/>
      <c r="GD33" s="145"/>
      <c r="GE33" s="145"/>
      <c r="GF33" s="145"/>
      <c r="GG33" s="145"/>
      <c r="GH33" s="145"/>
      <c r="GI33" s="145"/>
    </row>
    <row r="34" spans="1:191" x14ac:dyDescent="0.25">
      <c r="A34" s="41">
        <v>629</v>
      </c>
      <c r="B34" s="66" t="str">
        <f>VLOOKUP($A34&amp;B$1,TEXTDF,(SPRCODE="DE")*2+(SPRCODE="FR")*3,FALSE)</f>
        <v>Übriger Ertrag</v>
      </c>
      <c r="C34" s="66"/>
      <c r="D34" s="66"/>
      <c r="E34" s="66"/>
      <c r="F34" s="67">
        <f t="shared" ref="F34:F35" si="29">+W34*$G$5+AN34*$H$5+BE34*$I$5+BV34*$K$5+CM34*$L$5+DD34*$M$5+DU34*$N$5+EL34*$P$5+FC34*$Q$5+FT34*$R$5</f>
        <v>45833.09120130018</v>
      </c>
      <c r="G34" s="67">
        <f t="shared" si="27"/>
        <v>56528.928791924205</v>
      </c>
      <c r="H34" s="68">
        <f t="shared" si="0"/>
        <v>-10695.837590624025</v>
      </c>
      <c r="I34" s="69">
        <f t="shared" si="28"/>
        <v>-0.18920998184830362</v>
      </c>
      <c r="J34" s="23"/>
      <c r="K34" s="29"/>
      <c r="L34" s="29"/>
      <c r="M34" s="23"/>
      <c r="N34" s="23"/>
      <c r="O34" s="23"/>
      <c r="P34" s="23"/>
      <c r="Q34" s="23"/>
      <c r="R34" s="23"/>
      <c r="S34" s="23"/>
      <c r="T34" s="23"/>
      <c r="U34" s="23"/>
      <c r="V34" s="14"/>
      <c r="W34" s="153">
        <v>7392.2811299999994</v>
      </c>
      <c r="X34" s="153">
        <v>7449.1516000000001</v>
      </c>
      <c r="Y34" s="154">
        <f t="shared" si="2"/>
        <v>-56.870470000000751</v>
      </c>
      <c r="Z34" s="155">
        <f t="shared" si="3"/>
        <v>-7.6344895437489013E-3</v>
      </c>
      <c r="AA34" s="145"/>
      <c r="AB34" s="152"/>
      <c r="AC34" s="152"/>
      <c r="AD34" s="145"/>
      <c r="AE34" s="145"/>
      <c r="AF34" s="145"/>
      <c r="AG34" s="145"/>
      <c r="AH34" s="145"/>
      <c r="AI34" s="145"/>
      <c r="AJ34" s="145"/>
      <c r="AK34" s="145"/>
      <c r="AL34" s="145"/>
      <c r="AM34" s="14"/>
      <c r="AN34" s="153">
        <v>8970.5095099999999</v>
      </c>
      <c r="AO34" s="153">
        <v>14387.92225</v>
      </c>
      <c r="AP34" s="154">
        <f t="shared" si="4"/>
        <v>-5417.4127399999998</v>
      </c>
      <c r="AQ34" s="155">
        <f t="shared" si="5"/>
        <v>-0.37652502188076531</v>
      </c>
      <c r="AR34" s="145"/>
      <c r="AS34" s="152"/>
      <c r="AT34" s="152"/>
      <c r="AU34" s="145"/>
      <c r="AV34" s="145"/>
      <c r="AW34" s="145"/>
      <c r="AX34" s="145"/>
      <c r="AY34" s="145"/>
      <c r="AZ34" s="145"/>
      <c r="BA34" s="145"/>
      <c r="BB34" s="145"/>
      <c r="BC34" s="145"/>
      <c r="BD34" s="14"/>
      <c r="BE34" s="153">
        <v>1898.7430400000001</v>
      </c>
      <c r="BF34" s="153">
        <v>5835.6088300000001</v>
      </c>
      <c r="BG34" s="154">
        <f t="shared" si="6"/>
        <v>-3936.8657899999998</v>
      </c>
      <c r="BH34" s="155">
        <f t="shared" si="7"/>
        <v>-0.67462811588075544</v>
      </c>
      <c r="BI34" s="145"/>
      <c r="BJ34" s="152"/>
      <c r="BK34" s="152"/>
      <c r="BL34" s="145"/>
      <c r="BM34" s="145"/>
      <c r="BN34" s="145"/>
      <c r="BO34" s="145"/>
      <c r="BP34" s="145"/>
      <c r="BQ34" s="145"/>
      <c r="BR34" s="145"/>
      <c r="BS34" s="145"/>
      <c r="BT34" s="145"/>
      <c r="BU34" s="14"/>
      <c r="BV34" s="153">
        <v>26462.842911300188</v>
      </c>
      <c r="BW34" s="153">
        <v>27180.362791924203</v>
      </c>
      <c r="BX34" s="154">
        <f t="shared" si="8"/>
        <v>-717.51988062401506</v>
      </c>
      <c r="BY34" s="155">
        <f t="shared" si="9"/>
        <v>-2.6398465911470659E-2</v>
      </c>
      <c r="BZ34" s="145"/>
      <c r="CA34" s="152"/>
      <c r="CB34" s="152"/>
      <c r="CC34" s="145"/>
      <c r="CD34" s="145"/>
      <c r="CE34" s="145"/>
      <c r="CF34" s="145"/>
      <c r="CG34" s="145"/>
      <c r="CH34" s="145"/>
      <c r="CI34" s="145"/>
      <c r="CJ34" s="145"/>
      <c r="CK34" s="145"/>
      <c r="CL34" s="14"/>
      <c r="CM34" s="129">
        <v>12.659049999999999</v>
      </c>
      <c r="CN34" s="129">
        <v>33.024999999999999</v>
      </c>
      <c r="CO34" s="204">
        <f t="shared" si="10"/>
        <v>-20.365949999999998</v>
      </c>
      <c r="CP34" s="155">
        <f t="shared" si="11"/>
        <v>-0.6166828160484481</v>
      </c>
      <c r="CQ34" s="198"/>
      <c r="CR34" s="127"/>
      <c r="CS34" s="127"/>
      <c r="CT34" s="198"/>
      <c r="CU34" s="198"/>
      <c r="CV34" s="198"/>
      <c r="CW34" s="198"/>
      <c r="CX34" s="198"/>
      <c r="CY34" s="198"/>
      <c r="CZ34" s="198"/>
      <c r="DA34" s="198"/>
      <c r="DB34" s="198"/>
      <c r="DC34" s="14"/>
      <c r="DD34" s="153">
        <v>434.26400000000001</v>
      </c>
      <c r="DE34" s="153">
        <v>247.06794000000005</v>
      </c>
      <c r="DF34" s="154">
        <f t="shared" si="12"/>
        <v>187.19605999999996</v>
      </c>
      <c r="DG34" s="155">
        <f t="shared" si="13"/>
        <v>0.75767038005821363</v>
      </c>
      <c r="DH34" s="145"/>
      <c r="DI34" s="152"/>
      <c r="DJ34" s="152"/>
      <c r="DK34" s="145"/>
      <c r="DL34" s="145"/>
      <c r="DM34" s="145"/>
      <c r="DN34" s="145"/>
      <c r="DO34" s="145"/>
      <c r="DP34" s="145"/>
      <c r="DQ34" s="145"/>
      <c r="DR34" s="145"/>
      <c r="DS34" s="145"/>
      <c r="DT34" s="14"/>
      <c r="DU34" s="153">
        <v>657.99077</v>
      </c>
      <c r="DV34" s="153">
        <v>1387.6722299999999</v>
      </c>
      <c r="DW34" s="154">
        <f t="shared" si="14"/>
        <v>-729.6814599999999</v>
      </c>
      <c r="DX34" s="155">
        <f t="shared" si="15"/>
        <v>-0.52583127645351813</v>
      </c>
      <c r="DY34" s="145"/>
      <c r="DZ34" s="152"/>
      <c r="EA34" s="152"/>
      <c r="EB34" s="145"/>
      <c r="EC34" s="145"/>
      <c r="ED34" s="145"/>
      <c r="EE34" s="145"/>
      <c r="EF34" s="145"/>
      <c r="EG34" s="145"/>
      <c r="EH34" s="145"/>
      <c r="EI34" s="145"/>
      <c r="EJ34" s="145"/>
      <c r="EK34" s="14"/>
      <c r="EL34" s="153">
        <v>0</v>
      </c>
      <c r="EM34" s="153">
        <v>0</v>
      </c>
      <c r="EN34" s="154">
        <f t="shared" si="16"/>
        <v>0</v>
      </c>
      <c r="EO34" s="155" t="str">
        <f t="shared" si="17"/>
        <v/>
      </c>
      <c r="EP34" s="145"/>
      <c r="EQ34" s="152"/>
      <c r="ER34" s="152"/>
      <c r="ES34" s="145"/>
      <c r="ET34" s="145"/>
      <c r="EU34" s="145"/>
      <c r="EV34" s="145"/>
      <c r="EW34" s="145"/>
      <c r="EX34" s="145"/>
      <c r="EY34" s="145"/>
      <c r="EZ34" s="145"/>
      <c r="FA34" s="145"/>
      <c r="FB34" s="14"/>
      <c r="FC34" s="153">
        <v>3.7997899999999998</v>
      </c>
      <c r="FD34" s="153">
        <v>8.1111000000000004</v>
      </c>
      <c r="FE34" s="154">
        <f t="shared" si="18"/>
        <v>-4.3113100000000006</v>
      </c>
      <c r="FF34" s="155">
        <f t="shared" si="19"/>
        <v>-0.53153209798917533</v>
      </c>
      <c r="FG34" s="145"/>
      <c r="FH34" s="152"/>
      <c r="FI34" s="152"/>
      <c r="FJ34" s="145"/>
      <c r="FK34" s="145"/>
      <c r="FL34" s="145"/>
      <c r="FM34" s="145"/>
      <c r="FN34" s="145"/>
      <c r="FO34" s="145"/>
      <c r="FP34" s="145"/>
      <c r="FQ34" s="145"/>
      <c r="FR34" s="145"/>
      <c r="FS34" s="14"/>
      <c r="FT34" s="153">
        <v>1E-3</v>
      </c>
      <c r="FU34" s="153">
        <v>7.0499999999999998E-3</v>
      </c>
      <c r="FV34" s="154">
        <f t="shared" si="20"/>
        <v>-6.0499999999999998E-3</v>
      </c>
      <c r="FW34" s="155">
        <f t="shared" si="21"/>
        <v>-0.85815602836879434</v>
      </c>
      <c r="FX34" s="145"/>
      <c r="FY34" s="152"/>
      <c r="FZ34" s="152"/>
      <c r="GA34" s="145"/>
      <c r="GB34" s="145"/>
      <c r="GC34" s="145"/>
      <c r="GD34" s="145"/>
      <c r="GE34" s="145"/>
      <c r="GF34" s="145"/>
      <c r="GG34" s="145"/>
      <c r="GH34" s="145"/>
      <c r="GI34" s="145"/>
    </row>
    <row r="35" spans="1:191" x14ac:dyDescent="0.25">
      <c r="A35" s="41">
        <v>630</v>
      </c>
      <c r="B35" s="66" t="str">
        <f>VLOOKUP($A35&amp;B$1,TEXTDF,(SPRCODE="DE")*2+(SPRCODE="FR")*3,FALSE)</f>
        <v>Rückversicherungsergebnis</v>
      </c>
      <c r="C35" s="66"/>
      <c r="D35" s="66"/>
      <c r="E35" s="66"/>
      <c r="F35" s="67">
        <f t="shared" si="29"/>
        <v>-33931.087533403035</v>
      </c>
      <c r="G35" s="67">
        <f t="shared" si="27"/>
        <v>-24719.9045942351</v>
      </c>
      <c r="H35" s="68">
        <f t="shared" si="0"/>
        <v>-9211.1829391679348</v>
      </c>
      <c r="I35" s="69">
        <f t="shared" si="28"/>
        <v>0.37262210717900834</v>
      </c>
      <c r="J35" s="23"/>
      <c r="K35" s="29"/>
      <c r="L35" s="29"/>
      <c r="M35" s="23"/>
      <c r="N35" s="23"/>
      <c r="O35" s="23"/>
      <c r="P35" s="23"/>
      <c r="Q35" s="23"/>
      <c r="R35" s="23"/>
      <c r="S35" s="23"/>
      <c r="T35" s="23"/>
      <c r="U35" s="23"/>
      <c r="V35" s="14"/>
      <c r="W35" s="153">
        <v>-5348.3704499999994</v>
      </c>
      <c r="X35" s="153">
        <v>-56.712129999999888</v>
      </c>
      <c r="Y35" s="154">
        <f t="shared" si="2"/>
        <v>-5291.6583199999995</v>
      </c>
      <c r="Z35" s="155">
        <f t="shared" si="3"/>
        <v>93.307345712460631</v>
      </c>
      <c r="AA35" s="145"/>
      <c r="AB35" s="152"/>
      <c r="AC35" s="152"/>
      <c r="AD35" s="145"/>
      <c r="AE35" s="145"/>
      <c r="AF35" s="145"/>
      <c r="AG35" s="145"/>
      <c r="AH35" s="145"/>
      <c r="AI35" s="145"/>
      <c r="AJ35" s="145"/>
      <c r="AK35" s="145"/>
      <c r="AL35" s="145"/>
      <c r="AM35" s="14"/>
      <c r="AN35" s="153">
        <v>-4918.2515199999998</v>
      </c>
      <c r="AO35" s="153">
        <v>2697.8870000000002</v>
      </c>
      <c r="AP35" s="154">
        <f t="shared" si="4"/>
        <v>-7616.1385200000004</v>
      </c>
      <c r="AQ35" s="155">
        <f t="shared" si="5"/>
        <v>-2.8230013043541113</v>
      </c>
      <c r="AR35" s="145"/>
      <c r="AS35" s="152"/>
      <c r="AT35" s="152"/>
      <c r="AU35" s="145"/>
      <c r="AV35" s="145"/>
      <c r="AW35" s="145"/>
      <c r="AX35" s="145"/>
      <c r="AY35" s="145"/>
      <c r="AZ35" s="145"/>
      <c r="BA35" s="145"/>
      <c r="BB35" s="145"/>
      <c r="BC35" s="145"/>
      <c r="BD35" s="14"/>
      <c r="BE35" s="153">
        <v>-6361.3740000000016</v>
      </c>
      <c r="BF35" s="153">
        <v>-7869.4826000000012</v>
      </c>
      <c r="BG35" s="154">
        <f t="shared" si="6"/>
        <v>1508.1085999999996</v>
      </c>
      <c r="BH35" s="155">
        <f t="shared" si="7"/>
        <v>-0.19164012129590313</v>
      </c>
      <c r="BI35" s="145"/>
      <c r="BJ35" s="152"/>
      <c r="BK35" s="152"/>
      <c r="BL35" s="145"/>
      <c r="BM35" s="145"/>
      <c r="BN35" s="145"/>
      <c r="BO35" s="145"/>
      <c r="BP35" s="145"/>
      <c r="BQ35" s="145"/>
      <c r="BR35" s="145"/>
      <c r="BS35" s="145"/>
      <c r="BT35" s="145"/>
      <c r="BU35" s="14"/>
      <c r="BV35" s="153">
        <v>-6333.6486134030301</v>
      </c>
      <c r="BW35" s="153">
        <v>602.92958576490491</v>
      </c>
      <c r="BX35" s="154">
        <f t="shared" si="8"/>
        <v>-6936.5781991679351</v>
      </c>
      <c r="BY35" s="155">
        <f t="shared" si="9"/>
        <v>-11.50478988415847</v>
      </c>
      <c r="BZ35" s="145"/>
      <c r="CA35" s="152"/>
      <c r="CB35" s="152"/>
      <c r="CC35" s="145"/>
      <c r="CD35" s="145"/>
      <c r="CE35" s="145"/>
      <c r="CF35" s="145"/>
      <c r="CG35" s="145"/>
      <c r="CH35" s="145"/>
      <c r="CI35" s="145"/>
      <c r="CJ35" s="145"/>
      <c r="CK35" s="145"/>
      <c r="CL35" s="14"/>
      <c r="CM35" s="129">
        <v>-1418.5648699999999</v>
      </c>
      <c r="CN35" s="129">
        <v>-2266.6543000000001</v>
      </c>
      <c r="CO35" s="204">
        <f t="shared" si="10"/>
        <v>848.08943000000022</v>
      </c>
      <c r="CP35" s="155">
        <f t="shared" si="11"/>
        <v>-0.37415914283885288</v>
      </c>
      <c r="CQ35" s="198"/>
      <c r="CR35" s="127"/>
      <c r="CS35" s="127"/>
      <c r="CT35" s="198"/>
      <c r="CU35" s="198"/>
      <c r="CV35" s="198"/>
      <c r="CW35" s="198"/>
      <c r="CX35" s="198"/>
      <c r="CY35" s="198"/>
      <c r="CZ35" s="198"/>
      <c r="DA35" s="198"/>
      <c r="DB35" s="198"/>
      <c r="DC35" s="14"/>
      <c r="DD35" s="153">
        <v>489.43920000000026</v>
      </c>
      <c r="DE35" s="153">
        <v>996.19344999999998</v>
      </c>
      <c r="DF35" s="154">
        <f t="shared" si="12"/>
        <v>-506.75424999999973</v>
      </c>
      <c r="DG35" s="155">
        <f t="shared" si="13"/>
        <v>-0.50869060622713369</v>
      </c>
      <c r="DH35" s="145"/>
      <c r="DI35" s="152"/>
      <c r="DJ35" s="152"/>
      <c r="DK35" s="145"/>
      <c r="DL35" s="145"/>
      <c r="DM35" s="145"/>
      <c r="DN35" s="145"/>
      <c r="DO35" s="145"/>
      <c r="DP35" s="145"/>
      <c r="DQ35" s="145"/>
      <c r="DR35" s="145"/>
      <c r="DS35" s="145"/>
      <c r="DT35" s="14"/>
      <c r="DU35" s="153">
        <v>-7745.7487799999999</v>
      </c>
      <c r="DV35" s="153">
        <v>-16347.277820000005</v>
      </c>
      <c r="DW35" s="154">
        <f t="shared" si="14"/>
        <v>8601.5290400000049</v>
      </c>
      <c r="DX35" s="155">
        <f t="shared" si="15"/>
        <v>-0.52617500813967344</v>
      </c>
      <c r="DY35" s="145"/>
      <c r="DZ35" s="152"/>
      <c r="EA35" s="152"/>
      <c r="EB35" s="145"/>
      <c r="EC35" s="145"/>
      <c r="ED35" s="145"/>
      <c r="EE35" s="145"/>
      <c r="EF35" s="145"/>
      <c r="EG35" s="145"/>
      <c r="EH35" s="145"/>
      <c r="EI35" s="145"/>
      <c r="EJ35" s="145"/>
      <c r="EK35" s="14"/>
      <c r="EL35" s="153">
        <v>-2294.5684999999994</v>
      </c>
      <c r="EM35" s="153">
        <v>-2476.7877799999997</v>
      </c>
      <c r="EN35" s="154">
        <f t="shared" si="16"/>
        <v>182.21928000000025</v>
      </c>
      <c r="EO35" s="155">
        <f t="shared" si="17"/>
        <v>-7.357080871902566E-2</v>
      </c>
      <c r="EP35" s="145"/>
      <c r="EQ35" s="152"/>
      <c r="ER35" s="152"/>
      <c r="ES35" s="145"/>
      <c r="ET35" s="145"/>
      <c r="EU35" s="145"/>
      <c r="EV35" s="145"/>
      <c r="EW35" s="145"/>
      <c r="EX35" s="145"/>
      <c r="EY35" s="145"/>
      <c r="EZ35" s="145"/>
      <c r="FA35" s="145"/>
      <c r="FB35" s="14"/>
      <c r="FC35" s="153">
        <v>0</v>
      </c>
      <c r="FD35" s="153">
        <v>0</v>
      </c>
      <c r="FE35" s="154">
        <f t="shared" si="18"/>
        <v>0</v>
      </c>
      <c r="FF35" s="155" t="str">
        <f t="shared" si="19"/>
        <v/>
      </c>
      <c r="FG35" s="145"/>
      <c r="FH35" s="152"/>
      <c r="FI35" s="152"/>
      <c r="FJ35" s="145"/>
      <c r="FK35" s="145"/>
      <c r="FL35" s="145"/>
      <c r="FM35" s="145"/>
      <c r="FN35" s="145"/>
      <c r="FO35" s="145"/>
      <c r="FP35" s="145"/>
      <c r="FQ35" s="145"/>
      <c r="FR35" s="145"/>
      <c r="FS35" s="14"/>
      <c r="FT35" s="153">
        <v>0</v>
      </c>
      <c r="FU35" s="153">
        <v>0</v>
      </c>
      <c r="FV35" s="154">
        <f t="shared" si="20"/>
        <v>0</v>
      </c>
      <c r="FW35" s="155" t="str">
        <f t="shared" si="21"/>
        <v/>
      </c>
      <c r="FX35" s="145"/>
      <c r="FY35" s="152"/>
      <c r="FZ35" s="152"/>
      <c r="GA35" s="145"/>
      <c r="GB35" s="145"/>
      <c r="GC35" s="145"/>
      <c r="GD35" s="145"/>
      <c r="GE35" s="145"/>
      <c r="GF35" s="145"/>
      <c r="GG35" s="145"/>
      <c r="GH35" s="145"/>
      <c r="GI35" s="145"/>
    </row>
    <row r="36" spans="1:191" ht="5.25" customHeight="1" x14ac:dyDescent="0.25">
      <c r="A36" s="41"/>
      <c r="B36" s="70"/>
      <c r="C36" s="70"/>
      <c r="D36" s="70"/>
      <c r="E36" s="70"/>
      <c r="F36" s="64"/>
      <c r="G36" s="64"/>
      <c r="H36" s="81"/>
      <c r="I36" s="82"/>
      <c r="J36" s="30"/>
      <c r="K36" s="29"/>
      <c r="L36" s="29"/>
      <c r="M36" s="30"/>
      <c r="N36" s="30"/>
      <c r="O36" s="30"/>
      <c r="P36" s="30"/>
      <c r="Q36" s="30"/>
      <c r="R36" s="30"/>
      <c r="S36" s="30"/>
      <c r="T36" s="30"/>
      <c r="U36" s="30"/>
      <c r="V36" s="14"/>
      <c r="W36" s="152"/>
      <c r="X36" s="152"/>
      <c r="Y36" s="161"/>
      <c r="Z36" s="162"/>
      <c r="AA36" s="145"/>
      <c r="AB36" s="152"/>
      <c r="AC36" s="152"/>
      <c r="AD36" s="145"/>
      <c r="AE36" s="145"/>
      <c r="AF36" s="145"/>
      <c r="AG36" s="145"/>
      <c r="AH36" s="145"/>
      <c r="AI36" s="145"/>
      <c r="AJ36" s="145"/>
      <c r="AK36" s="145"/>
      <c r="AL36" s="145"/>
      <c r="AM36" s="14"/>
      <c r="AN36" s="152"/>
      <c r="AO36" s="152"/>
      <c r="AP36" s="161"/>
      <c r="AQ36" s="162"/>
      <c r="AR36" s="145"/>
      <c r="AS36" s="152"/>
      <c r="AT36" s="152"/>
      <c r="AU36" s="145"/>
      <c r="AV36" s="145"/>
      <c r="AW36" s="145"/>
      <c r="AX36" s="145"/>
      <c r="AY36" s="145"/>
      <c r="AZ36" s="145"/>
      <c r="BA36" s="145"/>
      <c r="BB36" s="145"/>
      <c r="BC36" s="145"/>
      <c r="BD36" s="14"/>
      <c r="BE36" s="152"/>
      <c r="BF36" s="152"/>
      <c r="BG36" s="161"/>
      <c r="BH36" s="162"/>
      <c r="BI36" s="145"/>
      <c r="BJ36" s="152"/>
      <c r="BK36" s="152"/>
      <c r="BL36" s="145"/>
      <c r="BM36" s="145"/>
      <c r="BN36" s="145"/>
      <c r="BO36" s="145"/>
      <c r="BP36" s="145"/>
      <c r="BQ36" s="145"/>
      <c r="BR36" s="145"/>
      <c r="BS36" s="145"/>
      <c r="BT36" s="145"/>
      <c r="BU36" s="14"/>
      <c r="BV36" s="152"/>
      <c r="BW36" s="152"/>
      <c r="BX36" s="161"/>
      <c r="BY36" s="162"/>
      <c r="BZ36" s="145"/>
      <c r="CA36" s="152"/>
      <c r="CB36" s="152"/>
      <c r="CC36" s="145"/>
      <c r="CD36" s="145"/>
      <c r="CE36" s="145"/>
      <c r="CF36" s="145"/>
      <c r="CG36" s="145"/>
      <c r="CH36" s="145"/>
      <c r="CI36" s="145"/>
      <c r="CJ36" s="145"/>
      <c r="CK36" s="145"/>
      <c r="CL36" s="14"/>
      <c r="CM36" s="127"/>
      <c r="CN36" s="127"/>
      <c r="CO36" s="207"/>
      <c r="CP36" s="162"/>
      <c r="CQ36" s="198"/>
      <c r="CR36" s="127"/>
      <c r="CS36" s="127"/>
      <c r="CT36" s="198"/>
      <c r="CU36" s="198"/>
      <c r="CV36" s="198"/>
      <c r="CW36" s="198"/>
      <c r="CX36" s="198"/>
      <c r="CY36" s="198"/>
      <c r="CZ36" s="198"/>
      <c r="DA36" s="198"/>
      <c r="DB36" s="198"/>
      <c r="DC36" s="14"/>
      <c r="DD36" s="152"/>
      <c r="DE36" s="152"/>
      <c r="DF36" s="161"/>
      <c r="DG36" s="162"/>
      <c r="DH36" s="145"/>
      <c r="DI36" s="152"/>
      <c r="DJ36" s="152"/>
      <c r="DK36" s="145"/>
      <c r="DL36" s="145"/>
      <c r="DM36" s="145"/>
      <c r="DN36" s="145"/>
      <c r="DO36" s="145"/>
      <c r="DP36" s="145"/>
      <c r="DQ36" s="145"/>
      <c r="DR36" s="145"/>
      <c r="DS36" s="145"/>
      <c r="DT36" s="14"/>
      <c r="DU36" s="152"/>
      <c r="DV36" s="152"/>
      <c r="DW36" s="161"/>
      <c r="DX36" s="162"/>
      <c r="DY36" s="145"/>
      <c r="DZ36" s="152"/>
      <c r="EA36" s="152"/>
      <c r="EB36" s="145"/>
      <c r="EC36" s="145"/>
      <c r="ED36" s="145"/>
      <c r="EE36" s="145"/>
      <c r="EF36" s="145"/>
      <c r="EG36" s="145"/>
      <c r="EH36" s="145"/>
      <c r="EI36" s="145"/>
      <c r="EJ36" s="145"/>
      <c r="EK36" s="14"/>
      <c r="EL36" s="152"/>
      <c r="EM36" s="152"/>
      <c r="EN36" s="161"/>
      <c r="EO36" s="162"/>
      <c r="EP36" s="145"/>
      <c r="EQ36" s="152"/>
      <c r="ER36" s="152"/>
      <c r="ES36" s="145"/>
      <c r="ET36" s="145"/>
      <c r="EU36" s="145"/>
      <c r="EV36" s="145"/>
      <c r="EW36" s="145"/>
      <c r="EX36" s="145"/>
      <c r="EY36" s="145"/>
      <c r="EZ36" s="145"/>
      <c r="FA36" s="145"/>
      <c r="FB36" s="14"/>
      <c r="FC36" s="152"/>
      <c r="FD36" s="152"/>
      <c r="FE36" s="161"/>
      <c r="FF36" s="162"/>
      <c r="FG36" s="145"/>
      <c r="FH36" s="152"/>
      <c r="FI36" s="152"/>
      <c r="FJ36" s="145"/>
      <c r="FK36" s="145"/>
      <c r="FL36" s="145"/>
      <c r="FM36" s="145"/>
      <c r="FN36" s="145"/>
      <c r="FO36" s="145"/>
      <c r="FP36" s="145"/>
      <c r="FQ36" s="145"/>
      <c r="FR36" s="145"/>
      <c r="FS36" s="14"/>
      <c r="FT36" s="152"/>
      <c r="FU36" s="152"/>
      <c r="FV36" s="161"/>
      <c r="FW36" s="162"/>
      <c r="FX36" s="145"/>
      <c r="FY36" s="152"/>
      <c r="FZ36" s="152"/>
      <c r="GA36" s="145"/>
      <c r="GB36" s="145"/>
      <c r="GC36" s="145"/>
      <c r="GD36" s="145"/>
      <c r="GE36" s="145"/>
      <c r="GF36" s="145"/>
      <c r="GG36" s="145"/>
      <c r="GH36" s="145"/>
      <c r="GI36" s="145"/>
    </row>
    <row r="37" spans="1:191" ht="18" customHeight="1" x14ac:dyDescent="0.3">
      <c r="A37" s="41"/>
      <c r="B37" s="45"/>
      <c r="C37" s="45"/>
      <c r="D37" s="45"/>
      <c r="E37" s="45"/>
      <c r="F37" s="47">
        <f>+F9</f>
        <v>2022</v>
      </c>
      <c r="G37" s="47">
        <f>+F37-1</f>
        <v>2021</v>
      </c>
      <c r="H37" s="83" t="s">
        <v>571</v>
      </c>
      <c r="I37" s="84" t="s">
        <v>572</v>
      </c>
      <c r="J37" s="23"/>
      <c r="K37" s="47">
        <f>+F37</f>
        <v>2022</v>
      </c>
      <c r="L37" s="47">
        <f>+G37</f>
        <v>2021</v>
      </c>
      <c r="M37" s="23"/>
      <c r="N37" s="23"/>
      <c r="O37" s="23"/>
      <c r="P37" s="23"/>
      <c r="Q37" s="23"/>
      <c r="R37" s="23"/>
      <c r="S37" s="23"/>
      <c r="T37" s="23"/>
      <c r="U37" s="23"/>
      <c r="V37" s="14"/>
      <c r="W37" s="147">
        <v>2022</v>
      </c>
      <c r="X37" s="147">
        <f>+W37-1</f>
        <v>2021</v>
      </c>
      <c r="Y37" s="163" t="s">
        <v>571</v>
      </c>
      <c r="Z37" s="164" t="s">
        <v>572</v>
      </c>
      <c r="AA37" s="145"/>
      <c r="AB37" s="147">
        <f>+W37</f>
        <v>2022</v>
      </c>
      <c r="AC37" s="147">
        <f>+X37</f>
        <v>2021</v>
      </c>
      <c r="AD37" s="145"/>
      <c r="AE37" s="145"/>
      <c r="AF37" s="145"/>
      <c r="AG37" s="145"/>
      <c r="AH37" s="145"/>
      <c r="AI37" s="145"/>
      <c r="AJ37" s="145"/>
      <c r="AK37" s="145"/>
      <c r="AL37" s="145"/>
      <c r="AM37" s="14"/>
      <c r="AN37" s="147">
        <v>2022</v>
      </c>
      <c r="AO37" s="147">
        <f>+AN37-1</f>
        <v>2021</v>
      </c>
      <c r="AP37" s="163" t="s">
        <v>571</v>
      </c>
      <c r="AQ37" s="164" t="s">
        <v>572</v>
      </c>
      <c r="AR37" s="145"/>
      <c r="AS37" s="147">
        <f>+AN37</f>
        <v>2022</v>
      </c>
      <c r="AT37" s="147">
        <f>+AO37</f>
        <v>2021</v>
      </c>
      <c r="AU37" s="145"/>
      <c r="AV37" s="145"/>
      <c r="AW37" s="145"/>
      <c r="AX37" s="145"/>
      <c r="AY37" s="145"/>
      <c r="AZ37" s="145"/>
      <c r="BA37" s="145"/>
      <c r="BB37" s="145"/>
      <c r="BC37" s="145"/>
      <c r="BD37" s="14"/>
      <c r="BE37" s="147">
        <v>2022</v>
      </c>
      <c r="BF37" s="147">
        <f>+BE37-1</f>
        <v>2021</v>
      </c>
      <c r="BG37" s="163" t="s">
        <v>571</v>
      </c>
      <c r="BH37" s="164" t="s">
        <v>572</v>
      </c>
      <c r="BI37" s="145"/>
      <c r="BJ37" s="147">
        <f>+BE37</f>
        <v>2022</v>
      </c>
      <c r="BK37" s="147">
        <f>+BF37</f>
        <v>2021</v>
      </c>
      <c r="BL37" s="145"/>
      <c r="BM37" s="145"/>
      <c r="BN37" s="145"/>
      <c r="BO37" s="145"/>
      <c r="BP37" s="145"/>
      <c r="BQ37" s="145"/>
      <c r="BR37" s="145"/>
      <c r="BS37" s="145"/>
      <c r="BT37" s="145"/>
      <c r="BU37" s="14"/>
      <c r="BV37" s="147">
        <v>2022</v>
      </c>
      <c r="BW37" s="147">
        <f>+BV37-1</f>
        <v>2021</v>
      </c>
      <c r="BX37" s="163" t="s">
        <v>571</v>
      </c>
      <c r="BY37" s="164" t="s">
        <v>572</v>
      </c>
      <c r="BZ37" s="145"/>
      <c r="CA37" s="147">
        <f>+BV37</f>
        <v>2022</v>
      </c>
      <c r="CB37" s="147">
        <f>+BW37</f>
        <v>2021</v>
      </c>
      <c r="CC37" s="145"/>
      <c r="CD37" s="145"/>
      <c r="CE37" s="145"/>
      <c r="CF37" s="145"/>
      <c r="CG37" s="145"/>
      <c r="CH37" s="145"/>
      <c r="CI37" s="145"/>
      <c r="CJ37" s="145"/>
      <c r="CK37" s="145"/>
      <c r="CL37" s="14"/>
      <c r="CM37" s="200">
        <v>2022</v>
      </c>
      <c r="CN37" s="200">
        <f>+CM37-1</f>
        <v>2021</v>
      </c>
      <c r="CO37" s="208" t="s">
        <v>571</v>
      </c>
      <c r="CP37" s="209" t="s">
        <v>572</v>
      </c>
      <c r="CQ37" s="198"/>
      <c r="CR37" s="200">
        <f>+CM37</f>
        <v>2022</v>
      </c>
      <c r="CS37" s="200">
        <f>+CN37</f>
        <v>2021</v>
      </c>
      <c r="CT37" s="198"/>
      <c r="CU37" s="198"/>
      <c r="CV37" s="198"/>
      <c r="CW37" s="198"/>
      <c r="CX37" s="198"/>
      <c r="CY37" s="198"/>
      <c r="CZ37" s="198"/>
      <c r="DA37" s="198"/>
      <c r="DB37" s="198"/>
      <c r="DC37" s="14"/>
      <c r="DD37" s="147">
        <v>2022</v>
      </c>
      <c r="DE37" s="147">
        <f>+DD37-1</f>
        <v>2021</v>
      </c>
      <c r="DF37" s="163" t="s">
        <v>571</v>
      </c>
      <c r="DG37" s="164" t="s">
        <v>572</v>
      </c>
      <c r="DH37" s="145"/>
      <c r="DI37" s="147">
        <f>+DD37</f>
        <v>2022</v>
      </c>
      <c r="DJ37" s="147">
        <f>+DE37</f>
        <v>2021</v>
      </c>
      <c r="DK37" s="145"/>
      <c r="DL37" s="145"/>
      <c r="DM37" s="145"/>
      <c r="DN37" s="145"/>
      <c r="DO37" s="145"/>
      <c r="DP37" s="145"/>
      <c r="DQ37" s="145"/>
      <c r="DR37" s="145"/>
      <c r="DS37" s="145"/>
      <c r="DT37" s="14"/>
      <c r="DU37" s="147">
        <v>2022</v>
      </c>
      <c r="DV37" s="147">
        <f>+DU37-1</f>
        <v>2021</v>
      </c>
      <c r="DW37" s="163" t="s">
        <v>571</v>
      </c>
      <c r="DX37" s="164" t="s">
        <v>572</v>
      </c>
      <c r="DY37" s="145"/>
      <c r="DZ37" s="147">
        <f>+DU37</f>
        <v>2022</v>
      </c>
      <c r="EA37" s="147">
        <f>+DV37</f>
        <v>2021</v>
      </c>
      <c r="EB37" s="145"/>
      <c r="EC37" s="145"/>
      <c r="ED37" s="145"/>
      <c r="EE37" s="145"/>
      <c r="EF37" s="145"/>
      <c r="EG37" s="145"/>
      <c r="EH37" s="145"/>
      <c r="EI37" s="145"/>
      <c r="EJ37" s="145"/>
      <c r="EK37" s="14"/>
      <c r="EL37" s="147">
        <v>2022</v>
      </c>
      <c r="EM37" s="147">
        <f>+EL37-1</f>
        <v>2021</v>
      </c>
      <c r="EN37" s="163" t="s">
        <v>571</v>
      </c>
      <c r="EO37" s="164" t="s">
        <v>572</v>
      </c>
      <c r="EP37" s="145"/>
      <c r="EQ37" s="147">
        <f>+EL37</f>
        <v>2022</v>
      </c>
      <c r="ER37" s="147">
        <f>+EM37</f>
        <v>2021</v>
      </c>
      <c r="ES37" s="145"/>
      <c r="ET37" s="145"/>
      <c r="EU37" s="145"/>
      <c r="EV37" s="145"/>
      <c r="EW37" s="145"/>
      <c r="EX37" s="145"/>
      <c r="EY37" s="145"/>
      <c r="EZ37" s="145"/>
      <c r="FA37" s="145"/>
      <c r="FB37" s="14"/>
      <c r="FC37" s="147">
        <v>2022</v>
      </c>
      <c r="FD37" s="147">
        <f>+FC37-1</f>
        <v>2021</v>
      </c>
      <c r="FE37" s="163" t="s">
        <v>571</v>
      </c>
      <c r="FF37" s="164" t="s">
        <v>572</v>
      </c>
      <c r="FG37" s="145"/>
      <c r="FH37" s="147">
        <f>+FC37</f>
        <v>2022</v>
      </c>
      <c r="FI37" s="147">
        <f>+FD37</f>
        <v>2021</v>
      </c>
      <c r="FJ37" s="145"/>
      <c r="FK37" s="145"/>
      <c r="FL37" s="145"/>
      <c r="FM37" s="145"/>
      <c r="FN37" s="145"/>
      <c r="FO37" s="145"/>
      <c r="FP37" s="145"/>
      <c r="FQ37" s="145"/>
      <c r="FR37" s="145"/>
      <c r="FS37" s="14"/>
      <c r="FT37" s="147">
        <v>2022</v>
      </c>
      <c r="FU37" s="147">
        <f>+FT37-1</f>
        <v>2021</v>
      </c>
      <c r="FV37" s="163" t="s">
        <v>571</v>
      </c>
      <c r="FW37" s="164" t="s">
        <v>572</v>
      </c>
      <c r="FX37" s="145"/>
      <c r="FY37" s="147">
        <f>+FT37</f>
        <v>2022</v>
      </c>
      <c r="FZ37" s="147">
        <f>+FU37</f>
        <v>2021</v>
      </c>
      <c r="GA37" s="145"/>
      <c r="GB37" s="145"/>
      <c r="GC37" s="145"/>
      <c r="GD37" s="145"/>
      <c r="GE37" s="145"/>
      <c r="GF37" s="145"/>
      <c r="GG37" s="145"/>
      <c r="GH37" s="145"/>
      <c r="GI37" s="145"/>
    </row>
    <row r="38" spans="1:191" ht="13" x14ac:dyDescent="0.3">
      <c r="A38" s="41">
        <v>631</v>
      </c>
      <c r="B38" s="60" t="str">
        <f>VLOOKUP($A38&amp;B$1,TEXTDF,(SPRCODE="DE")*2+(SPRCODE="FR")*3,FALSE)</f>
        <v>Aufwand</v>
      </c>
      <c r="C38" s="60"/>
      <c r="D38" s="60"/>
      <c r="E38" s="60"/>
      <c r="F38" s="61">
        <f>+SUBTOTAL(9,F39:F65)</f>
        <v>18050609.417723347</v>
      </c>
      <c r="G38" s="61">
        <f>+SUBTOTAL(9,G39:G65)</f>
        <v>18850156.089734513</v>
      </c>
      <c r="H38" s="62">
        <f t="shared" ref="H38:H65" si="30">+IFERROR(F38-G38,"")</f>
        <v>-799546.67201116681</v>
      </c>
      <c r="I38" s="63">
        <f>+IFERROR(F38/G38-1,0)</f>
        <v>-4.2415917842005935E-2</v>
      </c>
      <c r="J38" s="23"/>
      <c r="K38" s="61"/>
      <c r="L38" s="61"/>
      <c r="M38" s="23"/>
      <c r="N38" s="23"/>
      <c r="O38" s="23"/>
      <c r="P38" s="23"/>
      <c r="Q38" s="23"/>
      <c r="R38" s="23"/>
      <c r="S38" s="23"/>
      <c r="T38" s="23"/>
      <c r="U38" s="23"/>
      <c r="V38" s="14"/>
      <c r="W38" s="149">
        <f>+SUBTOTAL(9,W39:W65)</f>
        <v>9747756.412019996</v>
      </c>
      <c r="X38" s="149">
        <f>+SUBTOTAL(9,X39:X65)</f>
        <v>9318035.9224600028</v>
      </c>
      <c r="Y38" s="150">
        <f t="shared" ref="Y38:Y65" si="31">+IFERROR(W38-X38,"")</f>
        <v>429720.48955999315</v>
      </c>
      <c r="Z38" s="151">
        <f>+IFERROR(W38/X38-1,0)</f>
        <v>4.6117067280692092E-2</v>
      </c>
      <c r="AA38" s="145"/>
      <c r="AB38" s="149"/>
      <c r="AC38" s="149"/>
      <c r="AD38" s="145"/>
      <c r="AE38" s="145"/>
      <c r="AF38" s="145"/>
      <c r="AG38" s="145"/>
      <c r="AH38" s="145"/>
      <c r="AI38" s="145"/>
      <c r="AJ38" s="145"/>
      <c r="AK38" s="145"/>
      <c r="AL38" s="145"/>
      <c r="AM38" s="14"/>
      <c r="AN38" s="149">
        <f>+SUBTOTAL(9,AN39:AN65)</f>
        <v>902238.37455000018</v>
      </c>
      <c r="AO38" s="149">
        <f>+SUBTOTAL(9,AO39:AO65)</f>
        <v>1240447.5928300004</v>
      </c>
      <c r="AP38" s="150">
        <f t="shared" ref="AP38:AP65" si="32">+IFERROR(AN38-AO38,"")</f>
        <v>-338209.21828000026</v>
      </c>
      <c r="AQ38" s="151">
        <f>+IFERROR(AN38/AO38-1,0)</f>
        <v>-0.27265095295835751</v>
      </c>
      <c r="AR38" s="145"/>
      <c r="AS38" s="149"/>
      <c r="AT38" s="149"/>
      <c r="AU38" s="145"/>
      <c r="AV38" s="145"/>
      <c r="AW38" s="145"/>
      <c r="AX38" s="145"/>
      <c r="AY38" s="145"/>
      <c r="AZ38" s="145"/>
      <c r="BA38" s="145"/>
      <c r="BB38" s="145"/>
      <c r="BC38" s="145"/>
      <c r="BD38" s="14"/>
      <c r="BE38" s="149">
        <f>+SUBTOTAL(9,BE39:BE65)</f>
        <v>2417227.50607264</v>
      </c>
      <c r="BF38" s="149">
        <f>+SUBTOTAL(9,BF39:BF65)</f>
        <v>2636641.6279099993</v>
      </c>
      <c r="BG38" s="150">
        <f t="shared" ref="BG38:BG65" si="33">+IFERROR(BE38-BF38,"")</f>
        <v>-219414.12183735939</v>
      </c>
      <c r="BH38" s="151">
        <f>+IFERROR(BE38/BF38-1,0)</f>
        <v>-8.3217271363224099E-2</v>
      </c>
      <c r="BI38" s="145"/>
      <c r="BJ38" s="149"/>
      <c r="BK38" s="149"/>
      <c r="BL38" s="145"/>
      <c r="BM38" s="145"/>
      <c r="BN38" s="145"/>
      <c r="BO38" s="145"/>
      <c r="BP38" s="145"/>
      <c r="BQ38" s="145"/>
      <c r="BR38" s="145"/>
      <c r="BS38" s="145"/>
      <c r="BT38" s="145"/>
      <c r="BU38" s="14"/>
      <c r="BV38" s="149">
        <f>+SUBTOTAL(9,BV39:BV65)</f>
        <v>2055276.6841978964</v>
      </c>
      <c r="BW38" s="149">
        <f>+SUBTOTAL(9,BW39:BW65)</f>
        <v>2429128.190627689</v>
      </c>
      <c r="BX38" s="150">
        <f t="shared" ref="BX38:BX65" si="34">+IFERROR(BV38-BW38,"")</f>
        <v>-373851.50642979261</v>
      </c>
      <c r="BY38" s="151">
        <f>+IFERROR(BV38/BW38-1,0)</f>
        <v>-0.15390357243072839</v>
      </c>
      <c r="BZ38" s="145"/>
      <c r="CA38" s="149"/>
      <c r="CB38" s="149"/>
      <c r="CC38" s="145"/>
      <c r="CD38" s="145"/>
      <c r="CE38" s="145"/>
      <c r="CF38" s="145"/>
      <c r="CG38" s="145"/>
      <c r="CH38" s="145"/>
      <c r="CI38" s="145"/>
      <c r="CJ38" s="145"/>
      <c r="CK38" s="145"/>
      <c r="CL38" s="14"/>
      <c r="CM38" s="202">
        <f>+SUBTOTAL(9,CM39:CM65)</f>
        <v>1433740.9076971465</v>
      </c>
      <c r="CN38" s="202">
        <f>+SUBTOTAL(9,CN39:CN65)</f>
        <v>1541423.8749073448</v>
      </c>
      <c r="CO38" s="203">
        <f t="shared" ref="CO38:CO65" si="35">+IFERROR(CM38-CN38,"")</f>
        <v>-107682.96721019829</v>
      </c>
      <c r="CP38" s="151">
        <f>+IFERROR(CM38/CN38-1,0)</f>
        <v>-6.9859413081084565E-2</v>
      </c>
      <c r="CQ38" s="198"/>
      <c r="CR38" s="202"/>
      <c r="CS38" s="202"/>
      <c r="CT38" s="198"/>
      <c r="CU38" s="198"/>
      <c r="CV38" s="198"/>
      <c r="CW38" s="198"/>
      <c r="CX38" s="198"/>
      <c r="CY38" s="198"/>
      <c r="CZ38" s="198"/>
      <c r="DA38" s="198"/>
      <c r="DB38" s="198"/>
      <c r="DC38" s="14"/>
      <c r="DD38" s="149">
        <f>+SUBTOTAL(9,DD39:DD65)</f>
        <v>456846.96920000017</v>
      </c>
      <c r="DE38" s="149">
        <f>+SUBTOTAL(9,DE39:DE65)</f>
        <v>489711.97207999998</v>
      </c>
      <c r="DF38" s="150">
        <f t="shared" ref="DF38:DF65" si="36">+IFERROR(DD38-DE38,"")</f>
        <v>-32865.002879999811</v>
      </c>
      <c r="DG38" s="151">
        <f>+IFERROR(DD38/DE38-1,0)</f>
        <v>-6.7110883036837321E-2</v>
      </c>
      <c r="DH38" s="145"/>
      <c r="DI38" s="149"/>
      <c r="DJ38" s="149"/>
      <c r="DK38" s="145"/>
      <c r="DL38" s="145"/>
      <c r="DM38" s="145"/>
      <c r="DN38" s="145"/>
      <c r="DO38" s="145"/>
      <c r="DP38" s="145"/>
      <c r="DQ38" s="145"/>
      <c r="DR38" s="145"/>
      <c r="DS38" s="145"/>
      <c r="DT38" s="14"/>
      <c r="DU38" s="149">
        <f>+SUBTOTAL(9,DU39:DU65)</f>
        <v>643627.41536000022</v>
      </c>
      <c r="DV38" s="149">
        <f>+SUBTOTAL(9,DV39:DV65)</f>
        <v>762218.66342999984</v>
      </c>
      <c r="DW38" s="150">
        <f t="shared" ref="DW38:DW65" si="37">+IFERROR(DU38-DV38,"")</f>
        <v>-118591.24806999962</v>
      </c>
      <c r="DX38" s="151">
        <f>+IFERROR(DU38/DV38-1,0)</f>
        <v>-0.15558691194510577</v>
      </c>
      <c r="DY38" s="145"/>
      <c r="DZ38" s="149"/>
      <c r="EA38" s="149"/>
      <c r="EB38" s="145"/>
      <c r="EC38" s="145"/>
      <c r="ED38" s="145"/>
      <c r="EE38" s="145"/>
      <c r="EF38" s="145"/>
      <c r="EG38" s="145"/>
      <c r="EH38" s="145"/>
      <c r="EI38" s="145"/>
      <c r="EJ38" s="145"/>
      <c r="EK38" s="14"/>
      <c r="EL38" s="149">
        <f>+SUBTOTAL(9,EL39:EL65)</f>
        <v>377165.70007999998</v>
      </c>
      <c r="EM38" s="149">
        <f>+SUBTOTAL(9,EM39:EM65)</f>
        <v>414034.07681400003</v>
      </c>
      <c r="EN38" s="150">
        <f t="shared" ref="EN38:EN65" si="38">+IFERROR(EL38-EM38,"")</f>
        <v>-36868.376734000049</v>
      </c>
      <c r="EO38" s="151">
        <f>+IFERROR(EL38/EM38-1,0)</f>
        <v>-8.9046720544605606E-2</v>
      </c>
      <c r="EP38" s="145"/>
      <c r="EQ38" s="149"/>
      <c r="ER38" s="149"/>
      <c r="ES38" s="145"/>
      <c r="ET38" s="145"/>
      <c r="EU38" s="145"/>
      <c r="EV38" s="145"/>
      <c r="EW38" s="145"/>
      <c r="EX38" s="145"/>
      <c r="EY38" s="145"/>
      <c r="EZ38" s="145"/>
      <c r="FA38" s="145"/>
      <c r="FB38" s="14"/>
      <c r="FC38" s="149">
        <f>+SUBTOTAL(9,FC39:FC65)</f>
        <v>16753.899650000003</v>
      </c>
      <c r="FD38" s="149">
        <f>+SUBTOTAL(9,FD39:FD65)</f>
        <v>18488.473540000003</v>
      </c>
      <c r="FE38" s="150">
        <f t="shared" ref="FE38:FE65" si="39">+IFERROR(FC38-FD38,"")</f>
        <v>-1734.5738899999997</v>
      </c>
      <c r="FF38" s="151">
        <f>+IFERROR(FC38/FD38-1,0)</f>
        <v>-9.3819205044009202E-2</v>
      </c>
      <c r="FG38" s="145"/>
      <c r="FH38" s="149"/>
      <c r="FI38" s="149"/>
      <c r="FJ38" s="145"/>
      <c r="FK38" s="145"/>
      <c r="FL38" s="145"/>
      <c r="FM38" s="145"/>
      <c r="FN38" s="145"/>
      <c r="FO38" s="145"/>
      <c r="FP38" s="145"/>
      <c r="FQ38" s="145"/>
      <c r="FR38" s="145"/>
      <c r="FS38" s="14"/>
      <c r="FT38" s="149">
        <f>+SUBTOTAL(9,FT39:FT65)</f>
        <v>-24.451104335099956</v>
      </c>
      <c r="FU38" s="149">
        <f>+SUBTOTAL(9,FU39:FU65)</f>
        <v>25.695135479899974</v>
      </c>
      <c r="FV38" s="150">
        <f t="shared" ref="FV38:FV65" si="40">+IFERROR(FT38-FU38,"")</f>
        <v>-50.14623981499993</v>
      </c>
      <c r="FW38" s="151">
        <f>+IFERROR(FT38/FU38-1,0)</f>
        <v>-1.9515849548342268</v>
      </c>
      <c r="FX38" s="145"/>
      <c r="FY38" s="149"/>
      <c r="FZ38" s="149"/>
      <c r="GA38" s="145"/>
      <c r="GB38" s="145"/>
      <c r="GC38" s="145"/>
      <c r="GD38" s="145"/>
      <c r="GE38" s="145"/>
      <c r="GF38" s="145"/>
      <c r="GG38" s="145"/>
      <c r="GH38" s="145"/>
      <c r="GI38" s="145"/>
    </row>
    <row r="39" spans="1:191" x14ac:dyDescent="0.25">
      <c r="A39" s="41">
        <v>632</v>
      </c>
      <c r="B39" s="66" t="str">
        <f>VLOOKUP($A39&amp;B$1,TEXTDF,(SPRCODE="DE")*2+(SPRCODE="FR")*3,FALSE)</f>
        <v>Versicherungsleistungen</v>
      </c>
      <c r="C39" s="66"/>
      <c r="D39" s="66"/>
      <c r="E39" s="66"/>
      <c r="F39" s="67">
        <f>+SUBTOTAL(9,F40:F48)</f>
        <v>21046373.554969579</v>
      </c>
      <c r="G39" s="67">
        <f>+SUBTOTAL(9,G40:G48)</f>
        <v>18723446.380536374</v>
      </c>
      <c r="H39" s="68">
        <f t="shared" si="30"/>
        <v>2322927.1744332053</v>
      </c>
      <c r="I39" s="69">
        <f t="shared" ref="I39:I65" si="41">+IFERROR(F39/G39-1,"")</f>
        <v>0.12406514950409786</v>
      </c>
      <c r="J39" s="23"/>
      <c r="K39" s="79"/>
      <c r="L39" s="79"/>
      <c r="M39" s="23"/>
      <c r="N39" s="23"/>
      <c r="O39" s="23"/>
      <c r="P39" s="23"/>
      <c r="Q39" s="23"/>
      <c r="R39" s="23"/>
      <c r="S39" s="23"/>
      <c r="T39" s="23"/>
      <c r="U39" s="23"/>
      <c r="V39" s="14"/>
      <c r="W39" s="153">
        <f>+SUBTOTAL(9,W40:W48)</f>
        <v>9226940.3197713848</v>
      </c>
      <c r="X39" s="153">
        <f>+SUBTOTAL(9,X40:X48)</f>
        <v>8019597.5518470388</v>
      </c>
      <c r="Y39" s="154">
        <f t="shared" si="31"/>
        <v>1207342.767924346</v>
      </c>
      <c r="Z39" s="155">
        <f t="shared" ref="Z39:Z65" si="42">+IFERROR(W39/X39-1,"")</f>
        <v>0.15054904689653359</v>
      </c>
      <c r="AA39" s="145"/>
      <c r="AB39" s="152"/>
      <c r="AC39" s="152"/>
      <c r="AD39" s="145"/>
      <c r="AE39" s="145"/>
      <c r="AF39" s="145"/>
      <c r="AG39" s="145"/>
      <c r="AH39" s="145"/>
      <c r="AI39" s="145"/>
      <c r="AJ39" s="145"/>
      <c r="AK39" s="145"/>
      <c r="AL39" s="145"/>
      <c r="AM39" s="14"/>
      <c r="AN39" s="153">
        <f>+SUBTOTAL(9,AN40:AN48)</f>
        <v>3509769.94417</v>
      </c>
      <c r="AO39" s="153">
        <f>+SUBTOTAL(9,AO40:AO48)</f>
        <v>3429189.45994</v>
      </c>
      <c r="AP39" s="154">
        <f t="shared" si="32"/>
        <v>80580.48423000006</v>
      </c>
      <c r="AQ39" s="155">
        <f t="shared" ref="AQ39:AQ65" si="43">+IFERROR(AN39/AO39-1,"")</f>
        <v>2.3498405431180203E-2</v>
      </c>
      <c r="AR39" s="145"/>
      <c r="AS39" s="152"/>
      <c r="AT39" s="152"/>
      <c r="AU39" s="145"/>
      <c r="AV39" s="145"/>
      <c r="AW39" s="145"/>
      <c r="AX39" s="145"/>
      <c r="AY39" s="145"/>
      <c r="AZ39" s="145"/>
      <c r="BA39" s="145"/>
      <c r="BB39" s="145"/>
      <c r="BC39" s="145"/>
      <c r="BD39" s="14"/>
      <c r="BE39" s="153">
        <f>+SUBTOTAL(9,BE40:BE48)</f>
        <v>2705430.3293013046</v>
      </c>
      <c r="BF39" s="153">
        <f>+SUBTOTAL(9,BF40:BF48)</f>
        <v>2025812.8508105301</v>
      </c>
      <c r="BG39" s="154">
        <f t="shared" si="33"/>
        <v>679617.47849077452</v>
      </c>
      <c r="BH39" s="155">
        <f t="shared" ref="BH39:BH65" si="44">+IFERROR(BE39/BF39-1,"")</f>
        <v>0.33547890577298833</v>
      </c>
      <c r="BI39" s="145"/>
      <c r="BJ39" s="152"/>
      <c r="BK39" s="152"/>
      <c r="BL39" s="145"/>
      <c r="BM39" s="145"/>
      <c r="BN39" s="145"/>
      <c r="BO39" s="145"/>
      <c r="BP39" s="145"/>
      <c r="BQ39" s="145"/>
      <c r="BR39" s="145"/>
      <c r="BS39" s="145"/>
      <c r="BT39" s="145"/>
      <c r="BU39" s="14"/>
      <c r="BV39" s="153">
        <f>+SUBTOTAL(9,BV40:BV48)</f>
        <v>2481562.8563999999</v>
      </c>
      <c r="BW39" s="153">
        <f>+SUBTOTAL(9,BW40:BW48)</f>
        <v>2224110.8468400002</v>
      </c>
      <c r="BX39" s="154">
        <f t="shared" si="34"/>
        <v>257452.00955999969</v>
      </c>
      <c r="BY39" s="155">
        <f t="shared" ref="BY39:BY65" si="45">+IFERROR(BV39/BW39-1,"")</f>
        <v>0.11575502629546786</v>
      </c>
      <c r="BZ39" s="145"/>
      <c r="CA39" s="152"/>
      <c r="CB39" s="152"/>
      <c r="CC39" s="145"/>
      <c r="CD39" s="145"/>
      <c r="CE39" s="145"/>
      <c r="CF39" s="145"/>
      <c r="CG39" s="145"/>
      <c r="CH39" s="145"/>
      <c r="CI39" s="145"/>
      <c r="CJ39" s="145"/>
      <c r="CK39" s="145"/>
      <c r="CL39" s="14"/>
      <c r="CM39" s="129">
        <f>+SUBTOTAL(9,CM40:CM48)</f>
        <v>1409053.1434908928</v>
      </c>
      <c r="CN39" s="129">
        <f>+SUBTOTAL(9,CN40:CN48)</f>
        <v>1450432.2577110054</v>
      </c>
      <c r="CO39" s="204">
        <f t="shared" si="35"/>
        <v>-41379.114220112562</v>
      </c>
      <c r="CP39" s="155">
        <f t="shared" ref="CP39:CP65" si="46">+IFERROR(CM39/CN39-1,"")</f>
        <v>-2.8528815461822954E-2</v>
      </c>
      <c r="CQ39" s="198"/>
      <c r="CR39" s="127"/>
      <c r="CS39" s="127"/>
      <c r="CT39" s="198"/>
      <c r="CU39" s="198"/>
      <c r="CV39" s="198"/>
      <c r="CW39" s="198"/>
      <c r="CX39" s="198"/>
      <c r="CY39" s="198"/>
      <c r="CZ39" s="198"/>
      <c r="DA39" s="198"/>
      <c r="DB39" s="198"/>
      <c r="DC39" s="14"/>
      <c r="DD39" s="153">
        <f>+SUBTOTAL(9,DD40:DD48)</f>
        <v>532595.853</v>
      </c>
      <c r="DE39" s="153">
        <f>+SUBTOTAL(9,DE40:DE48)</f>
        <v>393094.32282000006</v>
      </c>
      <c r="DF39" s="154">
        <f t="shared" si="36"/>
        <v>139501.53017999994</v>
      </c>
      <c r="DG39" s="155">
        <f t="shared" ref="DG39:DG65" si="47">+IFERROR(DD39/DE39-1,"")</f>
        <v>0.35488055176995892</v>
      </c>
      <c r="DH39" s="145"/>
      <c r="DI39" s="152"/>
      <c r="DJ39" s="152"/>
      <c r="DK39" s="145"/>
      <c r="DL39" s="145"/>
      <c r="DM39" s="145"/>
      <c r="DN39" s="145"/>
      <c r="DO39" s="145"/>
      <c r="DP39" s="145"/>
      <c r="DQ39" s="145"/>
      <c r="DR39" s="145"/>
      <c r="DS39" s="145"/>
      <c r="DT39" s="14"/>
      <c r="DU39" s="153">
        <f>+SUBTOTAL(9,DU40:DU48)</f>
        <v>799578.60544999992</v>
      </c>
      <c r="DV39" s="153">
        <f>+SUBTOTAL(9,DV40:DV48)</f>
        <v>801997.59552999982</v>
      </c>
      <c r="DW39" s="154">
        <f t="shared" si="37"/>
        <v>-2418.9900799999014</v>
      </c>
      <c r="DX39" s="155">
        <f t="shared" ref="DX39:DX65" si="48">+IFERROR(DU39/DV39-1,"")</f>
        <v>-3.0162061500961235E-3</v>
      </c>
      <c r="DY39" s="145"/>
      <c r="DZ39" s="152"/>
      <c r="EA39" s="152"/>
      <c r="EB39" s="145"/>
      <c r="EC39" s="145"/>
      <c r="ED39" s="145"/>
      <c r="EE39" s="145"/>
      <c r="EF39" s="145"/>
      <c r="EG39" s="145"/>
      <c r="EH39" s="145"/>
      <c r="EI39" s="145"/>
      <c r="EJ39" s="145"/>
      <c r="EK39" s="14"/>
      <c r="EL39" s="153">
        <f>+SUBTOTAL(9,EL40:EL48)</f>
        <v>359519.10918999999</v>
      </c>
      <c r="EM39" s="153">
        <f>+SUBTOTAL(9,EM40:EM48)</f>
        <v>357486.41979999997</v>
      </c>
      <c r="EN39" s="154">
        <f t="shared" si="38"/>
        <v>2032.6893900000141</v>
      </c>
      <c r="EO39" s="155">
        <f t="shared" ref="EO39:EO65" si="49">+IFERROR(EL39/EM39-1,"")</f>
        <v>5.686060441504992E-3</v>
      </c>
      <c r="EP39" s="145"/>
      <c r="EQ39" s="152"/>
      <c r="ER39" s="152"/>
      <c r="ES39" s="145"/>
      <c r="ET39" s="145"/>
      <c r="EU39" s="145"/>
      <c r="EV39" s="145"/>
      <c r="EW39" s="145"/>
      <c r="EX39" s="145"/>
      <c r="EY39" s="145"/>
      <c r="EZ39" s="145"/>
      <c r="FA39" s="145"/>
      <c r="FB39" s="14"/>
      <c r="FC39" s="153">
        <f>+SUBTOTAL(9,FC40:FC48)</f>
        <v>21799.152195999999</v>
      </c>
      <c r="FD39" s="153">
        <f>+SUBTOTAL(9,FD40:FD48)</f>
        <v>21591.971637799998</v>
      </c>
      <c r="FE39" s="154">
        <f t="shared" si="39"/>
        <v>207.18055820000154</v>
      </c>
      <c r="FF39" s="155">
        <f t="shared" ref="FF39:FF65" si="50">+IFERROR(FC39/FD39-1,"")</f>
        <v>9.5952589080516848E-3</v>
      </c>
      <c r="FG39" s="145"/>
      <c r="FH39" s="152"/>
      <c r="FI39" s="152"/>
      <c r="FJ39" s="145"/>
      <c r="FK39" s="145"/>
      <c r="FL39" s="145"/>
      <c r="FM39" s="145"/>
      <c r="FN39" s="145"/>
      <c r="FO39" s="145"/>
      <c r="FP39" s="145"/>
      <c r="FQ39" s="145"/>
      <c r="FR39" s="145"/>
      <c r="FS39" s="14"/>
      <c r="FT39" s="153">
        <f>+SUBTOTAL(9,FT40:FT48)</f>
        <v>124.242</v>
      </c>
      <c r="FU39" s="153">
        <f>+SUBTOTAL(9,FU40:FU48)</f>
        <v>133.10359999999997</v>
      </c>
      <c r="FV39" s="154">
        <f t="shared" si="40"/>
        <v>-8.8615999999999673</v>
      </c>
      <c r="FW39" s="155">
        <f t="shared" ref="FW39:FW65" si="51">+IFERROR(FT39/FU39-1,"")</f>
        <v>-6.6576711674214417E-2</v>
      </c>
      <c r="FX39" s="145"/>
      <c r="FY39" s="152"/>
      <c r="FZ39" s="152"/>
      <c r="GA39" s="145"/>
      <c r="GB39" s="145"/>
      <c r="GC39" s="145"/>
      <c r="GD39" s="145"/>
      <c r="GE39" s="145"/>
      <c r="GF39" s="145"/>
      <c r="GG39" s="145"/>
      <c r="GH39" s="145"/>
      <c r="GI39" s="145"/>
    </row>
    <row r="40" spans="1:191" ht="13" x14ac:dyDescent="0.3">
      <c r="A40" s="41">
        <v>633</v>
      </c>
      <c r="B40" s="85"/>
      <c r="C40" s="70" t="str">
        <f>VLOOKUP($A40&amp;C$1,TEXTDF,(SPRCODE="DE")*2+(SPRCODE="FR")*3,FALSE)</f>
        <v>Leistungen infolge Alter</v>
      </c>
      <c r="D40" s="70"/>
      <c r="E40" s="70"/>
      <c r="F40" s="64">
        <f>+SUBTOTAL(9,F41:F42)</f>
        <v>4620064.6348375874</v>
      </c>
      <c r="G40" s="64">
        <f>+SUBTOTAL(9,G41:G42)</f>
        <v>4469720.304179999</v>
      </c>
      <c r="H40" s="71">
        <f t="shared" si="30"/>
        <v>150344.33065758832</v>
      </c>
      <c r="I40" s="72">
        <f t="shared" si="41"/>
        <v>3.3636183122462748E-2</v>
      </c>
      <c r="J40" s="23"/>
      <c r="K40" s="107" t="str">
        <f>VLOOKUP($A40&amp;K$1,TEXTDF,(SPRCODE="DE")*2+(SPRCODE="FR")*3,FALSE)</f>
        <v>Quote</v>
      </c>
      <c r="L40" s="107" t="str">
        <f>+K40</f>
        <v>Quote</v>
      </c>
      <c r="M40" s="23"/>
      <c r="N40" s="23"/>
      <c r="O40" s="23"/>
      <c r="P40" s="23"/>
      <c r="Q40" s="23"/>
      <c r="R40" s="23"/>
      <c r="S40" s="23"/>
      <c r="T40" s="23"/>
      <c r="U40" s="23"/>
      <c r="V40" s="14"/>
      <c r="W40" s="152">
        <f>+SUBTOTAL(9,W41:W42)</f>
        <v>2172581.9279500004</v>
      </c>
      <c r="X40" s="152">
        <f>+SUBTOTAL(9,X41:X42)</f>
        <v>2038607.7939999998</v>
      </c>
      <c r="Y40" s="156">
        <f t="shared" si="31"/>
        <v>133974.13395000063</v>
      </c>
      <c r="Z40" s="157">
        <f t="shared" si="42"/>
        <v>6.5718444883960281E-2</v>
      </c>
      <c r="AA40" s="145"/>
      <c r="AB40" s="165" t="s">
        <v>204</v>
      </c>
      <c r="AC40" s="165" t="str">
        <f>+AB40</f>
        <v>Quote</v>
      </c>
      <c r="AD40" s="145"/>
      <c r="AE40" s="145"/>
      <c r="AF40" s="145"/>
      <c r="AG40" s="145"/>
      <c r="AH40" s="145"/>
      <c r="AI40" s="145"/>
      <c r="AJ40" s="145"/>
      <c r="AK40" s="145"/>
      <c r="AL40" s="145"/>
      <c r="AM40" s="14"/>
      <c r="AN40" s="152">
        <f>+SUBTOTAL(9,AN41:AN42)</f>
        <v>711310.66032758681</v>
      </c>
      <c r="AO40" s="152">
        <f>+SUBTOTAL(9,AO41:AO42)</f>
        <v>833886.97217999981</v>
      </c>
      <c r="AP40" s="156">
        <f t="shared" si="32"/>
        <v>-122576.311852413</v>
      </c>
      <c r="AQ40" s="157">
        <f t="shared" si="43"/>
        <v>-0.14699391637210291</v>
      </c>
      <c r="AR40" s="145"/>
      <c r="AS40" s="165" t="s">
        <v>204</v>
      </c>
      <c r="AT40" s="165" t="str">
        <f>+AS40</f>
        <v>Quote</v>
      </c>
      <c r="AU40" s="145"/>
      <c r="AV40" s="145"/>
      <c r="AW40" s="145"/>
      <c r="AX40" s="145"/>
      <c r="AY40" s="145"/>
      <c r="AZ40" s="145"/>
      <c r="BA40" s="145"/>
      <c r="BB40" s="145"/>
      <c r="BC40" s="145"/>
      <c r="BD40" s="14"/>
      <c r="BE40" s="152">
        <f>+SUBTOTAL(9,BE41:BE42)</f>
        <v>511277.52687000006</v>
      </c>
      <c r="BF40" s="152">
        <f>+SUBTOTAL(9,BF41:BF42)</f>
        <v>479502.10115000006</v>
      </c>
      <c r="BG40" s="156">
        <f t="shared" si="33"/>
        <v>31775.425719999999</v>
      </c>
      <c r="BH40" s="157">
        <f t="shared" si="44"/>
        <v>6.6267542193855444E-2</v>
      </c>
      <c r="BI40" s="145"/>
      <c r="BJ40" s="165" t="s">
        <v>204</v>
      </c>
      <c r="BK40" s="165" t="str">
        <f>+BJ40</f>
        <v>Quote</v>
      </c>
      <c r="BL40" s="145"/>
      <c r="BM40" s="145"/>
      <c r="BN40" s="145"/>
      <c r="BO40" s="145"/>
      <c r="BP40" s="145"/>
      <c r="BQ40" s="145"/>
      <c r="BR40" s="145"/>
      <c r="BS40" s="145"/>
      <c r="BT40" s="145"/>
      <c r="BU40" s="14"/>
      <c r="BV40" s="152">
        <f>+SUBTOTAL(9,BV41:BV42)</f>
        <v>491706.22105999989</v>
      </c>
      <c r="BW40" s="152">
        <f>+SUBTOTAL(9,BW41:BW42)</f>
        <v>433461.24244000012</v>
      </c>
      <c r="BX40" s="156">
        <f t="shared" si="34"/>
        <v>58244.978619999776</v>
      </c>
      <c r="BY40" s="157">
        <f t="shared" si="45"/>
        <v>0.13437182593796049</v>
      </c>
      <c r="BZ40" s="145"/>
      <c r="CA40" s="165" t="s">
        <v>204</v>
      </c>
      <c r="CB40" s="165" t="str">
        <f>+CA40</f>
        <v>Quote</v>
      </c>
      <c r="CC40" s="145"/>
      <c r="CD40" s="145"/>
      <c r="CE40" s="145"/>
      <c r="CF40" s="145"/>
      <c r="CG40" s="145"/>
      <c r="CH40" s="145"/>
      <c r="CI40" s="145"/>
      <c r="CJ40" s="145"/>
      <c r="CK40" s="145"/>
      <c r="CL40" s="14"/>
      <c r="CM40" s="127">
        <f>+SUBTOTAL(9,CM41:CM42)</f>
        <v>308100.81253</v>
      </c>
      <c r="CN40" s="127">
        <f>+SUBTOTAL(9,CN41:CN42)</f>
        <v>272992.02677</v>
      </c>
      <c r="CO40" s="205">
        <f t="shared" si="35"/>
        <v>35108.785759999999</v>
      </c>
      <c r="CP40" s="157">
        <f t="shared" si="46"/>
        <v>0.12860736694548103</v>
      </c>
      <c r="CQ40" s="198"/>
      <c r="CR40" s="210" t="s">
        <v>204</v>
      </c>
      <c r="CS40" s="210" t="str">
        <f>+CR40</f>
        <v>Quote</v>
      </c>
      <c r="CT40" s="198"/>
      <c r="CU40" s="198"/>
      <c r="CV40" s="198"/>
      <c r="CW40" s="198"/>
      <c r="CX40" s="198"/>
      <c r="CY40" s="198"/>
      <c r="CZ40" s="198"/>
      <c r="DA40" s="198"/>
      <c r="DB40" s="198"/>
      <c r="DC40" s="14"/>
      <c r="DD40" s="152">
        <f>+SUBTOTAL(9,DD41:DD42)</f>
        <v>101701.644</v>
      </c>
      <c r="DE40" s="152">
        <f>+SUBTOTAL(9,DE41:DE42)</f>
        <v>98075.907200000016</v>
      </c>
      <c r="DF40" s="156">
        <f t="shared" si="36"/>
        <v>3625.7367999999842</v>
      </c>
      <c r="DG40" s="157">
        <f t="shared" si="47"/>
        <v>3.6968679704448171E-2</v>
      </c>
      <c r="DH40" s="145"/>
      <c r="DI40" s="165" t="s">
        <v>204</v>
      </c>
      <c r="DJ40" s="165" t="str">
        <f>+DI40</f>
        <v>Quote</v>
      </c>
      <c r="DK40" s="145"/>
      <c r="DL40" s="145"/>
      <c r="DM40" s="145"/>
      <c r="DN40" s="145"/>
      <c r="DO40" s="145"/>
      <c r="DP40" s="145"/>
      <c r="DQ40" s="145"/>
      <c r="DR40" s="145"/>
      <c r="DS40" s="145"/>
      <c r="DT40" s="14"/>
      <c r="DU40" s="152">
        <f>+SUBTOTAL(9,DU41:DU42)</f>
        <v>278728.63709000009</v>
      </c>
      <c r="DV40" s="152">
        <f>+SUBTOTAL(9,DV41:DV42)</f>
        <v>267156.07686999976</v>
      </c>
      <c r="DW40" s="156">
        <f t="shared" si="37"/>
        <v>11572.560220000334</v>
      </c>
      <c r="DX40" s="157">
        <f t="shared" si="48"/>
        <v>4.33176005411684E-2</v>
      </c>
      <c r="DY40" s="145"/>
      <c r="DZ40" s="165" t="s">
        <v>204</v>
      </c>
      <c r="EA40" s="165" t="str">
        <f>+DZ40</f>
        <v>Quote</v>
      </c>
      <c r="EB40" s="145"/>
      <c r="EC40" s="145"/>
      <c r="ED40" s="145"/>
      <c r="EE40" s="145"/>
      <c r="EF40" s="145"/>
      <c r="EG40" s="145"/>
      <c r="EH40" s="145"/>
      <c r="EI40" s="145"/>
      <c r="EJ40" s="145"/>
      <c r="EK40" s="14"/>
      <c r="EL40" s="152">
        <f>+SUBTOTAL(9,EL41:EL42)</f>
        <v>40232.304080000016</v>
      </c>
      <c r="EM40" s="152">
        <f>+SUBTOTAL(9,EM41:EM42)</f>
        <v>41483.493199999983</v>
      </c>
      <c r="EN40" s="156">
        <f t="shared" si="38"/>
        <v>-1251.1891199999664</v>
      </c>
      <c r="EO40" s="157">
        <f t="shared" si="49"/>
        <v>-3.0161132139179814E-2</v>
      </c>
      <c r="EP40" s="145"/>
      <c r="EQ40" s="165" t="s">
        <v>204</v>
      </c>
      <c r="ER40" s="165" t="str">
        <f>+EQ40</f>
        <v>Quote</v>
      </c>
      <c r="ES40" s="145"/>
      <c r="ET40" s="145"/>
      <c r="EU40" s="145"/>
      <c r="EV40" s="145"/>
      <c r="EW40" s="145"/>
      <c r="EX40" s="145"/>
      <c r="EY40" s="145"/>
      <c r="EZ40" s="145"/>
      <c r="FA40" s="145"/>
      <c r="FB40" s="14"/>
      <c r="FC40" s="152">
        <f>+SUBTOTAL(9,FC41:FC42)</f>
        <v>4364.3344300000008</v>
      </c>
      <c r="FD40" s="152">
        <f>+SUBTOTAL(9,FD41:FD42)</f>
        <v>4488.4209699999992</v>
      </c>
      <c r="FE40" s="156">
        <f t="shared" si="39"/>
        <v>-124.08653999999842</v>
      </c>
      <c r="FF40" s="157">
        <f t="shared" si="50"/>
        <v>-2.764592288231793E-2</v>
      </c>
      <c r="FG40" s="145"/>
      <c r="FH40" s="165" t="s">
        <v>204</v>
      </c>
      <c r="FI40" s="165" t="str">
        <f>+FH40</f>
        <v>Quote</v>
      </c>
      <c r="FJ40" s="145"/>
      <c r="FK40" s="145"/>
      <c r="FL40" s="145"/>
      <c r="FM40" s="145"/>
      <c r="FN40" s="145"/>
      <c r="FO40" s="145"/>
      <c r="FP40" s="145"/>
      <c r="FQ40" s="145"/>
      <c r="FR40" s="145"/>
      <c r="FS40" s="14"/>
      <c r="FT40" s="152">
        <f>+SUBTOTAL(9,FT41:FT42)</f>
        <v>60.566500000000005</v>
      </c>
      <c r="FU40" s="152">
        <f>+SUBTOTAL(9,FU41:FU42)</f>
        <v>66.26939999999999</v>
      </c>
      <c r="FV40" s="156">
        <f t="shared" si="40"/>
        <v>-5.7028999999999854</v>
      </c>
      <c r="FW40" s="157">
        <f t="shared" si="51"/>
        <v>-8.6056309548599885E-2</v>
      </c>
      <c r="FX40" s="145"/>
      <c r="FY40" s="165" t="s">
        <v>204</v>
      </c>
      <c r="FZ40" s="165" t="str">
        <f>+FY40</f>
        <v>Quote</v>
      </c>
      <c r="GA40" s="145"/>
      <c r="GB40" s="145"/>
      <c r="GC40" s="145"/>
      <c r="GD40" s="145"/>
      <c r="GE40" s="145"/>
      <c r="GF40" s="145"/>
      <c r="GG40" s="145"/>
      <c r="GH40" s="145"/>
      <c r="GI40" s="145"/>
    </row>
    <row r="41" spans="1:191" x14ac:dyDescent="0.25">
      <c r="A41" s="41">
        <v>634</v>
      </c>
      <c r="B41" s="85"/>
      <c r="C41" s="45"/>
      <c r="D41" s="78" t="str">
        <f>VLOOKUP($A41&amp;D$1,TEXTDF,(SPRCODE="DE")*2+(SPRCODE="FR")*3,FALSE)</f>
        <v>Rentenleistungen</v>
      </c>
      <c r="E41" s="73"/>
      <c r="F41" s="74">
        <f t="shared" ref="F41:F42" si="52">+W41*$G$5+AN41*$H$5+BE41*$I$5+BV41*$K$5+CM41*$L$5+DD41*$M$5+DU41*$N$5+EL41*$P$5+FC41*$Q$5+FT41*$R$5</f>
        <v>2586008.7034275881</v>
      </c>
      <c r="G41" s="74">
        <f t="shared" ref="G41:G42" si="53">+X41*$G$5+AO41*$H$5+BF41*$I$5+BW41*$K$5+CN41*$L$5+DE41*$M$5+DV41*$N$5+EM41*$P$5+FD41*$Q$5+FU41*$R$5</f>
        <v>2666204.4425399993</v>
      </c>
      <c r="H41" s="75">
        <f t="shared" si="30"/>
        <v>-80195.73911241116</v>
      </c>
      <c r="I41" s="86">
        <f t="shared" si="41"/>
        <v>-3.007861581537663E-2</v>
      </c>
      <c r="J41" s="23"/>
      <c r="K41" s="114">
        <f>+IFERROR(F41/F40,"")</f>
        <v>0.55973431279030061</v>
      </c>
      <c r="L41" s="114">
        <f>+IFERROR(G41/G40,"")</f>
        <v>0.5965036425314163</v>
      </c>
      <c r="M41" s="23"/>
      <c r="N41" s="23"/>
      <c r="O41" s="23"/>
      <c r="P41" s="23"/>
      <c r="Q41" s="23"/>
      <c r="R41" s="23"/>
      <c r="S41" s="23"/>
      <c r="T41" s="23"/>
      <c r="U41" s="23"/>
      <c r="V41" s="14"/>
      <c r="W41" s="158">
        <v>1026722.9879400008</v>
      </c>
      <c r="X41" s="158">
        <v>995916.48214999982</v>
      </c>
      <c r="Y41" s="159">
        <f t="shared" si="31"/>
        <v>30806.505790001014</v>
      </c>
      <c r="Z41" s="166">
        <f t="shared" si="42"/>
        <v>3.093282051472368E-2</v>
      </c>
      <c r="AA41" s="145"/>
      <c r="AB41" s="167">
        <f>+IFERROR(W41/W40,"")</f>
        <v>0.47258194258699077</v>
      </c>
      <c r="AC41" s="167">
        <f>+IFERROR(X41/X40,"")</f>
        <v>0.48852775167502371</v>
      </c>
      <c r="AD41" s="145"/>
      <c r="AE41" s="145"/>
      <c r="AF41" s="145"/>
      <c r="AG41" s="145"/>
      <c r="AH41" s="145"/>
      <c r="AI41" s="145"/>
      <c r="AJ41" s="145"/>
      <c r="AK41" s="145"/>
      <c r="AL41" s="145"/>
      <c r="AM41" s="14"/>
      <c r="AN41" s="158">
        <v>652658.66032758681</v>
      </c>
      <c r="AO41" s="158">
        <v>759896.97217999981</v>
      </c>
      <c r="AP41" s="159">
        <f t="shared" si="32"/>
        <v>-107238.311852413</v>
      </c>
      <c r="AQ41" s="166">
        <f t="shared" si="43"/>
        <v>-0.14112217284504591</v>
      </c>
      <c r="AR41" s="145"/>
      <c r="AS41" s="167">
        <f>+IFERROR(AN41/AN40,"")</f>
        <v>0.91754376354631262</v>
      </c>
      <c r="AT41" s="167">
        <f>+IFERROR(AO41/AO40,"")</f>
        <v>0.91127094861960645</v>
      </c>
      <c r="AU41" s="145"/>
      <c r="AV41" s="145"/>
      <c r="AW41" s="145"/>
      <c r="AX41" s="145"/>
      <c r="AY41" s="145"/>
      <c r="AZ41" s="145"/>
      <c r="BA41" s="145"/>
      <c r="BB41" s="145"/>
      <c r="BC41" s="145"/>
      <c r="BD41" s="14"/>
      <c r="BE41" s="158">
        <v>251052.71700000006</v>
      </c>
      <c r="BF41" s="158">
        <v>248437.37765000004</v>
      </c>
      <c r="BG41" s="159">
        <f t="shared" si="33"/>
        <v>2615.3393500000238</v>
      </c>
      <c r="BH41" s="166">
        <f t="shared" si="44"/>
        <v>1.0527157285022293E-2</v>
      </c>
      <c r="BI41" s="145"/>
      <c r="BJ41" s="167">
        <f>+IFERROR(BE41/BE40,"")</f>
        <v>0.49103022097787991</v>
      </c>
      <c r="BK41" s="167">
        <f>+IFERROR(BF41/BF40,"")</f>
        <v>0.51811530555166996</v>
      </c>
      <c r="BL41" s="145"/>
      <c r="BM41" s="145"/>
      <c r="BN41" s="145"/>
      <c r="BO41" s="145"/>
      <c r="BP41" s="145"/>
      <c r="BQ41" s="145"/>
      <c r="BR41" s="145"/>
      <c r="BS41" s="145"/>
      <c r="BT41" s="145"/>
      <c r="BU41" s="14"/>
      <c r="BV41" s="158">
        <v>230856.47100999989</v>
      </c>
      <c r="BW41" s="158">
        <v>225303.24624000009</v>
      </c>
      <c r="BX41" s="159">
        <f t="shared" si="34"/>
        <v>5553.224769999797</v>
      </c>
      <c r="BY41" s="166">
        <f t="shared" si="45"/>
        <v>2.4647779659971336E-2</v>
      </c>
      <c r="BZ41" s="145"/>
      <c r="CA41" s="167">
        <f>+IFERROR(BV41/BV40,"")</f>
        <v>0.46950081394603688</v>
      </c>
      <c r="CB41" s="167">
        <f>+IFERROR(BW41/BW40,"")</f>
        <v>0.51977714309990852</v>
      </c>
      <c r="CC41" s="145"/>
      <c r="CD41" s="145"/>
      <c r="CE41" s="145"/>
      <c r="CF41" s="145"/>
      <c r="CG41" s="145"/>
      <c r="CH41" s="145"/>
      <c r="CI41" s="145"/>
      <c r="CJ41" s="145"/>
      <c r="CK41" s="145"/>
      <c r="CL41" s="14"/>
      <c r="CM41" s="128">
        <v>133761.11228</v>
      </c>
      <c r="CN41" s="128">
        <v>140341.24386999998</v>
      </c>
      <c r="CO41" s="206">
        <f t="shared" si="35"/>
        <v>-6580.1315899999754</v>
      </c>
      <c r="CP41" s="211">
        <f t="shared" si="46"/>
        <v>-4.6886655758126561E-2</v>
      </c>
      <c r="CQ41" s="198"/>
      <c r="CR41" s="167">
        <f>+IFERROR(CM41/CM40,"")</f>
        <v>0.43414722337668482</v>
      </c>
      <c r="CS41" s="167">
        <f>+IFERROR(CN41/CN40,"")</f>
        <v>0.51408550473248671</v>
      </c>
      <c r="CT41" s="198"/>
      <c r="CU41" s="198"/>
      <c r="CV41" s="198"/>
      <c r="CW41" s="198"/>
      <c r="CX41" s="198"/>
      <c r="CY41" s="198"/>
      <c r="CZ41" s="198"/>
      <c r="DA41" s="198"/>
      <c r="DB41" s="198"/>
      <c r="DC41" s="14"/>
      <c r="DD41" s="158">
        <v>54649.851999999999</v>
      </c>
      <c r="DE41" s="158">
        <v>51838.71850000001</v>
      </c>
      <c r="DF41" s="159">
        <f t="shared" si="36"/>
        <v>2811.133499999989</v>
      </c>
      <c r="DG41" s="166">
        <f t="shared" si="47"/>
        <v>5.4228452811772021E-2</v>
      </c>
      <c r="DH41" s="145"/>
      <c r="DI41" s="167">
        <f>+IFERROR(DD41/DD40,"")</f>
        <v>0.5373546567251164</v>
      </c>
      <c r="DJ41" s="167">
        <f>+IFERROR(DE41/DE40,"")</f>
        <v>0.52855711438170616</v>
      </c>
      <c r="DK41" s="145"/>
      <c r="DL41" s="145"/>
      <c r="DM41" s="145"/>
      <c r="DN41" s="145"/>
      <c r="DO41" s="145"/>
      <c r="DP41" s="145"/>
      <c r="DQ41" s="145"/>
      <c r="DR41" s="145"/>
      <c r="DS41" s="145"/>
      <c r="DT41" s="14"/>
      <c r="DU41" s="158">
        <v>195039.60024000006</v>
      </c>
      <c r="DV41" s="158">
        <v>201879.03944999975</v>
      </c>
      <c r="DW41" s="159">
        <f t="shared" si="37"/>
        <v>-6839.4392099996912</v>
      </c>
      <c r="DX41" s="166">
        <f t="shared" si="48"/>
        <v>-3.3878897128860386E-2</v>
      </c>
      <c r="DY41" s="145"/>
      <c r="DZ41" s="167">
        <f>+IFERROR(DU41/DU40,"")</f>
        <v>0.69974726054798142</v>
      </c>
      <c r="EA41" s="167">
        <f>+IFERROR(DV41/DV40,"")</f>
        <v>0.75565954484440068</v>
      </c>
      <c r="EB41" s="145"/>
      <c r="EC41" s="145"/>
      <c r="ED41" s="145"/>
      <c r="EE41" s="145"/>
      <c r="EF41" s="145"/>
      <c r="EG41" s="145"/>
      <c r="EH41" s="145"/>
      <c r="EI41" s="145"/>
      <c r="EJ41" s="145"/>
      <c r="EK41" s="14"/>
      <c r="EL41" s="158">
        <v>40232.304080000016</v>
      </c>
      <c r="EM41" s="158">
        <v>41483.493199999983</v>
      </c>
      <c r="EN41" s="159">
        <f t="shared" si="38"/>
        <v>-1251.1891199999664</v>
      </c>
      <c r="EO41" s="166">
        <f t="shared" si="49"/>
        <v>-3.0161132139179814E-2</v>
      </c>
      <c r="EP41" s="145"/>
      <c r="EQ41" s="167">
        <f>+IFERROR(EL41/EL40,"")</f>
        <v>1</v>
      </c>
      <c r="ER41" s="167">
        <f>+IFERROR(EM41/EM40,"")</f>
        <v>1</v>
      </c>
      <c r="ES41" s="145"/>
      <c r="ET41" s="145"/>
      <c r="EU41" s="145"/>
      <c r="EV41" s="145"/>
      <c r="EW41" s="145"/>
      <c r="EX41" s="145"/>
      <c r="EY41" s="145"/>
      <c r="EZ41" s="145"/>
      <c r="FA41" s="145"/>
      <c r="FB41" s="14"/>
      <c r="FC41" s="158">
        <v>1034.9985500000007</v>
      </c>
      <c r="FD41" s="158">
        <v>1107.8692999999994</v>
      </c>
      <c r="FE41" s="159">
        <f t="shared" si="39"/>
        <v>-72.870749999998679</v>
      </c>
      <c r="FF41" s="166">
        <f t="shared" si="50"/>
        <v>-6.5775583816609751E-2</v>
      </c>
      <c r="FG41" s="145"/>
      <c r="FH41" s="167">
        <f>+IFERROR(FC41/FC40,"")</f>
        <v>0.23714923010608985</v>
      </c>
      <c r="FI41" s="167">
        <f>+IFERROR(FD41/FD40,"")</f>
        <v>0.24682829605441389</v>
      </c>
      <c r="FJ41" s="145"/>
      <c r="FK41" s="145"/>
      <c r="FL41" s="145"/>
      <c r="FM41" s="145"/>
      <c r="FN41" s="145"/>
      <c r="FO41" s="145"/>
      <c r="FP41" s="145"/>
      <c r="FQ41" s="145"/>
      <c r="FR41" s="145"/>
      <c r="FS41" s="14"/>
      <c r="FT41" s="158">
        <v>0</v>
      </c>
      <c r="FU41" s="158">
        <v>0</v>
      </c>
      <c r="FV41" s="159">
        <f t="shared" si="40"/>
        <v>0</v>
      </c>
      <c r="FW41" s="166" t="str">
        <f t="shared" si="51"/>
        <v/>
      </c>
      <c r="FX41" s="145"/>
      <c r="FY41" s="167">
        <f>+IFERROR(FT41/FT40,"")</f>
        <v>0</v>
      </c>
      <c r="FZ41" s="167">
        <f>+IFERROR(FU41/FU40,"")</f>
        <v>0</v>
      </c>
      <c r="GA41" s="145"/>
      <c r="GB41" s="145"/>
      <c r="GC41" s="145"/>
      <c r="GD41" s="145"/>
      <c r="GE41" s="145"/>
      <c r="GF41" s="145"/>
      <c r="GG41" s="145"/>
      <c r="GH41" s="145"/>
      <c r="GI41" s="145"/>
    </row>
    <row r="42" spans="1:191" x14ac:dyDescent="0.25">
      <c r="A42" s="41">
        <v>635</v>
      </c>
      <c r="B42" s="85"/>
      <c r="C42" s="45"/>
      <c r="D42" s="78" t="str">
        <f>VLOOKUP($A42&amp;D$1,TEXTDF,(SPRCODE="DE")*2+(SPRCODE="FR")*3,FALSE)</f>
        <v>Kapitalleistungen</v>
      </c>
      <c r="E42" s="73"/>
      <c r="F42" s="74">
        <f t="shared" si="52"/>
        <v>2034055.9314099993</v>
      </c>
      <c r="G42" s="74">
        <f t="shared" si="53"/>
        <v>1803515.86164</v>
      </c>
      <c r="H42" s="75">
        <f t="shared" si="30"/>
        <v>230540.06976999925</v>
      </c>
      <c r="I42" s="86">
        <f t="shared" si="41"/>
        <v>0.12782813540678317</v>
      </c>
      <c r="J42" s="23"/>
      <c r="K42" s="114">
        <f>+IFERROR(F42/F40,"")</f>
        <v>0.44026568720969939</v>
      </c>
      <c r="L42" s="114">
        <f>+IFERROR(G42/G40,"")</f>
        <v>0.40349635746858381</v>
      </c>
      <c r="M42" s="23"/>
      <c r="N42" s="23"/>
      <c r="O42" s="23"/>
      <c r="P42" s="23"/>
      <c r="Q42" s="23"/>
      <c r="R42" s="23"/>
      <c r="S42" s="23"/>
      <c r="T42" s="23"/>
      <c r="U42" s="23"/>
      <c r="V42" s="14"/>
      <c r="W42" s="158">
        <v>1145858.9400099996</v>
      </c>
      <c r="X42" s="158">
        <v>1042691.3118499999</v>
      </c>
      <c r="Y42" s="159">
        <f t="shared" si="31"/>
        <v>103167.62815999961</v>
      </c>
      <c r="Z42" s="166">
        <f t="shared" si="42"/>
        <v>9.8943596237465403E-2</v>
      </c>
      <c r="AA42" s="145"/>
      <c r="AB42" s="167">
        <f>+IFERROR(W42/W40,"")</f>
        <v>0.52741805741300918</v>
      </c>
      <c r="AC42" s="167">
        <f>+IFERROR(X42/X40,"")</f>
        <v>0.51147224832497629</v>
      </c>
      <c r="AD42" s="145"/>
      <c r="AE42" s="145"/>
      <c r="AF42" s="145"/>
      <c r="AG42" s="145"/>
      <c r="AH42" s="145"/>
      <c r="AI42" s="145"/>
      <c r="AJ42" s="145"/>
      <c r="AK42" s="145"/>
      <c r="AL42" s="145"/>
      <c r="AM42" s="14"/>
      <c r="AN42" s="158">
        <v>58652</v>
      </c>
      <c r="AO42" s="158">
        <v>73990</v>
      </c>
      <c r="AP42" s="159">
        <f t="shared" si="32"/>
        <v>-15338</v>
      </c>
      <c r="AQ42" s="166">
        <f t="shared" si="43"/>
        <v>-0.20729828355183133</v>
      </c>
      <c r="AR42" s="145"/>
      <c r="AS42" s="167">
        <f>+IFERROR(AN42/AN40,"")</f>
        <v>8.2456236453687368E-2</v>
      </c>
      <c r="AT42" s="167">
        <f>+IFERROR(AO42/AO40,"")</f>
        <v>8.8729051380393539E-2</v>
      </c>
      <c r="AU42" s="145"/>
      <c r="AV42" s="145"/>
      <c r="AW42" s="145"/>
      <c r="AX42" s="145"/>
      <c r="AY42" s="145"/>
      <c r="AZ42" s="145"/>
      <c r="BA42" s="145"/>
      <c r="BB42" s="145"/>
      <c r="BC42" s="145"/>
      <c r="BD42" s="14"/>
      <c r="BE42" s="158">
        <v>260224.80987</v>
      </c>
      <c r="BF42" s="158">
        <v>231064.72350000002</v>
      </c>
      <c r="BG42" s="159">
        <f t="shared" si="33"/>
        <v>29160.086369999975</v>
      </c>
      <c r="BH42" s="166">
        <f t="shared" si="44"/>
        <v>0.12619878070656676</v>
      </c>
      <c r="BI42" s="145"/>
      <c r="BJ42" s="167">
        <f>+IFERROR(BE42/BE40,"")</f>
        <v>0.50896977902212004</v>
      </c>
      <c r="BK42" s="167">
        <f>+IFERROR(BF42/BF40,"")</f>
        <v>0.48188469444833004</v>
      </c>
      <c r="BL42" s="145"/>
      <c r="BM42" s="145"/>
      <c r="BN42" s="145"/>
      <c r="BO42" s="145"/>
      <c r="BP42" s="145"/>
      <c r="BQ42" s="145"/>
      <c r="BR42" s="145"/>
      <c r="BS42" s="145"/>
      <c r="BT42" s="145"/>
      <c r="BU42" s="14"/>
      <c r="BV42" s="158">
        <v>260849.75005</v>
      </c>
      <c r="BW42" s="158">
        <v>208157.99620000002</v>
      </c>
      <c r="BX42" s="159">
        <f t="shared" si="34"/>
        <v>52691.753849999979</v>
      </c>
      <c r="BY42" s="166">
        <f t="shared" si="45"/>
        <v>0.25313346021727301</v>
      </c>
      <c r="BZ42" s="145"/>
      <c r="CA42" s="167">
        <f>+IFERROR(BV42/BV40,"")</f>
        <v>0.53049918605396307</v>
      </c>
      <c r="CB42" s="167">
        <f>+IFERROR(BW42/BW40,"")</f>
        <v>0.48022285690009142</v>
      </c>
      <c r="CC42" s="145"/>
      <c r="CD42" s="145"/>
      <c r="CE42" s="145"/>
      <c r="CF42" s="145"/>
      <c r="CG42" s="145"/>
      <c r="CH42" s="145"/>
      <c r="CI42" s="145"/>
      <c r="CJ42" s="145"/>
      <c r="CK42" s="145"/>
      <c r="CL42" s="14"/>
      <c r="CM42" s="128">
        <v>174339.70024999999</v>
      </c>
      <c r="CN42" s="128">
        <v>132650.78290000002</v>
      </c>
      <c r="CO42" s="206">
        <f t="shared" si="35"/>
        <v>41688.917349999974</v>
      </c>
      <c r="CP42" s="211">
        <f t="shared" si="46"/>
        <v>0.31427569772752517</v>
      </c>
      <c r="CQ42" s="198"/>
      <c r="CR42" s="167">
        <f>+IFERROR(CM42/CM40,"")</f>
        <v>0.56585277662331523</v>
      </c>
      <c r="CS42" s="167">
        <f>+IFERROR(CN42/CN40,"")</f>
        <v>0.48591449526751329</v>
      </c>
      <c r="CT42" s="198"/>
      <c r="CU42" s="198"/>
      <c r="CV42" s="198"/>
      <c r="CW42" s="198"/>
      <c r="CX42" s="198"/>
      <c r="CY42" s="198"/>
      <c r="CZ42" s="198"/>
      <c r="DA42" s="198"/>
      <c r="DB42" s="198"/>
      <c r="DC42" s="14"/>
      <c r="DD42" s="158">
        <v>47051.792000000001</v>
      </c>
      <c r="DE42" s="158">
        <v>46237.188700000006</v>
      </c>
      <c r="DF42" s="159">
        <f t="shared" si="36"/>
        <v>814.60329999999522</v>
      </c>
      <c r="DG42" s="166">
        <f t="shared" si="47"/>
        <v>1.7617924508459559E-2</v>
      </c>
      <c r="DH42" s="145"/>
      <c r="DI42" s="167">
        <f>+IFERROR(DD42/DD40,"")</f>
        <v>0.46264534327488355</v>
      </c>
      <c r="DJ42" s="167">
        <f>+IFERROR(DE42/DE40,"")</f>
        <v>0.47144288561829384</v>
      </c>
      <c r="DK42" s="145"/>
      <c r="DL42" s="145"/>
      <c r="DM42" s="145"/>
      <c r="DN42" s="145"/>
      <c r="DO42" s="145"/>
      <c r="DP42" s="145"/>
      <c r="DQ42" s="145"/>
      <c r="DR42" s="145"/>
      <c r="DS42" s="145"/>
      <c r="DT42" s="14"/>
      <c r="DU42" s="158">
        <v>83689.036850000019</v>
      </c>
      <c r="DV42" s="158">
        <v>65277.037419999993</v>
      </c>
      <c r="DW42" s="159">
        <f t="shared" si="37"/>
        <v>18411.999430000025</v>
      </c>
      <c r="DX42" s="166">
        <f t="shared" si="48"/>
        <v>0.28205936049969749</v>
      </c>
      <c r="DY42" s="145"/>
      <c r="DZ42" s="167">
        <f>+IFERROR(DU42/DU40,"")</f>
        <v>0.30025273945201852</v>
      </c>
      <c r="EA42" s="167">
        <f>+IFERROR(DV42/DV40,"")</f>
        <v>0.24434045515559921</v>
      </c>
      <c r="EB42" s="145"/>
      <c r="EC42" s="145"/>
      <c r="ED42" s="145"/>
      <c r="EE42" s="145"/>
      <c r="EF42" s="145"/>
      <c r="EG42" s="145"/>
      <c r="EH42" s="145"/>
      <c r="EI42" s="145"/>
      <c r="EJ42" s="145"/>
      <c r="EK42" s="14"/>
      <c r="EL42" s="158">
        <v>0</v>
      </c>
      <c r="EM42" s="158">
        <v>0</v>
      </c>
      <c r="EN42" s="159">
        <f t="shared" si="38"/>
        <v>0</v>
      </c>
      <c r="EO42" s="166" t="str">
        <f t="shared" si="49"/>
        <v/>
      </c>
      <c r="EP42" s="145"/>
      <c r="EQ42" s="167">
        <f>+IFERROR(EL42/EL40,"")</f>
        <v>0</v>
      </c>
      <c r="ER42" s="167">
        <f>+IFERROR(EM42/EM40,"")</f>
        <v>0</v>
      </c>
      <c r="ES42" s="145"/>
      <c r="ET42" s="145"/>
      <c r="EU42" s="145"/>
      <c r="EV42" s="145"/>
      <c r="EW42" s="145"/>
      <c r="EX42" s="145"/>
      <c r="EY42" s="145"/>
      <c r="EZ42" s="145"/>
      <c r="FA42" s="145"/>
      <c r="FB42" s="14"/>
      <c r="FC42" s="158">
        <v>3329.3358800000001</v>
      </c>
      <c r="FD42" s="158">
        <v>3380.5516699999998</v>
      </c>
      <c r="FE42" s="159">
        <f t="shared" si="39"/>
        <v>-51.215789999999743</v>
      </c>
      <c r="FF42" s="166">
        <f t="shared" si="50"/>
        <v>-1.5150127848807537E-2</v>
      </c>
      <c r="FG42" s="145"/>
      <c r="FH42" s="167">
        <f>+IFERROR(FC42/FC40,"")</f>
        <v>0.7628507698939101</v>
      </c>
      <c r="FI42" s="167">
        <f>+IFERROR(FD42/FD40,"")</f>
        <v>0.75317170394558608</v>
      </c>
      <c r="FJ42" s="145"/>
      <c r="FK42" s="145"/>
      <c r="FL42" s="145"/>
      <c r="FM42" s="145"/>
      <c r="FN42" s="145"/>
      <c r="FO42" s="145"/>
      <c r="FP42" s="145"/>
      <c r="FQ42" s="145"/>
      <c r="FR42" s="145"/>
      <c r="FS42" s="14"/>
      <c r="FT42" s="158">
        <v>60.566500000000005</v>
      </c>
      <c r="FU42" s="158">
        <v>66.26939999999999</v>
      </c>
      <c r="FV42" s="159">
        <f t="shared" si="40"/>
        <v>-5.7028999999999854</v>
      </c>
      <c r="FW42" s="166">
        <f t="shared" si="51"/>
        <v>-8.6056309548599885E-2</v>
      </c>
      <c r="FX42" s="145"/>
      <c r="FY42" s="167">
        <f>+IFERROR(FT42/FT40,"")</f>
        <v>1</v>
      </c>
      <c r="FZ42" s="167">
        <f>+IFERROR(FU42/FU40,"")</f>
        <v>1</v>
      </c>
      <c r="GA42" s="145"/>
      <c r="GB42" s="145"/>
      <c r="GC42" s="145"/>
      <c r="GD42" s="145"/>
      <c r="GE42" s="145"/>
      <c r="GF42" s="145"/>
      <c r="GG42" s="145"/>
      <c r="GH42" s="145"/>
      <c r="GI42" s="145"/>
    </row>
    <row r="43" spans="1:191" x14ac:dyDescent="0.25">
      <c r="A43" s="41">
        <v>636</v>
      </c>
      <c r="B43" s="85"/>
      <c r="C43" s="70" t="str">
        <f>VLOOKUP($A43&amp;C$1,TEXTDF,(SPRCODE="DE")*2+(SPRCODE="FR")*3,FALSE)</f>
        <v>Leistungen infolge Tod und Invalidität</v>
      </c>
      <c r="D43" s="70"/>
      <c r="E43" s="70"/>
      <c r="F43" s="64">
        <f>+SUBTOTAL(9,F44:F45)</f>
        <v>2166694.6381824128</v>
      </c>
      <c r="G43" s="64">
        <f>+SUBTOTAL(9,G44:G45)</f>
        <v>2132974.3766100006</v>
      </c>
      <c r="H43" s="71">
        <f t="shared" si="30"/>
        <v>33720.261572412215</v>
      </c>
      <c r="I43" s="72">
        <f t="shared" si="41"/>
        <v>1.5809032655143662E-2</v>
      </c>
      <c r="J43" s="23"/>
      <c r="K43" s="79"/>
      <c r="L43" s="79"/>
      <c r="M43" s="23"/>
      <c r="N43" s="23"/>
      <c r="O43" s="23"/>
      <c r="P43" s="23"/>
      <c r="Q43" s="23"/>
      <c r="R43" s="23"/>
      <c r="S43" s="23"/>
      <c r="T43" s="23"/>
      <c r="U43" s="23"/>
      <c r="V43" s="14"/>
      <c r="W43" s="152">
        <f>+SUBTOTAL(9,W44:W45)</f>
        <v>699468.70619999967</v>
      </c>
      <c r="X43" s="152">
        <f>+SUBTOTAL(9,X44:X45)</f>
        <v>676766.7880300004</v>
      </c>
      <c r="Y43" s="156">
        <f t="shared" si="31"/>
        <v>22701.918169999262</v>
      </c>
      <c r="Z43" s="157">
        <f t="shared" si="42"/>
        <v>3.3544669406845751E-2</v>
      </c>
      <c r="AA43" s="145"/>
      <c r="AB43" s="152"/>
      <c r="AC43" s="152"/>
      <c r="AD43" s="145"/>
      <c r="AE43" s="145"/>
      <c r="AF43" s="145"/>
      <c r="AG43" s="145"/>
      <c r="AH43" s="145"/>
      <c r="AI43" s="145"/>
      <c r="AJ43" s="145"/>
      <c r="AK43" s="145"/>
      <c r="AL43" s="145"/>
      <c r="AM43" s="14"/>
      <c r="AN43" s="152">
        <f>+SUBTOTAL(9,AN44:AN45)</f>
        <v>464395.51061241335</v>
      </c>
      <c r="AO43" s="152">
        <f>+SUBTOTAL(9,AO44:AO45)</f>
        <v>483988</v>
      </c>
      <c r="AP43" s="156">
        <f t="shared" si="32"/>
        <v>-19592.489387586655</v>
      </c>
      <c r="AQ43" s="157">
        <f t="shared" si="43"/>
        <v>-4.0481353644277629E-2</v>
      </c>
      <c r="AR43" s="145"/>
      <c r="AS43" s="152"/>
      <c r="AT43" s="152"/>
      <c r="AU43" s="145"/>
      <c r="AV43" s="145"/>
      <c r="AW43" s="145"/>
      <c r="AX43" s="145"/>
      <c r="AY43" s="145"/>
      <c r="AZ43" s="145"/>
      <c r="BA43" s="145"/>
      <c r="BB43" s="145"/>
      <c r="BC43" s="145"/>
      <c r="BD43" s="14"/>
      <c r="BE43" s="152">
        <f>+SUBTOTAL(9,BE44:BE45)</f>
        <v>192610.57530999999</v>
      </c>
      <c r="BF43" s="152">
        <f>+SUBTOTAL(9,BF44:BF45)</f>
        <v>195605.57961000002</v>
      </c>
      <c r="BG43" s="156">
        <f t="shared" si="33"/>
        <v>-2995.0043000000296</v>
      </c>
      <c r="BH43" s="157">
        <f t="shared" si="44"/>
        <v>-1.5311446155940378E-2</v>
      </c>
      <c r="BI43" s="145"/>
      <c r="BJ43" s="152"/>
      <c r="BK43" s="152"/>
      <c r="BL43" s="145"/>
      <c r="BM43" s="145"/>
      <c r="BN43" s="145"/>
      <c r="BO43" s="145"/>
      <c r="BP43" s="145"/>
      <c r="BQ43" s="145"/>
      <c r="BR43" s="145"/>
      <c r="BS43" s="145"/>
      <c r="BT43" s="145"/>
      <c r="BU43" s="14"/>
      <c r="BV43" s="152">
        <f>+SUBTOTAL(9,BV44:BV45)</f>
        <v>200246.34269999998</v>
      </c>
      <c r="BW43" s="152">
        <f>+SUBTOTAL(9,BW44:BW45)</f>
        <v>199184.45140000002</v>
      </c>
      <c r="BX43" s="156">
        <f t="shared" si="34"/>
        <v>1061.8912999999593</v>
      </c>
      <c r="BY43" s="157">
        <f t="shared" si="45"/>
        <v>5.3311957461352755E-3</v>
      </c>
      <c r="BZ43" s="145"/>
      <c r="CA43" s="152"/>
      <c r="CB43" s="152"/>
      <c r="CC43" s="145"/>
      <c r="CD43" s="145"/>
      <c r="CE43" s="145"/>
      <c r="CF43" s="145"/>
      <c r="CG43" s="145"/>
      <c r="CH43" s="145"/>
      <c r="CI43" s="145"/>
      <c r="CJ43" s="145"/>
      <c r="CK43" s="145"/>
      <c r="CL43" s="14"/>
      <c r="CM43" s="127">
        <f>+SUBTOTAL(9,CM44:CM45)</f>
        <v>106986.13597999999</v>
      </c>
      <c r="CN43" s="127">
        <f>+SUBTOTAL(9,CN44:CN45)</f>
        <v>92583.442670000004</v>
      </c>
      <c r="CO43" s="205">
        <f t="shared" si="35"/>
        <v>14402.693309999988</v>
      </c>
      <c r="CP43" s="157">
        <f t="shared" si="46"/>
        <v>0.15556446049793449</v>
      </c>
      <c r="CQ43" s="198"/>
      <c r="CR43" s="127"/>
      <c r="CS43" s="127"/>
      <c r="CT43" s="198"/>
      <c r="CU43" s="198"/>
      <c r="CV43" s="198"/>
      <c r="CW43" s="198"/>
      <c r="CX43" s="198"/>
      <c r="CY43" s="198"/>
      <c r="CZ43" s="198"/>
      <c r="DA43" s="198"/>
      <c r="DB43" s="198"/>
      <c r="DC43" s="14"/>
      <c r="DD43" s="152">
        <f>+SUBTOTAL(9,DD44:DD45)</f>
        <v>32909.31</v>
      </c>
      <c r="DE43" s="152">
        <f>+SUBTOTAL(9,DE44:DE45)</f>
        <v>37883.82314</v>
      </c>
      <c r="DF43" s="156">
        <f t="shared" si="36"/>
        <v>-4974.5131400000027</v>
      </c>
      <c r="DG43" s="157">
        <f t="shared" si="47"/>
        <v>-0.13130969178101815</v>
      </c>
      <c r="DH43" s="145"/>
      <c r="DI43" s="152"/>
      <c r="DJ43" s="152"/>
      <c r="DK43" s="145"/>
      <c r="DL43" s="145"/>
      <c r="DM43" s="145"/>
      <c r="DN43" s="145"/>
      <c r="DO43" s="145"/>
      <c r="DP43" s="145"/>
      <c r="DQ43" s="145"/>
      <c r="DR43" s="145"/>
      <c r="DS43" s="145"/>
      <c r="DT43" s="14"/>
      <c r="DU43" s="152">
        <f>+SUBTOTAL(9,DU44:DU45)</f>
        <v>301188.68144999992</v>
      </c>
      <c r="DV43" s="152">
        <f>+SUBTOTAL(9,DV44:DV45)</f>
        <v>292970.1465600002</v>
      </c>
      <c r="DW43" s="156">
        <f t="shared" si="37"/>
        <v>8218.5348899997189</v>
      </c>
      <c r="DX43" s="157">
        <f t="shared" si="48"/>
        <v>2.805246536720607E-2</v>
      </c>
      <c r="DY43" s="145"/>
      <c r="DZ43" s="152"/>
      <c r="EA43" s="152"/>
      <c r="EB43" s="145"/>
      <c r="EC43" s="145"/>
      <c r="ED43" s="145"/>
      <c r="EE43" s="145"/>
      <c r="EF43" s="145"/>
      <c r="EG43" s="145"/>
      <c r="EH43" s="145"/>
      <c r="EI43" s="145"/>
      <c r="EJ43" s="145"/>
      <c r="EK43" s="14"/>
      <c r="EL43" s="152">
        <f>+SUBTOTAL(9,EL44:EL45)</f>
        <v>168202.04902999999</v>
      </c>
      <c r="EM43" s="152">
        <f>+SUBTOTAL(9,EM44:EM45)</f>
        <v>153284.16524999999</v>
      </c>
      <c r="EN43" s="156">
        <f t="shared" si="38"/>
        <v>14917.883780000004</v>
      </c>
      <c r="EO43" s="157">
        <f t="shared" si="49"/>
        <v>9.732175372237295E-2</v>
      </c>
      <c r="EP43" s="145"/>
      <c r="EQ43" s="152"/>
      <c r="ER43" s="152"/>
      <c r="ES43" s="145"/>
      <c r="ET43" s="145"/>
      <c r="EU43" s="145"/>
      <c r="EV43" s="145"/>
      <c r="EW43" s="145"/>
      <c r="EX43" s="145"/>
      <c r="EY43" s="145"/>
      <c r="EZ43" s="145"/>
      <c r="FA43" s="145"/>
      <c r="FB43" s="14"/>
      <c r="FC43" s="152">
        <f>+SUBTOTAL(9,FC44:FC45)</f>
        <v>678.37099999999998</v>
      </c>
      <c r="FD43" s="152">
        <f>+SUBTOTAL(9,FD44:FD45)</f>
        <v>702.24885000000006</v>
      </c>
      <c r="FE43" s="156">
        <f t="shared" si="39"/>
        <v>-23.87785000000008</v>
      </c>
      <c r="FF43" s="157">
        <f t="shared" si="50"/>
        <v>-3.4001978073727068E-2</v>
      </c>
      <c r="FG43" s="145"/>
      <c r="FH43" s="152"/>
      <c r="FI43" s="152"/>
      <c r="FJ43" s="145"/>
      <c r="FK43" s="145"/>
      <c r="FL43" s="145"/>
      <c r="FM43" s="145"/>
      <c r="FN43" s="145"/>
      <c r="FO43" s="145"/>
      <c r="FP43" s="145"/>
      <c r="FQ43" s="145"/>
      <c r="FR43" s="145"/>
      <c r="FS43" s="14"/>
      <c r="FT43" s="152">
        <f>+SUBTOTAL(9,FT44:FT45)</f>
        <v>8.9558999999999997</v>
      </c>
      <c r="FU43" s="152">
        <f>+SUBTOTAL(9,FU44:FU45)</f>
        <v>5.7311000000000005</v>
      </c>
      <c r="FV43" s="156">
        <f t="shared" si="40"/>
        <v>3.2247999999999992</v>
      </c>
      <c r="FW43" s="157">
        <f t="shared" si="51"/>
        <v>0.56268430144300385</v>
      </c>
      <c r="FX43" s="145"/>
      <c r="FY43" s="152"/>
      <c r="FZ43" s="152"/>
      <c r="GA43" s="145"/>
      <c r="GB43" s="145"/>
      <c r="GC43" s="145"/>
      <c r="GD43" s="145"/>
      <c r="GE43" s="145"/>
      <c r="GF43" s="145"/>
      <c r="GG43" s="145"/>
      <c r="GH43" s="145"/>
      <c r="GI43" s="145"/>
    </row>
    <row r="44" spans="1:191" x14ac:dyDescent="0.25">
      <c r="A44" s="41">
        <v>637</v>
      </c>
      <c r="B44" s="85"/>
      <c r="C44" s="45"/>
      <c r="D44" s="78" t="str">
        <f>VLOOKUP($A44&amp;D$1,TEXTDF,(SPRCODE="DE")*2+(SPRCODE="FR")*3,FALSE)</f>
        <v>Rentenleistungen</v>
      </c>
      <c r="E44" s="73"/>
      <c r="F44" s="74">
        <f t="shared" ref="F44:F48" si="54">+W44*$G$5+AN44*$H$5+BE44*$I$5+BV44*$K$5+CM44*$L$5+DD44*$M$5+DU44*$N$5+EL44*$P$5+FC44*$Q$5+FT44*$R$5</f>
        <v>1513000.9069224126</v>
      </c>
      <c r="G44" s="74">
        <f t="shared" ref="G44:G48" si="55">+X44*$G$5+AO44*$H$5+BF44*$I$5+BW44*$K$5+CN44*$L$5+DE44*$M$5+DV44*$N$5+EM44*$P$5+FD44*$Q$5+FU44*$R$5</f>
        <v>1533159.5003500003</v>
      </c>
      <c r="H44" s="75">
        <f t="shared" si="30"/>
        <v>-20158.593427587766</v>
      </c>
      <c r="I44" s="86">
        <f t="shared" si="41"/>
        <v>-1.3148399382442499E-2</v>
      </c>
      <c r="J44" s="23"/>
      <c r="K44" s="79"/>
      <c r="L44" s="79"/>
      <c r="M44" s="23"/>
      <c r="N44" s="23"/>
      <c r="O44" s="23"/>
      <c r="P44" s="23"/>
      <c r="Q44" s="23"/>
      <c r="R44" s="23"/>
      <c r="S44" s="23"/>
      <c r="T44" s="23"/>
      <c r="U44" s="23"/>
      <c r="V44" s="14"/>
      <c r="W44" s="158">
        <v>444226.60621999926</v>
      </c>
      <c r="X44" s="158">
        <v>446746.62547000032</v>
      </c>
      <c r="Y44" s="159">
        <f t="shared" si="31"/>
        <v>-2520.0192500010598</v>
      </c>
      <c r="Z44" s="166">
        <f t="shared" si="42"/>
        <v>-5.6408243651530077E-3</v>
      </c>
      <c r="AA44" s="145"/>
      <c r="AB44" s="152"/>
      <c r="AC44" s="152"/>
      <c r="AD44" s="145"/>
      <c r="AE44" s="145"/>
      <c r="AF44" s="145"/>
      <c r="AG44" s="145"/>
      <c r="AH44" s="145"/>
      <c r="AI44" s="145"/>
      <c r="AJ44" s="145"/>
      <c r="AK44" s="145"/>
      <c r="AL44" s="145"/>
      <c r="AM44" s="14"/>
      <c r="AN44" s="158">
        <v>362330.51061241335</v>
      </c>
      <c r="AO44" s="158">
        <v>399599</v>
      </c>
      <c r="AP44" s="159">
        <f t="shared" si="32"/>
        <v>-37268.489387586655</v>
      </c>
      <c r="AQ44" s="166">
        <f t="shared" si="43"/>
        <v>-9.326472135212216E-2</v>
      </c>
      <c r="AR44" s="145"/>
      <c r="AS44" s="152"/>
      <c r="AT44" s="152"/>
      <c r="AU44" s="145"/>
      <c r="AV44" s="145"/>
      <c r="AW44" s="145"/>
      <c r="AX44" s="145"/>
      <c r="AY44" s="145"/>
      <c r="AZ44" s="145"/>
      <c r="BA44" s="145"/>
      <c r="BB44" s="145"/>
      <c r="BC44" s="145"/>
      <c r="BD44" s="14"/>
      <c r="BE44" s="158">
        <v>141121.67751000001</v>
      </c>
      <c r="BF44" s="158">
        <v>135477.05257</v>
      </c>
      <c r="BG44" s="159">
        <f t="shared" si="33"/>
        <v>5644.6249400000088</v>
      </c>
      <c r="BH44" s="166">
        <f t="shared" si="44"/>
        <v>4.1664804724648619E-2</v>
      </c>
      <c r="BI44" s="145"/>
      <c r="BJ44" s="152"/>
      <c r="BK44" s="152"/>
      <c r="BL44" s="145"/>
      <c r="BM44" s="145"/>
      <c r="BN44" s="145"/>
      <c r="BO44" s="145"/>
      <c r="BP44" s="145"/>
      <c r="BQ44" s="145"/>
      <c r="BR44" s="145"/>
      <c r="BS44" s="145"/>
      <c r="BT44" s="145"/>
      <c r="BU44" s="14"/>
      <c r="BV44" s="158">
        <v>143724.87815000003</v>
      </c>
      <c r="BW44" s="158">
        <v>143866.11995000005</v>
      </c>
      <c r="BX44" s="159">
        <f t="shared" si="34"/>
        <v>-141.24180000001797</v>
      </c>
      <c r="BY44" s="166">
        <f t="shared" si="45"/>
        <v>-9.8175859645832642E-4</v>
      </c>
      <c r="BZ44" s="145"/>
      <c r="CA44" s="152"/>
      <c r="CB44" s="152"/>
      <c r="CC44" s="145"/>
      <c r="CD44" s="145"/>
      <c r="CE44" s="145"/>
      <c r="CF44" s="145"/>
      <c r="CG44" s="145"/>
      <c r="CH44" s="145"/>
      <c r="CI44" s="145"/>
      <c r="CJ44" s="145"/>
      <c r="CK44" s="145"/>
      <c r="CL44" s="14"/>
      <c r="CM44" s="128">
        <v>61407.976479999983</v>
      </c>
      <c r="CN44" s="128">
        <v>61163.746820000015</v>
      </c>
      <c r="CO44" s="206">
        <f t="shared" si="35"/>
        <v>244.22965999996813</v>
      </c>
      <c r="CP44" s="211">
        <f t="shared" si="46"/>
        <v>3.9930460885386765E-3</v>
      </c>
      <c r="CQ44" s="198"/>
      <c r="CR44" s="127"/>
      <c r="CS44" s="127"/>
      <c r="CT44" s="198"/>
      <c r="CU44" s="198"/>
      <c r="CV44" s="198"/>
      <c r="CW44" s="198"/>
      <c r="CX44" s="198"/>
      <c r="CY44" s="198"/>
      <c r="CZ44" s="198"/>
      <c r="DA44" s="198"/>
      <c r="DB44" s="198"/>
      <c r="DC44" s="14"/>
      <c r="DD44" s="158">
        <v>24397.186999999998</v>
      </c>
      <c r="DE44" s="158">
        <v>27116.432939999999</v>
      </c>
      <c r="DF44" s="159">
        <f t="shared" si="36"/>
        <v>-2719.2459400000007</v>
      </c>
      <c r="DG44" s="166">
        <f t="shared" si="47"/>
        <v>-0.10028037043134774</v>
      </c>
      <c r="DH44" s="145"/>
      <c r="DI44" s="152"/>
      <c r="DJ44" s="152"/>
      <c r="DK44" s="145"/>
      <c r="DL44" s="145"/>
      <c r="DM44" s="145"/>
      <c r="DN44" s="145"/>
      <c r="DO44" s="145"/>
      <c r="DP44" s="145"/>
      <c r="DQ44" s="145"/>
      <c r="DR44" s="145"/>
      <c r="DS44" s="145"/>
      <c r="DT44" s="14"/>
      <c r="DU44" s="158">
        <v>207162.60979999998</v>
      </c>
      <c r="DV44" s="158">
        <v>206684.02755000012</v>
      </c>
      <c r="DW44" s="159">
        <f t="shared" si="37"/>
        <v>478.58224999986123</v>
      </c>
      <c r="DX44" s="166">
        <f t="shared" si="48"/>
        <v>2.3155260504301722E-3</v>
      </c>
      <c r="DY44" s="145"/>
      <c r="DZ44" s="152"/>
      <c r="EA44" s="152"/>
      <c r="EB44" s="145"/>
      <c r="EC44" s="145"/>
      <c r="ED44" s="145"/>
      <c r="EE44" s="145"/>
      <c r="EF44" s="145"/>
      <c r="EG44" s="145"/>
      <c r="EH44" s="145"/>
      <c r="EI44" s="145"/>
      <c r="EJ44" s="145"/>
      <c r="EK44" s="14"/>
      <c r="EL44" s="158">
        <v>127969.74494999999</v>
      </c>
      <c r="EM44" s="158">
        <v>111800.67204999999</v>
      </c>
      <c r="EN44" s="159">
        <f t="shared" si="38"/>
        <v>16169.072899999999</v>
      </c>
      <c r="EO44" s="166">
        <f t="shared" si="49"/>
        <v>0.14462411185479085</v>
      </c>
      <c r="EP44" s="145"/>
      <c r="EQ44" s="152"/>
      <c r="ER44" s="152"/>
      <c r="ES44" s="145"/>
      <c r="ET44" s="145"/>
      <c r="EU44" s="145"/>
      <c r="EV44" s="145"/>
      <c r="EW44" s="145"/>
      <c r="EX44" s="145"/>
      <c r="EY44" s="145"/>
      <c r="EZ44" s="145"/>
      <c r="FA44" s="145"/>
      <c r="FB44" s="14"/>
      <c r="FC44" s="158">
        <v>652.73900000000037</v>
      </c>
      <c r="FD44" s="158">
        <v>700.09190000000001</v>
      </c>
      <c r="FE44" s="159">
        <f t="shared" si="39"/>
        <v>-47.352899999999636</v>
      </c>
      <c r="FF44" s="166">
        <f t="shared" si="50"/>
        <v>-6.7638120081091713E-2</v>
      </c>
      <c r="FG44" s="145"/>
      <c r="FH44" s="152"/>
      <c r="FI44" s="152"/>
      <c r="FJ44" s="145"/>
      <c r="FK44" s="145"/>
      <c r="FL44" s="145"/>
      <c r="FM44" s="145"/>
      <c r="FN44" s="145"/>
      <c r="FO44" s="145"/>
      <c r="FP44" s="145"/>
      <c r="FQ44" s="145"/>
      <c r="FR44" s="145"/>
      <c r="FS44" s="14"/>
      <c r="FT44" s="158">
        <v>6.9772000000000105</v>
      </c>
      <c r="FU44" s="158">
        <v>5.7311000000000005</v>
      </c>
      <c r="FV44" s="159">
        <f t="shared" si="40"/>
        <v>1.24610000000001</v>
      </c>
      <c r="FW44" s="166">
        <f t="shared" si="51"/>
        <v>0.2174277189370295</v>
      </c>
      <c r="FX44" s="145"/>
      <c r="FY44" s="152"/>
      <c r="FZ44" s="152"/>
      <c r="GA44" s="145"/>
      <c r="GB44" s="145"/>
      <c r="GC44" s="145"/>
      <c r="GD44" s="145"/>
      <c r="GE44" s="145"/>
      <c r="GF44" s="145"/>
      <c r="GG44" s="145"/>
      <c r="GH44" s="145"/>
      <c r="GI44" s="145"/>
    </row>
    <row r="45" spans="1:191" x14ac:dyDescent="0.25">
      <c r="A45" s="41">
        <v>638</v>
      </c>
      <c r="B45" s="85"/>
      <c r="C45" s="45"/>
      <c r="D45" s="78" t="str">
        <f>VLOOKUP($A45&amp;D$1,TEXTDF,(SPRCODE="DE")*2+(SPRCODE="FR")*3,FALSE)</f>
        <v>Kapitalleistungen</v>
      </c>
      <c r="E45" s="73"/>
      <c r="F45" s="74">
        <f t="shared" si="54"/>
        <v>653693.73126000026</v>
      </c>
      <c r="G45" s="74">
        <f t="shared" si="55"/>
        <v>599814.87626000016</v>
      </c>
      <c r="H45" s="75">
        <f t="shared" si="30"/>
        <v>53878.855000000098</v>
      </c>
      <c r="I45" s="86">
        <f t="shared" si="41"/>
        <v>8.9825806482074277E-2</v>
      </c>
      <c r="J45" s="23"/>
      <c r="K45" s="79"/>
      <c r="L45" s="79"/>
      <c r="M45" s="23"/>
      <c r="N45" s="23"/>
      <c r="O45" s="23"/>
      <c r="P45" s="23"/>
      <c r="Q45" s="23"/>
      <c r="R45" s="23"/>
      <c r="S45" s="23"/>
      <c r="T45" s="23"/>
      <c r="U45" s="23"/>
      <c r="V45" s="14"/>
      <c r="W45" s="158">
        <v>255242.09998000041</v>
      </c>
      <c r="X45" s="158">
        <v>230020.16256000008</v>
      </c>
      <c r="Y45" s="159">
        <f t="shared" si="31"/>
        <v>25221.937420000322</v>
      </c>
      <c r="Z45" s="166">
        <f t="shared" si="42"/>
        <v>0.10965098511058247</v>
      </c>
      <c r="AA45" s="145"/>
      <c r="AB45" s="152"/>
      <c r="AC45" s="152"/>
      <c r="AD45" s="145"/>
      <c r="AE45" s="145"/>
      <c r="AF45" s="145"/>
      <c r="AG45" s="145"/>
      <c r="AH45" s="145"/>
      <c r="AI45" s="145"/>
      <c r="AJ45" s="145"/>
      <c r="AK45" s="145"/>
      <c r="AL45" s="145"/>
      <c r="AM45" s="14"/>
      <c r="AN45" s="158">
        <v>102065</v>
      </c>
      <c r="AO45" s="158">
        <v>84389</v>
      </c>
      <c r="AP45" s="159">
        <f t="shared" si="32"/>
        <v>17676</v>
      </c>
      <c r="AQ45" s="166">
        <f t="shared" si="43"/>
        <v>0.20945857872471541</v>
      </c>
      <c r="AR45" s="145"/>
      <c r="AS45" s="152"/>
      <c r="AT45" s="152"/>
      <c r="AU45" s="145"/>
      <c r="AV45" s="145"/>
      <c r="AW45" s="145"/>
      <c r="AX45" s="145"/>
      <c r="AY45" s="145"/>
      <c r="AZ45" s="145"/>
      <c r="BA45" s="145"/>
      <c r="BB45" s="145"/>
      <c r="BC45" s="145"/>
      <c r="BD45" s="14"/>
      <c r="BE45" s="158">
        <v>51488.897799999977</v>
      </c>
      <c r="BF45" s="158">
        <v>60128.527040000015</v>
      </c>
      <c r="BG45" s="159">
        <f t="shared" si="33"/>
        <v>-8639.6292400000384</v>
      </c>
      <c r="BH45" s="166">
        <f t="shared" si="44"/>
        <v>-0.14368602833481348</v>
      </c>
      <c r="BI45" s="145"/>
      <c r="BJ45" s="152"/>
      <c r="BK45" s="152"/>
      <c r="BL45" s="145"/>
      <c r="BM45" s="145"/>
      <c r="BN45" s="145"/>
      <c r="BO45" s="145"/>
      <c r="BP45" s="145"/>
      <c r="BQ45" s="145"/>
      <c r="BR45" s="145"/>
      <c r="BS45" s="145"/>
      <c r="BT45" s="145"/>
      <c r="BU45" s="14"/>
      <c r="BV45" s="158">
        <v>56521.464549999946</v>
      </c>
      <c r="BW45" s="158">
        <v>55318.331449999969</v>
      </c>
      <c r="BX45" s="159">
        <f t="shared" si="34"/>
        <v>1203.1330999999773</v>
      </c>
      <c r="BY45" s="166">
        <f t="shared" si="45"/>
        <v>2.1749265902704318E-2</v>
      </c>
      <c r="BZ45" s="145"/>
      <c r="CA45" s="152"/>
      <c r="CB45" s="152"/>
      <c r="CC45" s="145"/>
      <c r="CD45" s="145"/>
      <c r="CE45" s="145"/>
      <c r="CF45" s="145"/>
      <c r="CG45" s="145"/>
      <c r="CH45" s="145"/>
      <c r="CI45" s="145"/>
      <c r="CJ45" s="145"/>
      <c r="CK45" s="145"/>
      <c r="CL45" s="14"/>
      <c r="CM45" s="128">
        <v>45578.159500000009</v>
      </c>
      <c r="CN45" s="128">
        <v>31419.695849999989</v>
      </c>
      <c r="CO45" s="206">
        <f t="shared" si="35"/>
        <v>14158.46365000002</v>
      </c>
      <c r="CP45" s="211">
        <f t="shared" si="46"/>
        <v>0.45062382900183362</v>
      </c>
      <c r="CQ45" s="198"/>
      <c r="CR45" s="127"/>
      <c r="CS45" s="127"/>
      <c r="CT45" s="198"/>
      <c r="CU45" s="198"/>
      <c r="CV45" s="198"/>
      <c r="CW45" s="198"/>
      <c r="CX45" s="198"/>
      <c r="CY45" s="198"/>
      <c r="CZ45" s="198"/>
      <c r="DA45" s="198"/>
      <c r="DB45" s="198"/>
      <c r="DC45" s="14"/>
      <c r="DD45" s="158">
        <v>8512.1229999999996</v>
      </c>
      <c r="DE45" s="158">
        <v>10767.390200000002</v>
      </c>
      <c r="DF45" s="159">
        <f t="shared" si="36"/>
        <v>-2255.267200000002</v>
      </c>
      <c r="DG45" s="166">
        <f t="shared" si="47"/>
        <v>-0.20945346626334782</v>
      </c>
      <c r="DH45" s="145"/>
      <c r="DI45" s="152"/>
      <c r="DJ45" s="152"/>
      <c r="DK45" s="145"/>
      <c r="DL45" s="145"/>
      <c r="DM45" s="145"/>
      <c r="DN45" s="145"/>
      <c r="DO45" s="145"/>
      <c r="DP45" s="145"/>
      <c r="DQ45" s="145"/>
      <c r="DR45" s="145"/>
      <c r="DS45" s="145"/>
      <c r="DT45" s="14"/>
      <c r="DU45" s="158">
        <v>94026.071649999925</v>
      </c>
      <c r="DV45" s="158">
        <v>86286.119010000068</v>
      </c>
      <c r="DW45" s="159">
        <f t="shared" si="37"/>
        <v>7739.9526399998576</v>
      </c>
      <c r="DX45" s="166">
        <f t="shared" si="48"/>
        <v>8.9701017136984085E-2</v>
      </c>
      <c r="DY45" s="145"/>
      <c r="DZ45" s="152"/>
      <c r="EA45" s="152"/>
      <c r="EB45" s="145"/>
      <c r="EC45" s="145"/>
      <c r="ED45" s="145"/>
      <c r="EE45" s="145"/>
      <c r="EF45" s="145"/>
      <c r="EG45" s="145"/>
      <c r="EH45" s="145"/>
      <c r="EI45" s="145"/>
      <c r="EJ45" s="145"/>
      <c r="EK45" s="14"/>
      <c r="EL45" s="158">
        <v>40232.304080000002</v>
      </c>
      <c r="EM45" s="158">
        <v>41483.493200000004</v>
      </c>
      <c r="EN45" s="159">
        <f t="shared" si="38"/>
        <v>-1251.1891200000027</v>
      </c>
      <c r="EO45" s="166">
        <f t="shared" si="49"/>
        <v>-3.0161132139180702E-2</v>
      </c>
      <c r="EP45" s="145"/>
      <c r="EQ45" s="152"/>
      <c r="ER45" s="152"/>
      <c r="ES45" s="145"/>
      <c r="ET45" s="145"/>
      <c r="EU45" s="145"/>
      <c r="EV45" s="145"/>
      <c r="EW45" s="145"/>
      <c r="EX45" s="145"/>
      <c r="EY45" s="145"/>
      <c r="EZ45" s="145"/>
      <c r="FA45" s="145"/>
      <c r="FB45" s="14"/>
      <c r="FC45" s="158">
        <v>25.631999999999607</v>
      </c>
      <c r="FD45" s="158">
        <v>2.1569500000000517</v>
      </c>
      <c r="FE45" s="159">
        <f t="shared" si="39"/>
        <v>23.475049999999555</v>
      </c>
      <c r="FF45" s="166">
        <f t="shared" si="50"/>
        <v>10.883446533298867</v>
      </c>
      <c r="FG45" s="145"/>
      <c r="FH45" s="152"/>
      <c r="FI45" s="152"/>
      <c r="FJ45" s="145"/>
      <c r="FK45" s="145"/>
      <c r="FL45" s="145"/>
      <c r="FM45" s="145"/>
      <c r="FN45" s="145"/>
      <c r="FO45" s="145"/>
      <c r="FP45" s="145"/>
      <c r="FQ45" s="145"/>
      <c r="FR45" s="145"/>
      <c r="FS45" s="14"/>
      <c r="FT45" s="158">
        <v>1.9786999999999892</v>
      </c>
      <c r="FU45" s="158">
        <v>0</v>
      </c>
      <c r="FV45" s="159">
        <f t="shared" si="40"/>
        <v>1.9786999999999892</v>
      </c>
      <c r="FW45" s="166" t="str">
        <f t="shared" si="51"/>
        <v/>
      </c>
      <c r="FX45" s="145"/>
      <c r="FY45" s="152"/>
      <c r="FZ45" s="152"/>
      <c r="GA45" s="145"/>
      <c r="GB45" s="145"/>
      <c r="GC45" s="145"/>
      <c r="GD45" s="145"/>
      <c r="GE45" s="145"/>
      <c r="GF45" s="145"/>
      <c r="GG45" s="145"/>
      <c r="GH45" s="145"/>
      <c r="GI45" s="145"/>
    </row>
    <row r="46" spans="1:191" x14ac:dyDescent="0.25">
      <c r="A46" s="41">
        <v>639</v>
      </c>
      <c r="B46" s="85"/>
      <c r="C46" s="70" t="str">
        <f>VLOOKUP($A46&amp;C$1,TEXTDF,(SPRCODE="DE")*2+(SPRCODE="FR")*3,FALSE)</f>
        <v>Individuelle Kapitalleistungen (FZL, WEF, Scheidung, FZP)</v>
      </c>
      <c r="D46" s="70"/>
      <c r="E46" s="70"/>
      <c r="F46" s="64">
        <f t="shared" si="54"/>
        <v>7097793.4293</v>
      </c>
      <c r="G46" s="79">
        <f t="shared" si="55"/>
        <v>7081016.8213100005</v>
      </c>
      <c r="H46" s="71">
        <f t="shared" si="30"/>
        <v>16776.607989999466</v>
      </c>
      <c r="I46" s="72">
        <f t="shared" si="41"/>
        <v>2.369237132654689E-3</v>
      </c>
      <c r="J46" s="23"/>
      <c r="K46" s="79"/>
      <c r="L46" s="79"/>
      <c r="M46" s="23"/>
      <c r="N46" s="23"/>
      <c r="O46" s="23"/>
      <c r="P46" s="23"/>
      <c r="Q46" s="23"/>
      <c r="R46" s="23"/>
      <c r="S46" s="23"/>
      <c r="T46" s="23"/>
      <c r="U46" s="23"/>
      <c r="V46" s="14"/>
      <c r="W46" s="152">
        <v>4058272.2733100001</v>
      </c>
      <c r="X46" s="152">
        <v>3954550.4284000001</v>
      </c>
      <c r="Y46" s="156">
        <f t="shared" si="31"/>
        <v>103721.84490999999</v>
      </c>
      <c r="Z46" s="157">
        <f t="shared" si="42"/>
        <v>2.6228479516941183E-2</v>
      </c>
      <c r="AA46" s="145"/>
      <c r="AB46" s="152"/>
      <c r="AC46" s="152"/>
      <c r="AD46" s="145"/>
      <c r="AE46" s="145"/>
      <c r="AF46" s="145"/>
      <c r="AG46" s="145"/>
      <c r="AH46" s="145"/>
      <c r="AI46" s="145"/>
      <c r="AJ46" s="145"/>
      <c r="AK46" s="145"/>
      <c r="AL46" s="145"/>
      <c r="AM46" s="14"/>
      <c r="AN46" s="152">
        <v>64246</v>
      </c>
      <c r="AO46" s="152">
        <v>124286</v>
      </c>
      <c r="AP46" s="156">
        <f t="shared" si="32"/>
        <v>-60040</v>
      </c>
      <c r="AQ46" s="157">
        <f t="shared" si="43"/>
        <v>-0.48307934924287532</v>
      </c>
      <c r="AR46" s="145"/>
      <c r="AS46" s="152"/>
      <c r="AT46" s="152"/>
      <c r="AU46" s="145"/>
      <c r="AV46" s="145"/>
      <c r="AW46" s="145"/>
      <c r="AX46" s="145"/>
      <c r="AY46" s="145"/>
      <c r="AZ46" s="145"/>
      <c r="BA46" s="145"/>
      <c r="BB46" s="145"/>
      <c r="BC46" s="145"/>
      <c r="BD46" s="14"/>
      <c r="BE46" s="152">
        <v>1087903.86947</v>
      </c>
      <c r="BF46" s="152">
        <v>1049718.4001600002</v>
      </c>
      <c r="BG46" s="156">
        <f t="shared" si="33"/>
        <v>38185.46930999984</v>
      </c>
      <c r="BH46" s="157">
        <f t="shared" si="44"/>
        <v>3.6376869552995794E-2</v>
      </c>
      <c r="BI46" s="145"/>
      <c r="BJ46" s="152"/>
      <c r="BK46" s="152"/>
      <c r="BL46" s="145"/>
      <c r="BM46" s="145"/>
      <c r="BN46" s="145"/>
      <c r="BO46" s="145"/>
      <c r="BP46" s="145"/>
      <c r="BQ46" s="145"/>
      <c r="BR46" s="145"/>
      <c r="BS46" s="145"/>
      <c r="BT46" s="145"/>
      <c r="BU46" s="14"/>
      <c r="BV46" s="152">
        <v>833069.1333499999</v>
      </c>
      <c r="BW46" s="152">
        <v>882948.17084000004</v>
      </c>
      <c r="BX46" s="156">
        <f t="shared" si="34"/>
        <v>-49879.037490000133</v>
      </c>
      <c r="BY46" s="157">
        <f t="shared" si="45"/>
        <v>-5.6491467038826682E-2</v>
      </c>
      <c r="BZ46" s="145"/>
      <c r="CA46" s="152"/>
      <c r="CB46" s="152"/>
      <c r="CC46" s="145"/>
      <c r="CD46" s="145"/>
      <c r="CE46" s="145"/>
      <c r="CF46" s="145"/>
      <c r="CG46" s="145"/>
      <c r="CH46" s="145"/>
      <c r="CI46" s="145"/>
      <c r="CJ46" s="145"/>
      <c r="CK46" s="145"/>
      <c r="CL46" s="14"/>
      <c r="CM46" s="127">
        <v>705002.2591100001</v>
      </c>
      <c r="CN46" s="127">
        <v>765974.98424000002</v>
      </c>
      <c r="CO46" s="205">
        <f t="shared" si="35"/>
        <v>-60972.725129999919</v>
      </c>
      <c r="CP46" s="157">
        <f t="shared" si="46"/>
        <v>-7.960145746861047E-2</v>
      </c>
      <c r="CQ46" s="198"/>
      <c r="CR46" s="127"/>
      <c r="CS46" s="127"/>
      <c r="CT46" s="198"/>
      <c r="CU46" s="198"/>
      <c r="CV46" s="198"/>
      <c r="CW46" s="198"/>
      <c r="CX46" s="198"/>
      <c r="CY46" s="198"/>
      <c r="CZ46" s="198"/>
      <c r="DA46" s="198"/>
      <c r="DB46" s="198"/>
      <c r="DC46" s="14"/>
      <c r="DD46" s="152">
        <v>227702.31</v>
      </c>
      <c r="DE46" s="152">
        <v>200639.72678</v>
      </c>
      <c r="DF46" s="156">
        <f t="shared" si="36"/>
        <v>27062.58322</v>
      </c>
      <c r="DG46" s="157">
        <f t="shared" si="47"/>
        <v>0.13488147962678365</v>
      </c>
      <c r="DH46" s="145"/>
      <c r="DI46" s="152"/>
      <c r="DJ46" s="152"/>
      <c r="DK46" s="145"/>
      <c r="DL46" s="145"/>
      <c r="DM46" s="145"/>
      <c r="DN46" s="145"/>
      <c r="DO46" s="145"/>
      <c r="DP46" s="145"/>
      <c r="DQ46" s="145"/>
      <c r="DR46" s="145"/>
      <c r="DS46" s="145"/>
      <c r="DT46" s="14"/>
      <c r="DU46" s="152">
        <v>104646.61482000002</v>
      </c>
      <c r="DV46" s="152">
        <v>86474.287640000024</v>
      </c>
      <c r="DW46" s="156">
        <f t="shared" si="37"/>
        <v>18172.327179999993</v>
      </c>
      <c r="DX46" s="157">
        <f t="shared" si="48"/>
        <v>0.21014717410165873</v>
      </c>
      <c r="DY46" s="145"/>
      <c r="DZ46" s="152"/>
      <c r="EA46" s="152"/>
      <c r="EB46" s="145"/>
      <c r="EC46" s="145"/>
      <c r="ED46" s="145"/>
      <c r="EE46" s="145"/>
      <c r="EF46" s="145"/>
      <c r="EG46" s="145"/>
      <c r="EH46" s="145"/>
      <c r="EI46" s="145"/>
      <c r="EJ46" s="145"/>
      <c r="EK46" s="14"/>
      <c r="EL46" s="152">
        <v>348.46530000000001</v>
      </c>
      <c r="EM46" s="152">
        <v>223.24605</v>
      </c>
      <c r="EN46" s="156">
        <f t="shared" si="38"/>
        <v>125.21925000000002</v>
      </c>
      <c r="EO46" s="157">
        <f t="shared" si="49"/>
        <v>0.56090242134183343</v>
      </c>
      <c r="EP46" s="145"/>
      <c r="EQ46" s="152"/>
      <c r="ER46" s="152"/>
      <c r="ES46" s="145"/>
      <c r="ET46" s="145"/>
      <c r="EU46" s="145"/>
      <c r="EV46" s="145"/>
      <c r="EW46" s="145"/>
      <c r="EX46" s="145"/>
      <c r="EY46" s="145"/>
      <c r="EZ46" s="145"/>
      <c r="FA46" s="145"/>
      <c r="FB46" s="14"/>
      <c r="FC46" s="152">
        <v>16547.784339999998</v>
      </c>
      <c r="FD46" s="152">
        <v>16140.474099999999</v>
      </c>
      <c r="FE46" s="156">
        <f t="shared" si="39"/>
        <v>407.31023999999888</v>
      </c>
      <c r="FF46" s="157">
        <f t="shared" si="50"/>
        <v>2.523533308107706E-2</v>
      </c>
      <c r="FG46" s="145"/>
      <c r="FH46" s="152"/>
      <c r="FI46" s="152"/>
      <c r="FJ46" s="145"/>
      <c r="FK46" s="145"/>
      <c r="FL46" s="145"/>
      <c r="FM46" s="145"/>
      <c r="FN46" s="145"/>
      <c r="FO46" s="145"/>
      <c r="FP46" s="145"/>
      <c r="FQ46" s="145"/>
      <c r="FR46" s="145"/>
      <c r="FS46" s="14"/>
      <c r="FT46" s="152">
        <v>54.7196</v>
      </c>
      <c r="FU46" s="152">
        <v>61.103099999999998</v>
      </c>
      <c r="FV46" s="156">
        <f t="shared" si="40"/>
        <v>-6.383499999999998</v>
      </c>
      <c r="FW46" s="157">
        <f t="shared" si="51"/>
        <v>-0.10447096792143118</v>
      </c>
      <c r="FX46" s="145"/>
      <c r="FY46" s="152"/>
      <c r="FZ46" s="152"/>
      <c r="GA46" s="145"/>
      <c r="GB46" s="145"/>
      <c r="GC46" s="145"/>
      <c r="GD46" s="145"/>
      <c r="GE46" s="145"/>
      <c r="GF46" s="145"/>
      <c r="GG46" s="145"/>
      <c r="GH46" s="145"/>
      <c r="GI46" s="145"/>
    </row>
    <row r="47" spans="1:191" x14ac:dyDescent="0.25">
      <c r="A47" s="41">
        <v>640</v>
      </c>
      <c r="B47" s="85"/>
      <c r="C47" s="70" t="str">
        <f>VLOOKUP($A47&amp;C$1,TEXTDF,(SPRCODE="DE")*2+(SPRCODE="FR")*3,FALSE)</f>
        <v>Rückkaufswerte aus Vertragsauflösungen</v>
      </c>
      <c r="D47" s="70"/>
      <c r="E47" s="70"/>
      <c r="F47" s="64">
        <f t="shared" si="54"/>
        <v>7021404.442520001</v>
      </c>
      <c r="G47" s="79">
        <f t="shared" si="55"/>
        <v>4907556.7642599996</v>
      </c>
      <c r="H47" s="71">
        <f t="shared" si="30"/>
        <v>2113847.6782600014</v>
      </c>
      <c r="I47" s="72">
        <f t="shared" si="41"/>
        <v>0.43073320998636366</v>
      </c>
      <c r="J47" s="23"/>
      <c r="K47" s="79"/>
      <c r="L47" s="79"/>
      <c r="M47" s="23"/>
      <c r="N47" s="23"/>
      <c r="O47" s="23"/>
      <c r="P47" s="23"/>
      <c r="Q47" s="23"/>
      <c r="R47" s="23"/>
      <c r="S47" s="23"/>
      <c r="T47" s="23"/>
      <c r="U47" s="23"/>
      <c r="V47" s="14"/>
      <c r="W47" s="152">
        <v>2253264.11222</v>
      </c>
      <c r="X47" s="152">
        <v>1311131.7333399998</v>
      </c>
      <c r="Y47" s="156">
        <f t="shared" si="31"/>
        <v>942132.37888000021</v>
      </c>
      <c r="Z47" s="157">
        <f t="shared" si="42"/>
        <v>0.71856424104692795</v>
      </c>
      <c r="AA47" s="145"/>
      <c r="AB47" s="152"/>
      <c r="AC47" s="152"/>
      <c r="AD47" s="145"/>
      <c r="AE47" s="145"/>
      <c r="AF47" s="145"/>
      <c r="AG47" s="145"/>
      <c r="AH47" s="145"/>
      <c r="AI47" s="145"/>
      <c r="AJ47" s="145"/>
      <c r="AK47" s="145"/>
      <c r="AL47" s="145"/>
      <c r="AM47" s="14"/>
      <c r="AN47" s="152">
        <v>2238210.0417599999</v>
      </c>
      <c r="AO47" s="152">
        <v>1957338.35916</v>
      </c>
      <c r="AP47" s="156">
        <f t="shared" si="32"/>
        <v>280871.68259999994</v>
      </c>
      <c r="AQ47" s="157">
        <f t="shared" si="43"/>
        <v>0.14349674458969752</v>
      </c>
      <c r="AR47" s="145"/>
      <c r="AS47" s="152"/>
      <c r="AT47" s="152"/>
      <c r="AU47" s="145"/>
      <c r="AV47" s="145"/>
      <c r="AW47" s="145"/>
      <c r="AX47" s="145"/>
      <c r="AY47" s="145"/>
      <c r="AZ47" s="145"/>
      <c r="BA47" s="145"/>
      <c r="BB47" s="145"/>
      <c r="BC47" s="145"/>
      <c r="BD47" s="14"/>
      <c r="BE47" s="152">
        <v>897964.70172000001</v>
      </c>
      <c r="BF47" s="152">
        <v>285092.91529999999</v>
      </c>
      <c r="BG47" s="156">
        <f t="shared" si="33"/>
        <v>612871.78642000002</v>
      </c>
      <c r="BH47" s="157">
        <f t="shared" si="44"/>
        <v>2.1497264699653518</v>
      </c>
      <c r="BI47" s="145"/>
      <c r="BJ47" s="152"/>
      <c r="BK47" s="152"/>
      <c r="BL47" s="145"/>
      <c r="BM47" s="145"/>
      <c r="BN47" s="145"/>
      <c r="BO47" s="145"/>
      <c r="BP47" s="145"/>
      <c r="BQ47" s="145"/>
      <c r="BR47" s="145"/>
      <c r="BS47" s="145"/>
      <c r="BT47" s="145"/>
      <c r="BU47" s="14"/>
      <c r="BV47" s="152">
        <v>949548.56649</v>
      </c>
      <c r="BW47" s="152">
        <v>700887.05054000008</v>
      </c>
      <c r="BX47" s="156">
        <f t="shared" si="34"/>
        <v>248661.51594999991</v>
      </c>
      <c r="BY47" s="157">
        <f t="shared" si="45"/>
        <v>0.35478115305228997</v>
      </c>
      <c r="BZ47" s="145"/>
      <c r="CA47" s="152"/>
      <c r="CB47" s="152"/>
      <c r="CC47" s="145"/>
      <c r="CD47" s="145"/>
      <c r="CE47" s="145"/>
      <c r="CF47" s="145"/>
      <c r="CG47" s="145"/>
      <c r="CH47" s="145"/>
      <c r="CI47" s="145"/>
      <c r="CJ47" s="145"/>
      <c r="CK47" s="145"/>
      <c r="CL47" s="14"/>
      <c r="CM47" s="127">
        <v>281005.65127999993</v>
      </c>
      <c r="CN47" s="127">
        <v>310195.85161999997</v>
      </c>
      <c r="CO47" s="205">
        <f t="shared" si="35"/>
        <v>-29190.200340000039</v>
      </c>
      <c r="CP47" s="157">
        <f t="shared" si="46"/>
        <v>-9.4102484567585298E-2</v>
      </c>
      <c r="CQ47" s="198"/>
      <c r="CR47" s="127"/>
      <c r="CS47" s="127"/>
      <c r="CT47" s="198"/>
      <c r="CU47" s="198"/>
      <c r="CV47" s="198"/>
      <c r="CW47" s="198"/>
      <c r="CX47" s="198"/>
      <c r="CY47" s="198"/>
      <c r="CZ47" s="198"/>
      <c r="DA47" s="198"/>
      <c r="DB47" s="198"/>
      <c r="DC47" s="14"/>
      <c r="DD47" s="152">
        <v>168350.69399999999</v>
      </c>
      <c r="DE47" s="152">
        <v>54508.865700000002</v>
      </c>
      <c r="DF47" s="156">
        <f t="shared" si="36"/>
        <v>113841.82829999999</v>
      </c>
      <c r="DG47" s="157">
        <f t="shared" si="47"/>
        <v>2.0885011426682465</v>
      </c>
      <c r="DH47" s="145"/>
      <c r="DI47" s="152"/>
      <c r="DJ47" s="152"/>
      <c r="DK47" s="145"/>
      <c r="DL47" s="145"/>
      <c r="DM47" s="145"/>
      <c r="DN47" s="145"/>
      <c r="DO47" s="145"/>
      <c r="DP47" s="145"/>
      <c r="DQ47" s="145"/>
      <c r="DR47" s="145"/>
      <c r="DS47" s="145"/>
      <c r="DT47" s="14"/>
      <c r="DU47" s="152">
        <v>96336.455349999975</v>
      </c>
      <c r="DV47" s="152">
        <v>137577.68514999998</v>
      </c>
      <c r="DW47" s="156">
        <f t="shared" si="37"/>
        <v>-41241.229800000001</v>
      </c>
      <c r="DX47" s="157">
        <f t="shared" si="48"/>
        <v>-0.29976685357828914</v>
      </c>
      <c r="DY47" s="145"/>
      <c r="DZ47" s="152"/>
      <c r="EA47" s="152"/>
      <c r="EB47" s="145"/>
      <c r="EC47" s="145"/>
      <c r="ED47" s="145"/>
      <c r="EE47" s="145"/>
      <c r="EF47" s="145"/>
      <c r="EG47" s="145"/>
      <c r="EH47" s="145"/>
      <c r="EI47" s="145"/>
      <c r="EJ47" s="145"/>
      <c r="EK47" s="14"/>
      <c r="EL47" s="152">
        <v>136724.21969999999</v>
      </c>
      <c r="EM47" s="152">
        <v>150824.30345000001</v>
      </c>
      <c r="EN47" s="156">
        <f t="shared" si="38"/>
        <v>-14100.08375000002</v>
      </c>
      <c r="EO47" s="157">
        <f t="shared" si="49"/>
        <v>-9.3486814972590704E-2</v>
      </c>
      <c r="EP47" s="145"/>
      <c r="EQ47" s="152"/>
      <c r="ER47" s="152"/>
      <c r="ES47" s="145"/>
      <c r="ET47" s="145"/>
      <c r="EU47" s="145"/>
      <c r="EV47" s="145"/>
      <c r="EW47" s="145"/>
      <c r="EX47" s="145"/>
      <c r="EY47" s="145"/>
      <c r="EZ47" s="145"/>
      <c r="FA47" s="145"/>
      <c r="FB47" s="14"/>
      <c r="FC47" s="152">
        <v>0</v>
      </c>
      <c r="FD47" s="152">
        <v>0</v>
      </c>
      <c r="FE47" s="156">
        <f t="shared" si="39"/>
        <v>0</v>
      </c>
      <c r="FF47" s="157" t="str">
        <f t="shared" si="50"/>
        <v/>
      </c>
      <c r="FG47" s="145"/>
      <c r="FH47" s="152"/>
      <c r="FI47" s="152"/>
      <c r="FJ47" s="145"/>
      <c r="FK47" s="145"/>
      <c r="FL47" s="145"/>
      <c r="FM47" s="145"/>
      <c r="FN47" s="145"/>
      <c r="FO47" s="145"/>
      <c r="FP47" s="145"/>
      <c r="FQ47" s="145"/>
      <c r="FR47" s="145"/>
      <c r="FS47" s="14"/>
      <c r="FT47" s="152">
        <v>0</v>
      </c>
      <c r="FU47" s="152">
        <v>0</v>
      </c>
      <c r="FV47" s="156">
        <f t="shared" si="40"/>
        <v>0</v>
      </c>
      <c r="FW47" s="157" t="str">
        <f t="shared" si="51"/>
        <v/>
      </c>
      <c r="FX47" s="145"/>
      <c r="FY47" s="152"/>
      <c r="FZ47" s="152"/>
      <c r="GA47" s="145"/>
      <c r="GB47" s="145"/>
      <c r="GC47" s="145"/>
      <c r="GD47" s="145"/>
      <c r="GE47" s="145"/>
      <c r="GF47" s="145"/>
      <c r="GG47" s="145"/>
      <c r="GH47" s="145"/>
      <c r="GI47" s="145"/>
    </row>
    <row r="48" spans="1:191" x14ac:dyDescent="0.25">
      <c r="A48" s="41">
        <v>641</v>
      </c>
      <c r="B48" s="85"/>
      <c r="C48" s="70" t="str">
        <f>VLOOKUP($A48&amp;C$1,TEXTDF,(SPRCODE="DE")*2+(SPRCODE="FR")*3,FALSE)</f>
        <v>Leistungsbearbeitungsaufwendungen</v>
      </c>
      <c r="D48" s="70"/>
      <c r="E48" s="70"/>
      <c r="F48" s="64">
        <f t="shared" si="54"/>
        <v>140416.4101295821</v>
      </c>
      <c r="G48" s="79">
        <f t="shared" si="55"/>
        <v>132178.11417637308</v>
      </c>
      <c r="H48" s="71">
        <f t="shared" si="30"/>
        <v>8238.2959532090172</v>
      </c>
      <c r="I48" s="72">
        <f t="shared" si="41"/>
        <v>6.2327231739863986E-2</v>
      </c>
      <c r="J48" s="23"/>
      <c r="K48" s="79"/>
      <c r="L48" s="79"/>
      <c r="M48" s="23"/>
      <c r="N48" s="23"/>
      <c r="O48" s="23"/>
      <c r="P48" s="23"/>
      <c r="Q48" s="23"/>
      <c r="R48" s="23"/>
      <c r="S48" s="23"/>
      <c r="T48" s="23"/>
      <c r="U48" s="23"/>
      <c r="V48" s="14"/>
      <c r="W48" s="152">
        <v>43353.30009138451</v>
      </c>
      <c r="X48" s="152">
        <v>38540.808077037909</v>
      </c>
      <c r="Y48" s="156">
        <f t="shared" si="31"/>
        <v>4812.4920143466006</v>
      </c>
      <c r="Z48" s="157">
        <f t="shared" si="42"/>
        <v>0.12486743933150213</v>
      </c>
      <c r="AA48" s="145"/>
      <c r="AB48" s="152"/>
      <c r="AC48" s="152"/>
      <c r="AD48" s="145"/>
      <c r="AE48" s="145"/>
      <c r="AF48" s="145"/>
      <c r="AG48" s="145"/>
      <c r="AH48" s="145"/>
      <c r="AI48" s="145"/>
      <c r="AJ48" s="145"/>
      <c r="AK48" s="145"/>
      <c r="AL48" s="145"/>
      <c r="AM48" s="14"/>
      <c r="AN48" s="152">
        <v>31607.731469999999</v>
      </c>
      <c r="AO48" s="152">
        <v>29690.1286</v>
      </c>
      <c r="AP48" s="156">
        <f t="shared" si="32"/>
        <v>1917.6028699999988</v>
      </c>
      <c r="AQ48" s="157">
        <f t="shared" si="43"/>
        <v>6.4587220076911311E-2</v>
      </c>
      <c r="AR48" s="145"/>
      <c r="AS48" s="152"/>
      <c r="AT48" s="152"/>
      <c r="AU48" s="145"/>
      <c r="AV48" s="145"/>
      <c r="AW48" s="145"/>
      <c r="AX48" s="145"/>
      <c r="AY48" s="145"/>
      <c r="AZ48" s="145"/>
      <c r="BA48" s="145"/>
      <c r="BB48" s="145"/>
      <c r="BC48" s="145"/>
      <c r="BD48" s="14"/>
      <c r="BE48" s="152">
        <v>15673.655931304602</v>
      </c>
      <c r="BF48" s="152">
        <v>15893.854590529796</v>
      </c>
      <c r="BG48" s="156">
        <f t="shared" si="33"/>
        <v>-220.19865922519421</v>
      </c>
      <c r="BH48" s="157">
        <f t="shared" si="44"/>
        <v>-1.385432702752909E-2</v>
      </c>
      <c r="BI48" s="145"/>
      <c r="BJ48" s="152"/>
      <c r="BK48" s="152"/>
      <c r="BL48" s="145"/>
      <c r="BM48" s="145"/>
      <c r="BN48" s="145"/>
      <c r="BO48" s="145"/>
      <c r="BP48" s="145"/>
      <c r="BQ48" s="145"/>
      <c r="BR48" s="145"/>
      <c r="BS48" s="145"/>
      <c r="BT48" s="145"/>
      <c r="BU48" s="14"/>
      <c r="BV48" s="152">
        <v>6992.5928000000022</v>
      </c>
      <c r="BW48" s="152">
        <v>7629.9316200000003</v>
      </c>
      <c r="BX48" s="156">
        <f t="shared" si="34"/>
        <v>-637.33881999999812</v>
      </c>
      <c r="BY48" s="157">
        <f t="shared" si="45"/>
        <v>-8.3531393430757661E-2</v>
      </c>
      <c r="BZ48" s="145"/>
      <c r="CA48" s="152"/>
      <c r="CB48" s="152"/>
      <c r="CC48" s="145"/>
      <c r="CD48" s="145"/>
      <c r="CE48" s="145"/>
      <c r="CF48" s="145"/>
      <c r="CG48" s="145"/>
      <c r="CH48" s="145"/>
      <c r="CI48" s="145"/>
      <c r="CJ48" s="145"/>
      <c r="CK48" s="145"/>
      <c r="CL48" s="14"/>
      <c r="CM48" s="127">
        <v>7958.2845908929994</v>
      </c>
      <c r="CN48" s="127">
        <v>8685.9524110053644</v>
      </c>
      <c r="CO48" s="205">
        <f t="shared" si="35"/>
        <v>-727.66782011236501</v>
      </c>
      <c r="CP48" s="157">
        <f t="shared" si="46"/>
        <v>-8.3775248318237128E-2</v>
      </c>
      <c r="CQ48" s="198"/>
      <c r="CR48" s="127"/>
      <c r="CS48" s="127"/>
      <c r="CT48" s="198"/>
      <c r="CU48" s="198"/>
      <c r="CV48" s="198"/>
      <c r="CW48" s="198"/>
      <c r="CX48" s="198"/>
      <c r="CY48" s="198"/>
      <c r="CZ48" s="198"/>
      <c r="DA48" s="198"/>
      <c r="DB48" s="198"/>
      <c r="DC48" s="14"/>
      <c r="DD48" s="152">
        <v>1931.895</v>
      </c>
      <c r="DE48" s="152">
        <v>1986</v>
      </c>
      <c r="DF48" s="156">
        <f t="shared" si="36"/>
        <v>-54.105000000000018</v>
      </c>
      <c r="DG48" s="157">
        <f t="shared" si="47"/>
        <v>-2.7243202416918466E-2</v>
      </c>
      <c r="DH48" s="145"/>
      <c r="DI48" s="152"/>
      <c r="DJ48" s="152"/>
      <c r="DK48" s="145"/>
      <c r="DL48" s="145"/>
      <c r="DM48" s="145"/>
      <c r="DN48" s="145"/>
      <c r="DO48" s="145"/>
      <c r="DP48" s="145"/>
      <c r="DQ48" s="145"/>
      <c r="DR48" s="145"/>
      <c r="DS48" s="145"/>
      <c r="DT48" s="14"/>
      <c r="DU48" s="152">
        <v>18678.21674</v>
      </c>
      <c r="DV48" s="152">
        <v>17819.399310000001</v>
      </c>
      <c r="DW48" s="156">
        <f t="shared" si="37"/>
        <v>858.81742999999915</v>
      </c>
      <c r="DX48" s="157">
        <f t="shared" si="48"/>
        <v>4.8195644255978998E-2</v>
      </c>
      <c r="DY48" s="145"/>
      <c r="DZ48" s="152"/>
      <c r="EA48" s="152"/>
      <c r="EB48" s="145"/>
      <c r="EC48" s="145"/>
      <c r="ED48" s="145"/>
      <c r="EE48" s="145"/>
      <c r="EF48" s="145"/>
      <c r="EG48" s="145"/>
      <c r="EH48" s="145"/>
      <c r="EI48" s="145"/>
      <c r="EJ48" s="145"/>
      <c r="EK48" s="14"/>
      <c r="EL48" s="152">
        <v>14012.07108</v>
      </c>
      <c r="EM48" s="152">
        <v>11671.21185</v>
      </c>
      <c r="EN48" s="156">
        <f t="shared" si="38"/>
        <v>2340.85923</v>
      </c>
      <c r="EO48" s="157">
        <f t="shared" si="49"/>
        <v>0.20056693855659891</v>
      </c>
      <c r="EP48" s="145"/>
      <c r="EQ48" s="152"/>
      <c r="ER48" s="152"/>
      <c r="ES48" s="145"/>
      <c r="ET48" s="145"/>
      <c r="EU48" s="145"/>
      <c r="EV48" s="145"/>
      <c r="EW48" s="145"/>
      <c r="EX48" s="145"/>
      <c r="EY48" s="145"/>
      <c r="EZ48" s="145"/>
      <c r="FA48" s="145"/>
      <c r="FB48" s="14"/>
      <c r="FC48" s="152">
        <v>208.66242600000001</v>
      </c>
      <c r="FD48" s="152">
        <v>260.82771780000002</v>
      </c>
      <c r="FE48" s="156">
        <f t="shared" si="39"/>
        <v>-52.165291800000006</v>
      </c>
      <c r="FF48" s="157">
        <f t="shared" si="50"/>
        <v>-0.19999903476516179</v>
      </c>
      <c r="FG48" s="145"/>
      <c r="FH48" s="152"/>
      <c r="FI48" s="152"/>
      <c r="FJ48" s="145"/>
      <c r="FK48" s="145"/>
      <c r="FL48" s="145"/>
      <c r="FM48" s="145"/>
      <c r="FN48" s="145"/>
      <c r="FO48" s="145"/>
      <c r="FP48" s="145"/>
      <c r="FQ48" s="145"/>
      <c r="FR48" s="145"/>
      <c r="FS48" s="14"/>
      <c r="FT48" s="152">
        <v>0</v>
      </c>
      <c r="FU48" s="152">
        <v>0</v>
      </c>
      <c r="FV48" s="156">
        <f t="shared" si="40"/>
        <v>0</v>
      </c>
      <c r="FW48" s="157" t="str">
        <f t="shared" si="51"/>
        <v/>
      </c>
      <c r="FX48" s="145"/>
      <c r="FY48" s="152"/>
      <c r="FZ48" s="152"/>
      <c r="GA48" s="145"/>
      <c r="GB48" s="145"/>
      <c r="GC48" s="145"/>
      <c r="GD48" s="145"/>
      <c r="GE48" s="145"/>
      <c r="GF48" s="145"/>
      <c r="GG48" s="145"/>
      <c r="GH48" s="145"/>
      <c r="GI48" s="145"/>
    </row>
    <row r="49" spans="1:191" x14ac:dyDescent="0.25">
      <c r="A49" s="41">
        <v>642</v>
      </c>
      <c r="B49" s="66" t="str">
        <f>VLOOKUP($A49&amp;B$1,TEXTDF,(SPRCODE="DE")*2+(SPRCODE="FR")*3,FALSE)</f>
        <v>Veränderung versicherungstechnische Rückstellungen</v>
      </c>
      <c r="C49" s="66"/>
      <c r="D49" s="66"/>
      <c r="E49" s="66"/>
      <c r="F49" s="67">
        <f>+SUBTOTAL(9,F50:F60)</f>
        <v>-5095554.2442120425</v>
      </c>
      <c r="G49" s="67">
        <f>+SUBTOTAL(9,G50:G60)</f>
        <v>-1575342.1330628889</v>
      </c>
      <c r="H49" s="68">
        <f t="shared" si="30"/>
        <v>-3520212.1111491537</v>
      </c>
      <c r="I49" s="69">
        <f t="shared" si="41"/>
        <v>2.2345698989875391</v>
      </c>
      <c r="J49" s="23"/>
      <c r="K49" s="79"/>
      <c r="L49" s="79"/>
      <c r="M49" s="23"/>
      <c r="N49" s="23"/>
      <c r="O49" s="23"/>
      <c r="P49" s="23"/>
      <c r="Q49" s="23"/>
      <c r="R49" s="23"/>
      <c r="S49" s="23"/>
      <c r="T49" s="23"/>
      <c r="U49" s="23"/>
      <c r="V49" s="14"/>
      <c r="W49" s="153">
        <f>+SUBTOTAL(9,W50:W60)</f>
        <v>-505960.01536560938</v>
      </c>
      <c r="X49" s="153">
        <f>+SUBTOTAL(9,X50:X60)</f>
        <v>793114.22764000227</v>
      </c>
      <c r="Y49" s="154">
        <f t="shared" si="31"/>
        <v>-1299074.2430056117</v>
      </c>
      <c r="Z49" s="155">
        <f t="shared" si="42"/>
        <v>-1.6379409140990302</v>
      </c>
      <c r="AA49" s="145"/>
      <c r="AB49" s="152"/>
      <c r="AC49" s="152"/>
      <c r="AD49" s="145"/>
      <c r="AE49" s="145"/>
      <c r="AF49" s="145"/>
      <c r="AG49" s="145"/>
      <c r="AH49" s="145"/>
      <c r="AI49" s="145"/>
      <c r="AJ49" s="145"/>
      <c r="AK49" s="145"/>
      <c r="AL49" s="145"/>
      <c r="AM49" s="14"/>
      <c r="AN49" s="153">
        <f>+SUBTOTAL(9,AN50:AN60)</f>
        <v>-2954395.4912816403</v>
      </c>
      <c r="AO49" s="153">
        <f>+SUBTOTAL(9,AO50:AO60)</f>
        <v>-2626684.2694299999</v>
      </c>
      <c r="AP49" s="154">
        <f t="shared" si="32"/>
        <v>-327711.22185164038</v>
      </c>
      <c r="AQ49" s="155">
        <f t="shared" si="43"/>
        <v>0.12476231942514926</v>
      </c>
      <c r="AR49" s="145"/>
      <c r="AS49" s="152"/>
      <c r="AT49" s="152"/>
      <c r="AU49" s="145"/>
      <c r="AV49" s="145"/>
      <c r="AW49" s="145"/>
      <c r="AX49" s="145"/>
      <c r="AY49" s="145"/>
      <c r="AZ49" s="145"/>
      <c r="BA49" s="145"/>
      <c r="BB49" s="145"/>
      <c r="BC49" s="145"/>
      <c r="BD49" s="14"/>
      <c r="BE49" s="153">
        <f>+SUBTOTAL(9,BE50:BE60)</f>
        <v>-420837.12085999514</v>
      </c>
      <c r="BF49" s="153">
        <f>+SUBTOTAL(9,BF50:BF60)</f>
        <v>464977.12286666437</v>
      </c>
      <c r="BG49" s="154">
        <f t="shared" si="33"/>
        <v>-885814.24372665957</v>
      </c>
      <c r="BH49" s="155">
        <f t="shared" si="44"/>
        <v>-1.9050705941519479</v>
      </c>
      <c r="BI49" s="145"/>
      <c r="BJ49" s="152"/>
      <c r="BK49" s="152"/>
      <c r="BL49" s="145"/>
      <c r="BM49" s="145"/>
      <c r="BN49" s="145"/>
      <c r="BO49" s="145"/>
      <c r="BP49" s="145"/>
      <c r="BQ49" s="145"/>
      <c r="BR49" s="145"/>
      <c r="BS49" s="145"/>
      <c r="BT49" s="145"/>
      <c r="BU49" s="14"/>
      <c r="BV49" s="153">
        <f>+SUBTOTAL(9,BV50:BV60)</f>
        <v>-690382.55839999998</v>
      </c>
      <c r="BW49" s="153">
        <f>+SUBTOTAL(9,BW50:BW60)</f>
        <v>-57473.242050000066</v>
      </c>
      <c r="BX49" s="154">
        <f t="shared" si="34"/>
        <v>-632909.31634999986</v>
      </c>
      <c r="BY49" s="155">
        <f t="shared" si="45"/>
        <v>11.012243154812582</v>
      </c>
      <c r="BZ49" s="145"/>
      <c r="CA49" s="152"/>
      <c r="CB49" s="152"/>
      <c r="CC49" s="145"/>
      <c r="CD49" s="145"/>
      <c r="CE49" s="145"/>
      <c r="CF49" s="145"/>
      <c r="CG49" s="145"/>
      <c r="CH49" s="145"/>
      <c r="CI49" s="145"/>
      <c r="CJ49" s="145"/>
      <c r="CK49" s="145"/>
      <c r="CL49" s="14"/>
      <c r="CM49" s="129">
        <f>+SUBTOTAL(9,CM50:CM60)</f>
        <v>-95438.6971500004</v>
      </c>
      <c r="CN49" s="129">
        <f>+SUBTOTAL(9,CN50:CN60)</f>
        <v>-14100.992050000052</v>
      </c>
      <c r="CO49" s="204">
        <f t="shared" si="35"/>
        <v>-81337.705100000341</v>
      </c>
      <c r="CP49" s="155">
        <f t="shared" si="46"/>
        <v>5.7682257256502778</v>
      </c>
      <c r="CQ49" s="198"/>
      <c r="CR49" s="127"/>
      <c r="CS49" s="127"/>
      <c r="CT49" s="198"/>
      <c r="CU49" s="198"/>
      <c r="CV49" s="198"/>
      <c r="CW49" s="198"/>
      <c r="CX49" s="198"/>
      <c r="CY49" s="198"/>
      <c r="CZ49" s="198"/>
      <c r="DA49" s="198"/>
      <c r="DB49" s="198"/>
      <c r="DC49" s="14"/>
      <c r="DD49" s="153">
        <f>+SUBTOTAL(9,DD50:DD60)</f>
        <v>-120754.68467766144</v>
      </c>
      <c r="DE49" s="153">
        <f>+SUBTOTAL(9,DE50:DE60)</f>
        <v>57650.174634900475</v>
      </c>
      <c r="DF49" s="154">
        <f t="shared" si="36"/>
        <v>-178404.85931256192</v>
      </c>
      <c r="DG49" s="155">
        <f t="shared" si="47"/>
        <v>-3.0946109086815934</v>
      </c>
      <c r="DH49" s="145"/>
      <c r="DI49" s="152"/>
      <c r="DJ49" s="152"/>
      <c r="DK49" s="145"/>
      <c r="DL49" s="145"/>
      <c r="DM49" s="145"/>
      <c r="DN49" s="145"/>
      <c r="DO49" s="145"/>
      <c r="DP49" s="145"/>
      <c r="DQ49" s="145"/>
      <c r="DR49" s="145"/>
      <c r="DS49" s="145"/>
      <c r="DT49" s="14"/>
      <c r="DU49" s="153">
        <f>+SUBTOTAL(9,DU50:DU60)</f>
        <v>-309229.92020203761</v>
      </c>
      <c r="DV49" s="153">
        <f>+SUBTOTAL(9,DV50:DV60)</f>
        <v>-199478.04241353329</v>
      </c>
      <c r="DW49" s="154">
        <f t="shared" si="37"/>
        <v>-109751.87778850432</v>
      </c>
      <c r="DX49" s="155">
        <f t="shared" si="48"/>
        <v>0.55019528194978107</v>
      </c>
      <c r="DY49" s="145"/>
      <c r="DZ49" s="152"/>
      <c r="EA49" s="152"/>
      <c r="EB49" s="145"/>
      <c r="EC49" s="145"/>
      <c r="ED49" s="145"/>
      <c r="EE49" s="145"/>
      <c r="EF49" s="145"/>
      <c r="EG49" s="145"/>
      <c r="EH49" s="145"/>
      <c r="EI49" s="145"/>
      <c r="EJ49" s="145"/>
      <c r="EK49" s="14"/>
      <c r="EL49" s="153">
        <f>+SUBTOTAL(9,EL50:EL60)</f>
        <v>7057.6065792366244</v>
      </c>
      <c r="EM49" s="153">
        <f>+SUBTOTAL(9,EM50:EM60)</f>
        <v>10451.220173597292</v>
      </c>
      <c r="EN49" s="154">
        <f t="shared" si="38"/>
        <v>-3393.6135943606678</v>
      </c>
      <c r="EO49" s="155">
        <f t="shared" si="49"/>
        <v>-0.32470979828115054</v>
      </c>
      <c r="EP49" s="145"/>
      <c r="EQ49" s="152"/>
      <c r="ER49" s="152"/>
      <c r="ES49" s="145"/>
      <c r="ET49" s="145"/>
      <c r="EU49" s="145"/>
      <c r="EV49" s="145"/>
      <c r="EW49" s="145"/>
      <c r="EX49" s="145"/>
      <c r="EY49" s="145"/>
      <c r="EZ49" s="145"/>
      <c r="FA49" s="145"/>
      <c r="FB49" s="14"/>
      <c r="FC49" s="153">
        <f>+SUBTOTAL(9,FC50:FC60)</f>
        <v>-5621.955010000027</v>
      </c>
      <c r="FD49" s="153">
        <f>+SUBTOTAL(9,FD50:FD60)</f>
        <v>-3789.9970899999689</v>
      </c>
      <c r="FE49" s="154">
        <f t="shared" si="39"/>
        <v>-1831.957920000058</v>
      </c>
      <c r="FF49" s="155">
        <f t="shared" si="50"/>
        <v>0.48336657693847274</v>
      </c>
      <c r="FG49" s="145"/>
      <c r="FH49" s="152"/>
      <c r="FI49" s="152"/>
      <c r="FJ49" s="145"/>
      <c r="FK49" s="145"/>
      <c r="FL49" s="145"/>
      <c r="FM49" s="145"/>
      <c r="FN49" s="145"/>
      <c r="FO49" s="145"/>
      <c r="FP49" s="145"/>
      <c r="FQ49" s="145"/>
      <c r="FR49" s="145"/>
      <c r="FS49" s="14"/>
      <c r="FT49" s="153">
        <f>+SUBTOTAL(9,FT50:FT60)</f>
        <v>8.5921556649000195</v>
      </c>
      <c r="FU49" s="153">
        <f>+SUBTOTAL(9,FU50:FU60)</f>
        <v>-8.3353445200999943</v>
      </c>
      <c r="FV49" s="154">
        <f t="shared" si="40"/>
        <v>16.927500185000014</v>
      </c>
      <c r="FW49" s="155">
        <f t="shared" si="51"/>
        <v>-2.0308099016400281</v>
      </c>
      <c r="FX49" s="145"/>
      <c r="FY49" s="152"/>
      <c r="FZ49" s="152"/>
      <c r="GA49" s="145"/>
      <c r="GB49" s="145"/>
      <c r="GC49" s="145"/>
      <c r="GD49" s="145"/>
      <c r="GE49" s="145"/>
      <c r="GF49" s="145"/>
      <c r="GG49" s="145"/>
      <c r="GH49" s="145"/>
      <c r="GI49" s="145"/>
    </row>
    <row r="50" spans="1:191" x14ac:dyDescent="0.25">
      <c r="A50" s="41">
        <v>643</v>
      </c>
      <c r="B50" s="45"/>
      <c r="C50" s="70" t="str">
        <f t="shared" ref="C50:C60" si="56">VLOOKUP($A50&amp;C$1,TEXTDF,(SPRCODE="DE")*2+(SPRCODE="FR")*3,FALSE)</f>
        <v>Altersguthaben</v>
      </c>
      <c r="D50" s="70"/>
      <c r="E50" s="70"/>
      <c r="F50" s="64">
        <f t="shared" ref="F50:F65" si="57">+W50*$G$5+AN50*$H$5+BE50*$I$5+BV50*$K$5+CM50*$L$5+DD50*$M$5+DU50*$N$5+EL50*$P$5+FC50*$Q$5+FT50*$R$5</f>
        <v>-3047365.0956483567</v>
      </c>
      <c r="G50" s="64">
        <f t="shared" ref="G50:G65" si="58">+X50*$G$5+AO50*$H$5+BF50*$I$5+BW50*$K$5+CN50*$L$5+DE50*$M$5+DV50*$N$5+EM50*$P$5+FD50*$Q$5+FU50*$R$5</f>
        <v>-2367776.1062332112</v>
      </c>
      <c r="H50" s="71">
        <f t="shared" si="30"/>
        <v>-679588.98941514548</v>
      </c>
      <c r="I50" s="72">
        <f t="shared" si="41"/>
        <v>0.28701573076361231</v>
      </c>
      <c r="J50" s="23"/>
      <c r="K50" s="79"/>
      <c r="L50" s="79"/>
      <c r="M50" s="23"/>
      <c r="N50" s="23"/>
      <c r="O50" s="23"/>
      <c r="P50" s="23"/>
      <c r="Q50" s="23"/>
      <c r="R50" s="23"/>
      <c r="S50" s="23"/>
      <c r="T50" s="23"/>
      <c r="U50" s="23"/>
      <c r="V50" s="14"/>
      <c r="W50" s="152">
        <v>-1087483.7886400297</v>
      </c>
      <c r="X50" s="152">
        <v>-77200.67414996773</v>
      </c>
      <c r="Y50" s="156">
        <f t="shared" si="31"/>
        <v>-1010283.114490062</v>
      </c>
      <c r="Z50" s="157">
        <f t="shared" si="42"/>
        <v>13.08645456291633</v>
      </c>
      <c r="AA50" s="145"/>
      <c r="AB50" s="152"/>
      <c r="AC50" s="152"/>
      <c r="AD50" s="145"/>
      <c r="AE50" s="145"/>
      <c r="AF50" s="145"/>
      <c r="AG50" s="145"/>
      <c r="AH50" s="145"/>
      <c r="AI50" s="145"/>
      <c r="AJ50" s="145"/>
      <c r="AK50" s="145"/>
      <c r="AL50" s="145"/>
      <c r="AM50" s="14"/>
      <c r="AN50" s="152">
        <v>-399160.59927999997</v>
      </c>
      <c r="AO50" s="152">
        <v>-1911598</v>
      </c>
      <c r="AP50" s="156">
        <f t="shared" si="32"/>
        <v>1512437.40072</v>
      </c>
      <c r="AQ50" s="157">
        <f t="shared" si="43"/>
        <v>-0.79119009369124682</v>
      </c>
      <c r="AR50" s="145"/>
      <c r="AS50" s="152"/>
      <c r="AT50" s="152"/>
      <c r="AU50" s="145"/>
      <c r="AV50" s="145"/>
      <c r="AW50" s="145"/>
      <c r="AX50" s="145"/>
      <c r="AY50" s="145"/>
      <c r="AZ50" s="145"/>
      <c r="BA50" s="145"/>
      <c r="BB50" s="145"/>
      <c r="BC50" s="145"/>
      <c r="BD50" s="14"/>
      <c r="BE50" s="152">
        <v>-633503.30745999725</v>
      </c>
      <c r="BF50" s="152">
        <v>205502.96258999634</v>
      </c>
      <c r="BG50" s="156">
        <f t="shared" si="33"/>
        <v>-839006.27004999365</v>
      </c>
      <c r="BH50" s="157">
        <f t="shared" si="44"/>
        <v>-4.0826967138372314</v>
      </c>
      <c r="BI50" s="145"/>
      <c r="BJ50" s="152"/>
      <c r="BK50" s="152"/>
      <c r="BL50" s="145"/>
      <c r="BM50" s="145"/>
      <c r="BN50" s="145"/>
      <c r="BO50" s="145"/>
      <c r="BP50" s="145"/>
      <c r="BQ50" s="145"/>
      <c r="BR50" s="145"/>
      <c r="BS50" s="145"/>
      <c r="BT50" s="145"/>
      <c r="BU50" s="14"/>
      <c r="BV50" s="152">
        <v>-623803.52899999998</v>
      </c>
      <c r="BW50" s="152">
        <v>-353148.44600000005</v>
      </c>
      <c r="BX50" s="156">
        <f t="shared" si="34"/>
        <v>-270655.08299999993</v>
      </c>
      <c r="BY50" s="157">
        <f t="shared" si="45"/>
        <v>0.76640598611044108</v>
      </c>
      <c r="BZ50" s="145"/>
      <c r="CA50" s="152"/>
      <c r="CB50" s="152"/>
      <c r="CC50" s="145"/>
      <c r="CD50" s="145"/>
      <c r="CE50" s="145"/>
      <c r="CF50" s="145"/>
      <c r="CG50" s="145"/>
      <c r="CH50" s="145"/>
      <c r="CI50" s="145"/>
      <c r="CJ50" s="145"/>
      <c r="CK50" s="145"/>
      <c r="CL50" s="14"/>
      <c r="CM50" s="127">
        <v>-93986.941800000146</v>
      </c>
      <c r="CN50" s="127">
        <v>-166922.89989999961</v>
      </c>
      <c r="CO50" s="205">
        <f t="shared" si="35"/>
        <v>72935.958099999465</v>
      </c>
      <c r="CP50" s="157">
        <f t="shared" si="46"/>
        <v>-0.43694399117013927</v>
      </c>
      <c r="CQ50" s="198"/>
      <c r="CR50" s="127"/>
      <c r="CS50" s="127"/>
      <c r="CT50" s="198"/>
      <c r="CU50" s="198"/>
      <c r="CV50" s="198"/>
      <c r="CW50" s="198"/>
      <c r="CX50" s="198"/>
      <c r="CY50" s="198"/>
      <c r="CZ50" s="198"/>
      <c r="DA50" s="198"/>
      <c r="DB50" s="198"/>
      <c r="DC50" s="14"/>
      <c r="DD50" s="152">
        <v>-127027</v>
      </c>
      <c r="DE50" s="152">
        <v>32046</v>
      </c>
      <c r="DF50" s="156">
        <f t="shared" si="36"/>
        <v>-159073</v>
      </c>
      <c r="DG50" s="157">
        <f t="shared" si="47"/>
        <v>-4.9638956500031206</v>
      </c>
      <c r="DH50" s="145"/>
      <c r="DI50" s="152"/>
      <c r="DJ50" s="152"/>
      <c r="DK50" s="145"/>
      <c r="DL50" s="145"/>
      <c r="DM50" s="145"/>
      <c r="DN50" s="145"/>
      <c r="DO50" s="145"/>
      <c r="DP50" s="145"/>
      <c r="DQ50" s="145"/>
      <c r="DR50" s="145"/>
      <c r="DS50" s="145"/>
      <c r="DT50" s="14"/>
      <c r="DU50" s="152">
        <v>-82140.039977379376</v>
      </c>
      <c r="DV50" s="152">
        <v>-96454.359845040599</v>
      </c>
      <c r="DW50" s="156">
        <f t="shared" si="37"/>
        <v>14314.319867661223</v>
      </c>
      <c r="DX50" s="157">
        <f t="shared" si="48"/>
        <v>-0.14840510984322519</v>
      </c>
      <c r="DY50" s="145"/>
      <c r="DZ50" s="152"/>
      <c r="EA50" s="152"/>
      <c r="EB50" s="145"/>
      <c r="EC50" s="145"/>
      <c r="ED50" s="145"/>
      <c r="EE50" s="145"/>
      <c r="EF50" s="145"/>
      <c r="EG50" s="145"/>
      <c r="EH50" s="145"/>
      <c r="EI50" s="145"/>
      <c r="EJ50" s="145"/>
      <c r="EK50" s="14"/>
      <c r="EL50" s="152">
        <v>0</v>
      </c>
      <c r="EM50" s="152">
        <v>0</v>
      </c>
      <c r="EN50" s="156">
        <f t="shared" si="38"/>
        <v>0</v>
      </c>
      <c r="EO50" s="157" t="str">
        <f t="shared" si="49"/>
        <v/>
      </c>
      <c r="EP50" s="145"/>
      <c r="EQ50" s="152"/>
      <c r="ER50" s="152"/>
      <c r="ES50" s="145"/>
      <c r="ET50" s="145"/>
      <c r="EU50" s="145"/>
      <c r="EV50" s="145"/>
      <c r="EW50" s="145"/>
      <c r="EX50" s="145"/>
      <c r="EY50" s="145"/>
      <c r="EZ50" s="145"/>
      <c r="FA50" s="145"/>
      <c r="FB50" s="14"/>
      <c r="FC50" s="152">
        <v>-266.85810000000038</v>
      </c>
      <c r="FD50" s="152">
        <v>-72.142350000000079</v>
      </c>
      <c r="FE50" s="156">
        <f t="shared" si="39"/>
        <v>-194.7157500000003</v>
      </c>
      <c r="FF50" s="157">
        <f t="shared" si="50"/>
        <v>2.6990491715337814</v>
      </c>
      <c r="FG50" s="145"/>
      <c r="FH50" s="152"/>
      <c r="FI50" s="152"/>
      <c r="FJ50" s="145"/>
      <c r="FK50" s="145"/>
      <c r="FL50" s="145"/>
      <c r="FM50" s="145"/>
      <c r="FN50" s="145"/>
      <c r="FO50" s="145"/>
      <c r="FP50" s="145"/>
      <c r="FQ50" s="145"/>
      <c r="FR50" s="145"/>
      <c r="FS50" s="14"/>
      <c r="FT50" s="152">
        <v>6.9686090499999844</v>
      </c>
      <c r="FU50" s="152">
        <v>71.453421799999987</v>
      </c>
      <c r="FV50" s="156">
        <f t="shared" si="40"/>
        <v>-64.484812750000003</v>
      </c>
      <c r="FW50" s="157">
        <f t="shared" si="51"/>
        <v>-0.90247340331012693</v>
      </c>
      <c r="FX50" s="145"/>
      <c r="FY50" s="152"/>
      <c r="FZ50" s="152"/>
      <c r="GA50" s="145"/>
      <c r="GB50" s="145"/>
      <c r="GC50" s="145"/>
      <c r="GD50" s="145"/>
      <c r="GE50" s="145"/>
      <c r="GF50" s="145"/>
      <c r="GG50" s="145"/>
      <c r="GH50" s="145"/>
      <c r="GI50" s="145"/>
    </row>
    <row r="51" spans="1:191" x14ac:dyDescent="0.25">
      <c r="A51" s="41">
        <v>644</v>
      </c>
      <c r="B51" s="45"/>
      <c r="C51" s="70" t="str">
        <f t="shared" si="56"/>
        <v>Rückstellung für zukünftige Umwandlungssatzverluste</v>
      </c>
      <c r="D51" s="70"/>
      <c r="E51" s="70"/>
      <c r="F51" s="64">
        <f t="shared" si="57"/>
        <v>-43284.280857619495</v>
      </c>
      <c r="G51" s="79">
        <f t="shared" si="58"/>
        <v>-20397.076506148118</v>
      </c>
      <c r="H51" s="71">
        <f t="shared" si="30"/>
        <v>-22887.204351471377</v>
      </c>
      <c r="I51" s="72">
        <f t="shared" si="41"/>
        <v>1.1220825859319929</v>
      </c>
      <c r="J51" s="23"/>
      <c r="K51" s="79"/>
      <c r="L51" s="79"/>
      <c r="M51" s="23"/>
      <c r="N51" s="23"/>
      <c r="O51" s="23"/>
      <c r="P51" s="23"/>
      <c r="Q51" s="23"/>
      <c r="R51" s="23"/>
      <c r="S51" s="23"/>
      <c r="T51" s="23"/>
      <c r="U51" s="23"/>
      <c r="V51" s="14"/>
      <c r="W51" s="152">
        <v>-15100</v>
      </c>
      <c r="X51" s="152">
        <v>-2200</v>
      </c>
      <c r="Y51" s="156">
        <f t="shared" si="31"/>
        <v>-12900</v>
      </c>
      <c r="Z51" s="157">
        <f t="shared" si="42"/>
        <v>5.8636363636363633</v>
      </c>
      <c r="AA51" s="145"/>
      <c r="AB51" s="152"/>
      <c r="AC51" s="152"/>
      <c r="AD51" s="145"/>
      <c r="AE51" s="145"/>
      <c r="AF51" s="145"/>
      <c r="AG51" s="145"/>
      <c r="AH51" s="145"/>
      <c r="AI51" s="145"/>
      <c r="AJ51" s="145"/>
      <c r="AK51" s="145"/>
      <c r="AL51" s="145"/>
      <c r="AM51" s="14"/>
      <c r="AN51" s="152">
        <v>-1969.0671200000002</v>
      </c>
      <c r="AO51" s="152">
        <v>-59.025589999999966</v>
      </c>
      <c r="AP51" s="156">
        <f t="shared" si="32"/>
        <v>-1910.0415300000002</v>
      </c>
      <c r="AQ51" s="157">
        <f t="shared" si="43"/>
        <v>32.359549985014993</v>
      </c>
      <c r="AR51" s="145"/>
      <c r="AS51" s="152"/>
      <c r="AT51" s="152"/>
      <c r="AU51" s="145"/>
      <c r="AV51" s="145"/>
      <c r="AW51" s="145"/>
      <c r="AX51" s="145"/>
      <c r="AY51" s="145"/>
      <c r="AZ51" s="145"/>
      <c r="BA51" s="145"/>
      <c r="BB51" s="145"/>
      <c r="BC51" s="145"/>
      <c r="BD51" s="14"/>
      <c r="BE51" s="152">
        <v>45300</v>
      </c>
      <c r="BF51" s="152">
        <v>-55500</v>
      </c>
      <c r="BG51" s="156">
        <f t="shared" si="33"/>
        <v>100800</v>
      </c>
      <c r="BH51" s="157">
        <f t="shared" si="44"/>
        <v>-1.8162162162162163</v>
      </c>
      <c r="BI51" s="145"/>
      <c r="BJ51" s="152"/>
      <c r="BK51" s="152"/>
      <c r="BL51" s="145"/>
      <c r="BM51" s="145"/>
      <c r="BN51" s="145"/>
      <c r="BO51" s="145"/>
      <c r="BP51" s="145"/>
      <c r="BQ51" s="145"/>
      <c r="BR51" s="145"/>
      <c r="BS51" s="145"/>
      <c r="BT51" s="145"/>
      <c r="BU51" s="14"/>
      <c r="BV51" s="152">
        <v>-24900</v>
      </c>
      <c r="BW51" s="152">
        <v>44900</v>
      </c>
      <c r="BX51" s="156">
        <f t="shared" si="34"/>
        <v>-69800</v>
      </c>
      <c r="BY51" s="157">
        <f t="shared" si="45"/>
        <v>-1.55456570155902</v>
      </c>
      <c r="BZ51" s="145"/>
      <c r="CA51" s="152"/>
      <c r="CB51" s="152"/>
      <c r="CC51" s="145"/>
      <c r="CD51" s="145"/>
      <c r="CE51" s="145"/>
      <c r="CF51" s="145"/>
      <c r="CG51" s="145"/>
      <c r="CH51" s="145"/>
      <c r="CI51" s="145"/>
      <c r="CJ51" s="145"/>
      <c r="CK51" s="145"/>
      <c r="CL51" s="14"/>
      <c r="CM51" s="127">
        <v>-14000</v>
      </c>
      <c r="CN51" s="127">
        <v>2500</v>
      </c>
      <c r="CO51" s="205">
        <f t="shared" si="35"/>
        <v>-16500</v>
      </c>
      <c r="CP51" s="157">
        <f t="shared" si="46"/>
        <v>-6.6</v>
      </c>
      <c r="CQ51" s="198"/>
      <c r="CR51" s="127"/>
      <c r="CS51" s="127"/>
      <c r="CT51" s="198"/>
      <c r="CU51" s="198"/>
      <c r="CV51" s="198"/>
      <c r="CW51" s="198"/>
      <c r="CX51" s="198"/>
      <c r="CY51" s="198"/>
      <c r="CZ51" s="198"/>
      <c r="DA51" s="198"/>
      <c r="DB51" s="198"/>
      <c r="DC51" s="14"/>
      <c r="DD51" s="152">
        <v>-22700</v>
      </c>
      <c r="DE51" s="152">
        <v>-12900</v>
      </c>
      <c r="DF51" s="156">
        <f t="shared" si="36"/>
        <v>-9800</v>
      </c>
      <c r="DG51" s="157">
        <f t="shared" si="47"/>
        <v>0.75968992248062017</v>
      </c>
      <c r="DH51" s="145"/>
      <c r="DI51" s="152"/>
      <c r="DJ51" s="152"/>
      <c r="DK51" s="145"/>
      <c r="DL51" s="145"/>
      <c r="DM51" s="145"/>
      <c r="DN51" s="145"/>
      <c r="DO51" s="145"/>
      <c r="DP51" s="145"/>
      <c r="DQ51" s="145"/>
      <c r="DR51" s="145"/>
      <c r="DS51" s="145"/>
      <c r="DT51" s="14"/>
      <c r="DU51" s="152">
        <v>-9915.2947376194934</v>
      </c>
      <c r="DV51" s="152">
        <v>2861.0040838518798</v>
      </c>
      <c r="DW51" s="156">
        <f t="shared" si="37"/>
        <v>-12776.298821471373</v>
      </c>
      <c r="DX51" s="157">
        <f t="shared" si="48"/>
        <v>-4.4656695506250905</v>
      </c>
      <c r="DY51" s="145"/>
      <c r="DZ51" s="152"/>
      <c r="EA51" s="152"/>
      <c r="EB51" s="145"/>
      <c r="EC51" s="145"/>
      <c r="ED51" s="145"/>
      <c r="EE51" s="145"/>
      <c r="EF51" s="145"/>
      <c r="EG51" s="145"/>
      <c r="EH51" s="145"/>
      <c r="EI51" s="145"/>
      <c r="EJ51" s="145"/>
      <c r="EK51" s="14"/>
      <c r="EL51" s="152">
        <v>0</v>
      </c>
      <c r="EM51" s="152">
        <v>0</v>
      </c>
      <c r="EN51" s="156">
        <f t="shared" si="38"/>
        <v>0</v>
      </c>
      <c r="EO51" s="157" t="str">
        <f t="shared" si="49"/>
        <v/>
      </c>
      <c r="EP51" s="145"/>
      <c r="EQ51" s="152"/>
      <c r="ER51" s="152"/>
      <c r="ES51" s="145"/>
      <c r="ET51" s="145"/>
      <c r="EU51" s="145"/>
      <c r="EV51" s="145"/>
      <c r="EW51" s="145"/>
      <c r="EX51" s="145"/>
      <c r="EY51" s="145"/>
      <c r="EZ51" s="145"/>
      <c r="FA51" s="145"/>
      <c r="FB51" s="14"/>
      <c r="FC51" s="152">
        <v>8.1000000000001293E-2</v>
      </c>
      <c r="FD51" s="152">
        <v>0.94499999999999851</v>
      </c>
      <c r="FE51" s="156">
        <f t="shared" si="39"/>
        <v>-0.86399999999999721</v>
      </c>
      <c r="FF51" s="157">
        <f t="shared" si="50"/>
        <v>-0.91428571428571281</v>
      </c>
      <c r="FG51" s="145"/>
      <c r="FH51" s="152"/>
      <c r="FI51" s="152"/>
      <c r="FJ51" s="145"/>
      <c r="FK51" s="145"/>
      <c r="FL51" s="145"/>
      <c r="FM51" s="145"/>
      <c r="FN51" s="145"/>
      <c r="FO51" s="145"/>
      <c r="FP51" s="145"/>
      <c r="FQ51" s="145"/>
      <c r="FR51" s="145"/>
      <c r="FS51" s="14"/>
      <c r="FT51" s="152">
        <v>0</v>
      </c>
      <c r="FU51" s="152">
        <v>0</v>
      </c>
      <c r="FV51" s="156">
        <f t="shared" si="40"/>
        <v>0</v>
      </c>
      <c r="FW51" s="157" t="str">
        <f t="shared" si="51"/>
        <v/>
      </c>
      <c r="FX51" s="145"/>
      <c r="FY51" s="152"/>
      <c r="FZ51" s="152"/>
      <c r="GA51" s="145"/>
      <c r="GB51" s="145"/>
      <c r="GC51" s="145"/>
      <c r="GD51" s="145"/>
      <c r="GE51" s="145"/>
      <c r="GF51" s="145"/>
      <c r="GG51" s="145"/>
      <c r="GH51" s="145"/>
      <c r="GI51" s="145"/>
    </row>
    <row r="52" spans="1:191" x14ac:dyDescent="0.25">
      <c r="A52" s="41">
        <v>645</v>
      </c>
      <c r="B52" s="45"/>
      <c r="C52" s="70" t="str">
        <f t="shared" si="56"/>
        <v>Deckungskapital für laufende Alters- und Hinterbliebenenrenten</v>
      </c>
      <c r="D52" s="70"/>
      <c r="E52" s="70"/>
      <c r="F52" s="64">
        <f t="shared" si="57"/>
        <v>-1090397.7765391655</v>
      </c>
      <c r="G52" s="64">
        <f t="shared" si="58"/>
        <v>754014.42576202156</v>
      </c>
      <c r="H52" s="71">
        <f t="shared" si="30"/>
        <v>-1844412.202301187</v>
      </c>
      <c r="I52" s="72">
        <f t="shared" si="41"/>
        <v>-2.4461232295883311</v>
      </c>
      <c r="J52" s="23"/>
      <c r="K52" s="79"/>
      <c r="L52" s="79"/>
      <c r="M52" s="23"/>
      <c r="N52" s="23"/>
      <c r="O52" s="23"/>
      <c r="P52" s="23"/>
      <c r="Q52" s="23"/>
      <c r="R52" s="23"/>
      <c r="S52" s="23"/>
      <c r="T52" s="23"/>
      <c r="U52" s="23"/>
      <c r="V52" s="14"/>
      <c r="W52" s="152">
        <v>492770.08101001265</v>
      </c>
      <c r="X52" s="152">
        <v>895846.77711998089</v>
      </c>
      <c r="Y52" s="156">
        <f t="shared" si="31"/>
        <v>-403076.69610996824</v>
      </c>
      <c r="Z52" s="157">
        <f t="shared" si="42"/>
        <v>-0.44993932713114415</v>
      </c>
      <c r="AA52" s="145"/>
      <c r="AB52" s="152"/>
      <c r="AC52" s="152"/>
      <c r="AD52" s="145"/>
      <c r="AE52" s="145"/>
      <c r="AF52" s="145"/>
      <c r="AG52" s="145"/>
      <c r="AH52" s="145"/>
      <c r="AI52" s="145"/>
      <c r="AJ52" s="145"/>
      <c r="AK52" s="145"/>
      <c r="AL52" s="145"/>
      <c r="AM52" s="14"/>
      <c r="AN52" s="152">
        <v>-1793178.020138267</v>
      </c>
      <c r="AO52" s="152">
        <v>-520813</v>
      </c>
      <c r="AP52" s="156">
        <f t="shared" si="32"/>
        <v>-1272365.020138267</v>
      </c>
      <c r="AQ52" s="157">
        <f t="shared" si="43"/>
        <v>2.4430362147992981</v>
      </c>
      <c r="AR52" s="145"/>
      <c r="AS52" s="152"/>
      <c r="AT52" s="152"/>
      <c r="AU52" s="145"/>
      <c r="AV52" s="145"/>
      <c r="AW52" s="145"/>
      <c r="AX52" s="145"/>
      <c r="AY52" s="145"/>
      <c r="AZ52" s="145"/>
      <c r="BA52" s="145"/>
      <c r="BB52" s="145"/>
      <c r="BC52" s="145"/>
      <c r="BD52" s="14"/>
      <c r="BE52" s="152">
        <v>191598.81013999975</v>
      </c>
      <c r="BF52" s="152">
        <v>202819.28139999986</v>
      </c>
      <c r="BG52" s="156">
        <f t="shared" si="33"/>
        <v>-11220.471260000108</v>
      </c>
      <c r="BH52" s="157">
        <f t="shared" si="44"/>
        <v>-5.5322507714989477E-2</v>
      </c>
      <c r="BI52" s="145"/>
      <c r="BJ52" s="152"/>
      <c r="BK52" s="152"/>
      <c r="BL52" s="145"/>
      <c r="BM52" s="145"/>
      <c r="BN52" s="145"/>
      <c r="BO52" s="145"/>
      <c r="BP52" s="145"/>
      <c r="BQ52" s="145"/>
      <c r="BR52" s="145"/>
      <c r="BS52" s="145"/>
      <c r="BT52" s="145"/>
      <c r="BU52" s="14"/>
      <c r="BV52" s="152">
        <v>79089.701000000001</v>
      </c>
      <c r="BW52" s="152">
        <v>98819.126000000004</v>
      </c>
      <c r="BX52" s="156">
        <f t="shared" si="34"/>
        <v>-19729.425000000003</v>
      </c>
      <c r="BY52" s="157">
        <f t="shared" si="45"/>
        <v>-0.1996518872267703</v>
      </c>
      <c r="BZ52" s="145"/>
      <c r="CA52" s="152"/>
      <c r="CB52" s="152"/>
      <c r="CC52" s="145"/>
      <c r="CD52" s="145"/>
      <c r="CE52" s="145"/>
      <c r="CF52" s="145"/>
      <c r="CG52" s="145"/>
      <c r="CH52" s="145"/>
      <c r="CI52" s="145"/>
      <c r="CJ52" s="145"/>
      <c r="CK52" s="145"/>
      <c r="CL52" s="14"/>
      <c r="CM52" s="127">
        <v>65057.047100000083</v>
      </c>
      <c r="CN52" s="127">
        <v>104056.77659999995</v>
      </c>
      <c r="CO52" s="205">
        <f t="shared" si="35"/>
        <v>-38999.72949999987</v>
      </c>
      <c r="CP52" s="157">
        <f t="shared" si="46"/>
        <v>-0.37479278884370026</v>
      </c>
      <c r="CQ52" s="198"/>
      <c r="CR52" s="127"/>
      <c r="CS52" s="127"/>
      <c r="CT52" s="198"/>
      <c r="CU52" s="198"/>
      <c r="CV52" s="198"/>
      <c r="CW52" s="198"/>
      <c r="CX52" s="198"/>
      <c r="CY52" s="198"/>
      <c r="CZ52" s="198"/>
      <c r="DA52" s="198"/>
      <c r="DB52" s="198"/>
      <c r="DC52" s="14"/>
      <c r="DD52" s="152">
        <v>62954.582202691206</v>
      </c>
      <c r="DE52" s="152">
        <v>45987.45805079992</v>
      </c>
      <c r="DF52" s="156">
        <f t="shared" si="36"/>
        <v>16967.124151891287</v>
      </c>
      <c r="DG52" s="157">
        <f t="shared" si="47"/>
        <v>0.36895111995858954</v>
      </c>
      <c r="DH52" s="145"/>
      <c r="DI52" s="152"/>
      <c r="DJ52" s="152"/>
      <c r="DK52" s="145"/>
      <c r="DL52" s="145"/>
      <c r="DM52" s="145"/>
      <c r="DN52" s="145"/>
      <c r="DO52" s="145"/>
      <c r="DP52" s="145"/>
      <c r="DQ52" s="145"/>
      <c r="DR52" s="145"/>
      <c r="DS52" s="145"/>
      <c r="DT52" s="14"/>
      <c r="DU52" s="152">
        <v>-92457.561703602201</v>
      </c>
      <c r="DV52" s="152">
        <v>-53555.499158759136</v>
      </c>
      <c r="DW52" s="156">
        <f t="shared" si="37"/>
        <v>-38902.062544843066</v>
      </c>
      <c r="DX52" s="157">
        <f t="shared" si="48"/>
        <v>0.72638782489025755</v>
      </c>
      <c r="DY52" s="145"/>
      <c r="DZ52" s="152"/>
      <c r="EA52" s="152"/>
      <c r="EB52" s="145"/>
      <c r="EC52" s="145"/>
      <c r="ED52" s="145"/>
      <c r="EE52" s="145"/>
      <c r="EF52" s="145"/>
      <c r="EG52" s="145"/>
      <c r="EH52" s="145"/>
      <c r="EI52" s="145"/>
      <c r="EJ52" s="145"/>
      <c r="EK52" s="14"/>
      <c r="EL52" s="152">
        <v>-95283.467999999993</v>
      </c>
      <c r="EM52" s="152">
        <v>-18488.861000000034</v>
      </c>
      <c r="EN52" s="156">
        <f t="shared" si="38"/>
        <v>-76794.60699999996</v>
      </c>
      <c r="EO52" s="157">
        <f t="shared" si="49"/>
        <v>4.1535607304311402</v>
      </c>
      <c r="EP52" s="145"/>
      <c r="EQ52" s="152"/>
      <c r="ER52" s="152"/>
      <c r="ES52" s="145"/>
      <c r="ET52" s="145"/>
      <c r="EU52" s="145"/>
      <c r="EV52" s="145"/>
      <c r="EW52" s="145"/>
      <c r="EX52" s="145"/>
      <c r="EY52" s="145"/>
      <c r="EZ52" s="145"/>
      <c r="FA52" s="145"/>
      <c r="FB52" s="14"/>
      <c r="FC52" s="152">
        <v>-948.94815000000017</v>
      </c>
      <c r="FD52" s="152">
        <v>-657.63324999999986</v>
      </c>
      <c r="FE52" s="156">
        <f t="shared" si="39"/>
        <v>-291.31490000000031</v>
      </c>
      <c r="FF52" s="157">
        <f t="shared" si="50"/>
        <v>0.44297471272932198</v>
      </c>
      <c r="FG52" s="145"/>
      <c r="FH52" s="152"/>
      <c r="FI52" s="152"/>
      <c r="FJ52" s="145"/>
      <c r="FK52" s="145"/>
      <c r="FL52" s="145"/>
      <c r="FM52" s="145"/>
      <c r="FN52" s="145"/>
      <c r="FO52" s="145"/>
      <c r="FP52" s="145"/>
      <c r="FQ52" s="145"/>
      <c r="FR52" s="145"/>
      <c r="FS52" s="14"/>
      <c r="FT52" s="152">
        <v>0</v>
      </c>
      <c r="FU52" s="152">
        <v>0</v>
      </c>
      <c r="FV52" s="156">
        <f t="shared" si="40"/>
        <v>0</v>
      </c>
      <c r="FW52" s="157" t="str">
        <f t="shared" si="51"/>
        <v/>
      </c>
      <c r="FX52" s="145"/>
      <c r="FY52" s="152"/>
      <c r="FZ52" s="152"/>
      <c r="GA52" s="145"/>
      <c r="GB52" s="145"/>
      <c r="GC52" s="145"/>
      <c r="GD52" s="145"/>
      <c r="GE52" s="145"/>
      <c r="GF52" s="145"/>
      <c r="GG52" s="145"/>
      <c r="GH52" s="145"/>
      <c r="GI52" s="145"/>
    </row>
    <row r="53" spans="1:191" x14ac:dyDescent="0.25">
      <c r="A53" s="41">
        <v>646</v>
      </c>
      <c r="B53" s="45"/>
      <c r="C53" s="70" t="str">
        <f t="shared" si="56"/>
        <v>Deckungskapital für laufende Invaliden- und Invalidenkinderrenten</v>
      </c>
      <c r="D53" s="70"/>
      <c r="E53" s="70"/>
      <c r="F53" s="64">
        <f t="shared" si="57"/>
        <v>2885.1996141262139</v>
      </c>
      <c r="G53" s="79">
        <f t="shared" si="58"/>
        <v>36785.296348735683</v>
      </c>
      <c r="H53" s="71">
        <f t="shared" si="30"/>
        <v>-33900.096734609469</v>
      </c>
      <c r="I53" s="72">
        <f t="shared" si="41"/>
        <v>-0.92156649801666257</v>
      </c>
      <c r="J53" s="23"/>
      <c r="K53" s="79"/>
      <c r="L53" s="79"/>
      <c r="M53" s="23"/>
      <c r="N53" s="23"/>
      <c r="O53" s="23"/>
      <c r="P53" s="23"/>
      <c r="Q53" s="23"/>
      <c r="R53" s="23"/>
      <c r="S53" s="23"/>
      <c r="T53" s="23"/>
      <c r="U53" s="23"/>
      <c r="V53" s="14"/>
      <c r="W53" s="152">
        <v>-14903.777569999686</v>
      </c>
      <c r="X53" s="152">
        <v>-2612.7542699917685</v>
      </c>
      <c r="Y53" s="156">
        <f t="shared" si="31"/>
        <v>-12291.023300007917</v>
      </c>
      <c r="Z53" s="157">
        <f t="shared" si="42"/>
        <v>4.7042400585366337</v>
      </c>
      <c r="AA53" s="145"/>
      <c r="AB53" s="152"/>
      <c r="AC53" s="152"/>
      <c r="AD53" s="145"/>
      <c r="AE53" s="145"/>
      <c r="AF53" s="145"/>
      <c r="AG53" s="145"/>
      <c r="AH53" s="145"/>
      <c r="AI53" s="145"/>
      <c r="AJ53" s="145"/>
      <c r="AK53" s="145"/>
      <c r="AL53" s="145"/>
      <c r="AM53" s="14"/>
      <c r="AN53" s="152">
        <v>-14501.39589337349</v>
      </c>
      <c r="AO53" s="152">
        <v>6083</v>
      </c>
      <c r="AP53" s="156">
        <f t="shared" si="32"/>
        <v>-20584.39589337349</v>
      </c>
      <c r="AQ53" s="157">
        <f t="shared" si="43"/>
        <v>-3.383921731608333</v>
      </c>
      <c r="AR53" s="145"/>
      <c r="AS53" s="152"/>
      <c r="AT53" s="152"/>
      <c r="AU53" s="145"/>
      <c r="AV53" s="145"/>
      <c r="AW53" s="145"/>
      <c r="AX53" s="145"/>
      <c r="AY53" s="145"/>
      <c r="AZ53" s="145"/>
      <c r="BA53" s="145"/>
      <c r="BB53" s="145"/>
      <c r="BC53" s="145"/>
      <c r="BD53" s="14"/>
      <c r="BE53" s="152">
        <v>13036.350220000148</v>
      </c>
      <c r="BF53" s="152">
        <v>-4424.3869100002048</v>
      </c>
      <c r="BG53" s="156">
        <f t="shared" si="33"/>
        <v>17460.737130000351</v>
      </c>
      <c r="BH53" s="157">
        <f t="shared" si="44"/>
        <v>-3.9464760847508122</v>
      </c>
      <c r="BI53" s="145"/>
      <c r="BJ53" s="152"/>
      <c r="BK53" s="152"/>
      <c r="BL53" s="145"/>
      <c r="BM53" s="145"/>
      <c r="BN53" s="145"/>
      <c r="BO53" s="145"/>
      <c r="BP53" s="145"/>
      <c r="BQ53" s="145"/>
      <c r="BR53" s="145"/>
      <c r="BS53" s="145"/>
      <c r="BT53" s="145"/>
      <c r="BU53" s="14"/>
      <c r="BV53" s="152">
        <v>-61877.438999999998</v>
      </c>
      <c r="BW53" s="152">
        <v>-12080.49</v>
      </c>
      <c r="BX53" s="156">
        <f t="shared" si="34"/>
        <v>-49796.949000000001</v>
      </c>
      <c r="BY53" s="157">
        <f t="shared" si="45"/>
        <v>4.1220967858091848</v>
      </c>
      <c r="BZ53" s="145"/>
      <c r="CA53" s="152"/>
      <c r="CB53" s="152"/>
      <c r="CC53" s="145"/>
      <c r="CD53" s="145"/>
      <c r="CE53" s="145"/>
      <c r="CF53" s="145"/>
      <c r="CG53" s="145"/>
      <c r="CH53" s="145"/>
      <c r="CI53" s="145"/>
      <c r="CJ53" s="145"/>
      <c r="CK53" s="145"/>
      <c r="CL53" s="14"/>
      <c r="CM53" s="127">
        <v>10857.364550000046</v>
      </c>
      <c r="CN53" s="127">
        <v>-2461.1180000000409</v>
      </c>
      <c r="CO53" s="205">
        <f t="shared" si="35"/>
        <v>13318.482550000086</v>
      </c>
      <c r="CP53" s="157">
        <f t="shared" si="46"/>
        <v>-5.4115578976708409</v>
      </c>
      <c r="CQ53" s="198"/>
      <c r="CR53" s="127"/>
      <c r="CS53" s="127"/>
      <c r="CT53" s="198"/>
      <c r="CU53" s="198"/>
      <c r="CV53" s="198"/>
      <c r="CW53" s="198"/>
      <c r="CX53" s="198"/>
      <c r="CY53" s="198"/>
      <c r="CZ53" s="198"/>
      <c r="DA53" s="198"/>
      <c r="DB53" s="198"/>
      <c r="DC53" s="14"/>
      <c r="DD53" s="152">
        <v>-6649.0495303526404</v>
      </c>
      <c r="DE53" s="152">
        <v>-11675.650515899441</v>
      </c>
      <c r="DF53" s="156">
        <f t="shared" si="36"/>
        <v>5026.6009855468001</v>
      </c>
      <c r="DG53" s="157">
        <f t="shared" si="47"/>
        <v>-0.43051999361421212</v>
      </c>
      <c r="DH53" s="145"/>
      <c r="DI53" s="152"/>
      <c r="DJ53" s="152"/>
      <c r="DK53" s="145"/>
      <c r="DL53" s="145"/>
      <c r="DM53" s="145"/>
      <c r="DN53" s="145"/>
      <c r="DO53" s="145"/>
      <c r="DP53" s="145"/>
      <c r="DQ53" s="145"/>
      <c r="DR53" s="145"/>
      <c r="DS53" s="145"/>
      <c r="DT53" s="14"/>
      <c r="DU53" s="152">
        <v>-22981.959162147716</v>
      </c>
      <c r="DV53" s="152">
        <v>46160.223444627016</v>
      </c>
      <c r="DW53" s="156">
        <f t="shared" si="37"/>
        <v>-69142.182606774732</v>
      </c>
      <c r="DX53" s="157">
        <f t="shared" si="48"/>
        <v>-1.4978736550033487</v>
      </c>
      <c r="DY53" s="145"/>
      <c r="DZ53" s="152"/>
      <c r="EA53" s="152"/>
      <c r="EB53" s="145"/>
      <c r="EC53" s="145"/>
      <c r="ED53" s="145"/>
      <c r="EE53" s="145"/>
      <c r="EF53" s="145"/>
      <c r="EG53" s="145"/>
      <c r="EH53" s="145"/>
      <c r="EI53" s="145"/>
      <c r="EJ53" s="145"/>
      <c r="EK53" s="14"/>
      <c r="EL53" s="152">
        <v>100359.19899999956</v>
      </c>
      <c r="EM53" s="152">
        <v>18247.451000000117</v>
      </c>
      <c r="EN53" s="156">
        <f t="shared" si="38"/>
        <v>82111.747999999439</v>
      </c>
      <c r="EO53" s="157">
        <f t="shared" si="49"/>
        <v>4.4999023699254712</v>
      </c>
      <c r="EP53" s="145"/>
      <c r="EQ53" s="152"/>
      <c r="ER53" s="152"/>
      <c r="ES53" s="145"/>
      <c r="ET53" s="145"/>
      <c r="EU53" s="145"/>
      <c r="EV53" s="145"/>
      <c r="EW53" s="145"/>
      <c r="EX53" s="145"/>
      <c r="EY53" s="145"/>
      <c r="EZ53" s="145"/>
      <c r="FA53" s="145"/>
      <c r="FB53" s="14"/>
      <c r="FC53" s="152">
        <v>-449.29800000000023</v>
      </c>
      <c r="FD53" s="152">
        <v>-445.61639999999898</v>
      </c>
      <c r="FE53" s="156">
        <f t="shared" si="39"/>
        <v>-3.6816000000012536</v>
      </c>
      <c r="FF53" s="157">
        <f t="shared" si="50"/>
        <v>8.261814421554714E-3</v>
      </c>
      <c r="FG53" s="145"/>
      <c r="FH53" s="152"/>
      <c r="FI53" s="152"/>
      <c r="FJ53" s="145"/>
      <c r="FK53" s="145"/>
      <c r="FL53" s="145"/>
      <c r="FM53" s="145"/>
      <c r="FN53" s="145"/>
      <c r="FO53" s="145"/>
      <c r="FP53" s="145"/>
      <c r="FQ53" s="145"/>
      <c r="FR53" s="145"/>
      <c r="FS53" s="14"/>
      <c r="FT53" s="152">
        <v>-4.7949999999999999</v>
      </c>
      <c r="FU53" s="152">
        <v>-5.3620000000000001</v>
      </c>
      <c r="FV53" s="156">
        <f t="shared" si="40"/>
        <v>0.56700000000000017</v>
      </c>
      <c r="FW53" s="157">
        <f t="shared" si="51"/>
        <v>-0.10574412532637079</v>
      </c>
      <c r="FX53" s="145"/>
      <c r="FY53" s="152"/>
      <c r="FZ53" s="152"/>
      <c r="GA53" s="145"/>
      <c r="GB53" s="145"/>
      <c r="GC53" s="145"/>
      <c r="GD53" s="145"/>
      <c r="GE53" s="145"/>
      <c r="GF53" s="145"/>
      <c r="GG53" s="145"/>
      <c r="GH53" s="145"/>
      <c r="GI53" s="145"/>
    </row>
    <row r="54" spans="1:191" x14ac:dyDescent="0.25">
      <c r="A54" s="41">
        <v>647</v>
      </c>
      <c r="B54" s="45"/>
      <c r="C54" s="70" t="str">
        <f t="shared" si="56"/>
        <v>Deckungskapital Freizügigkeitspolicen</v>
      </c>
      <c r="D54" s="70"/>
      <c r="E54" s="70"/>
      <c r="F54" s="64">
        <f t="shared" si="57"/>
        <v>-287311.71260016295</v>
      </c>
      <c r="G54" s="79">
        <f t="shared" si="58"/>
        <v>-288650.92110703868</v>
      </c>
      <c r="H54" s="71">
        <f t="shared" si="30"/>
        <v>1339.2085068757297</v>
      </c>
      <c r="I54" s="72">
        <f t="shared" si="41"/>
        <v>-4.6395435072217328E-3</v>
      </c>
      <c r="J54" s="23"/>
      <c r="K54" s="79"/>
      <c r="L54" s="79"/>
      <c r="M54" s="23"/>
      <c r="N54" s="23"/>
      <c r="O54" s="23"/>
      <c r="P54" s="23"/>
      <c r="Q54" s="23"/>
      <c r="R54" s="23"/>
      <c r="S54" s="23"/>
      <c r="T54" s="23"/>
      <c r="U54" s="23"/>
      <c r="V54" s="14"/>
      <c r="W54" s="152">
        <v>-76272.492960596457</v>
      </c>
      <c r="X54" s="152">
        <v>-80629.744450025726</v>
      </c>
      <c r="Y54" s="156">
        <f t="shared" si="31"/>
        <v>4357.251489429269</v>
      </c>
      <c r="Z54" s="157">
        <f t="shared" si="42"/>
        <v>-5.4040249279592945E-2</v>
      </c>
      <c r="AA54" s="145"/>
      <c r="AB54" s="152"/>
      <c r="AC54" s="152"/>
      <c r="AD54" s="145"/>
      <c r="AE54" s="145"/>
      <c r="AF54" s="145"/>
      <c r="AG54" s="145"/>
      <c r="AH54" s="145"/>
      <c r="AI54" s="145"/>
      <c r="AJ54" s="145"/>
      <c r="AK54" s="145"/>
      <c r="AL54" s="145"/>
      <c r="AM54" s="14"/>
      <c r="AN54" s="152">
        <v>-108363.8804999999</v>
      </c>
      <c r="AO54" s="152">
        <v>-135005</v>
      </c>
      <c r="AP54" s="156">
        <f t="shared" si="32"/>
        <v>26641.119500000103</v>
      </c>
      <c r="AQ54" s="157">
        <f t="shared" si="43"/>
        <v>-0.19733431724751016</v>
      </c>
      <c r="AR54" s="145"/>
      <c r="AS54" s="152"/>
      <c r="AT54" s="152"/>
      <c r="AU54" s="145"/>
      <c r="AV54" s="145"/>
      <c r="AW54" s="145"/>
      <c r="AX54" s="145"/>
      <c r="AY54" s="145"/>
      <c r="AZ54" s="145"/>
      <c r="BA54" s="145"/>
      <c r="BB54" s="145"/>
      <c r="BC54" s="145"/>
      <c r="BD54" s="14"/>
      <c r="BE54" s="152">
        <v>-36508.525549999955</v>
      </c>
      <c r="BF54" s="152">
        <v>-12604.90775000006</v>
      </c>
      <c r="BG54" s="156">
        <f t="shared" si="33"/>
        <v>-23903.617799999894</v>
      </c>
      <c r="BH54" s="157">
        <f t="shared" si="44"/>
        <v>1.8963738786584758</v>
      </c>
      <c r="BI54" s="145"/>
      <c r="BJ54" s="152"/>
      <c r="BK54" s="152"/>
      <c r="BL54" s="145"/>
      <c r="BM54" s="145"/>
      <c r="BN54" s="145"/>
      <c r="BO54" s="145"/>
      <c r="BP54" s="145"/>
      <c r="BQ54" s="145"/>
      <c r="BR54" s="145"/>
      <c r="BS54" s="145"/>
      <c r="BT54" s="145"/>
      <c r="BU54" s="14"/>
      <c r="BV54" s="152">
        <v>-25581.833999999999</v>
      </c>
      <c r="BW54" s="152">
        <v>-25437.292000000001</v>
      </c>
      <c r="BX54" s="156">
        <f t="shared" si="34"/>
        <v>-144.54199999999764</v>
      </c>
      <c r="BY54" s="157">
        <f t="shared" si="45"/>
        <v>5.6822872497590549E-3</v>
      </c>
      <c r="BZ54" s="145"/>
      <c r="CA54" s="152"/>
      <c r="CB54" s="152"/>
      <c r="CC54" s="145"/>
      <c r="CD54" s="145"/>
      <c r="CE54" s="145"/>
      <c r="CF54" s="145"/>
      <c r="CG54" s="145"/>
      <c r="CH54" s="145"/>
      <c r="CI54" s="145"/>
      <c r="CJ54" s="145"/>
      <c r="CK54" s="145"/>
      <c r="CL54" s="14"/>
      <c r="CM54" s="127">
        <v>-29035.592672715546</v>
      </c>
      <c r="CN54" s="127">
        <v>-24804.161014074743</v>
      </c>
      <c r="CO54" s="205">
        <f t="shared" si="35"/>
        <v>-4231.4316586408022</v>
      </c>
      <c r="CP54" s="157">
        <f t="shared" si="46"/>
        <v>0.17059362162016845</v>
      </c>
      <c r="CQ54" s="198"/>
      <c r="CR54" s="127"/>
      <c r="CS54" s="127"/>
      <c r="CT54" s="198"/>
      <c r="CU54" s="198"/>
      <c r="CV54" s="198"/>
      <c r="CW54" s="198"/>
      <c r="CX54" s="198"/>
      <c r="CY54" s="198"/>
      <c r="CZ54" s="198"/>
      <c r="DA54" s="198"/>
      <c r="DB54" s="198"/>
      <c r="DC54" s="14"/>
      <c r="DD54" s="152">
        <v>-676</v>
      </c>
      <c r="DE54" s="152">
        <v>-164</v>
      </c>
      <c r="DF54" s="156">
        <f t="shared" si="36"/>
        <v>-512</v>
      </c>
      <c r="DG54" s="157">
        <f t="shared" si="47"/>
        <v>3.1219512195121952</v>
      </c>
      <c r="DH54" s="145"/>
      <c r="DI54" s="152"/>
      <c r="DJ54" s="152"/>
      <c r="DK54" s="145"/>
      <c r="DL54" s="145"/>
      <c r="DM54" s="145"/>
      <c r="DN54" s="145"/>
      <c r="DO54" s="145"/>
      <c r="DP54" s="145"/>
      <c r="DQ54" s="145"/>
      <c r="DR54" s="145"/>
      <c r="DS54" s="145"/>
      <c r="DT54" s="14"/>
      <c r="DU54" s="152">
        <v>-9155.6078734659823</v>
      </c>
      <c r="DV54" s="152">
        <v>-7143.8350366180239</v>
      </c>
      <c r="DW54" s="156">
        <f t="shared" si="37"/>
        <v>-2011.7728368479584</v>
      </c>
      <c r="DX54" s="157">
        <f t="shared" si="48"/>
        <v>0.28160964335486049</v>
      </c>
      <c r="DY54" s="145"/>
      <c r="DZ54" s="152"/>
      <c r="EA54" s="152"/>
      <c r="EB54" s="145"/>
      <c r="EC54" s="145"/>
      <c r="ED54" s="145"/>
      <c r="EE54" s="145"/>
      <c r="EF54" s="145"/>
      <c r="EG54" s="145"/>
      <c r="EH54" s="145"/>
      <c r="EI54" s="145"/>
      <c r="EJ54" s="145"/>
      <c r="EK54" s="14"/>
      <c r="EL54" s="152">
        <v>-250.27400000000034</v>
      </c>
      <c r="EM54" s="152">
        <v>-216.5659999999998</v>
      </c>
      <c r="EN54" s="156">
        <f t="shared" si="38"/>
        <v>-33.708000000000538</v>
      </c>
      <c r="EO54" s="157">
        <f t="shared" si="49"/>
        <v>0.15564770093182023</v>
      </c>
      <c r="EP54" s="145"/>
      <c r="EQ54" s="152"/>
      <c r="ER54" s="152"/>
      <c r="ES54" s="145"/>
      <c r="ET54" s="145"/>
      <c r="EU54" s="145"/>
      <c r="EV54" s="145"/>
      <c r="EW54" s="145"/>
      <c r="EX54" s="145"/>
      <c r="EY54" s="145"/>
      <c r="EZ54" s="145"/>
      <c r="FA54" s="145"/>
      <c r="FB54" s="14"/>
      <c r="FC54" s="152">
        <v>-1365.0320600000268</v>
      </c>
      <c r="FD54" s="152">
        <v>-2570.9880899999698</v>
      </c>
      <c r="FE54" s="156">
        <f t="shared" si="39"/>
        <v>1205.956029999943</v>
      </c>
      <c r="FF54" s="157">
        <f t="shared" si="50"/>
        <v>-0.46906325030854468</v>
      </c>
      <c r="FG54" s="145"/>
      <c r="FH54" s="152"/>
      <c r="FI54" s="152"/>
      <c r="FJ54" s="145"/>
      <c r="FK54" s="145"/>
      <c r="FL54" s="145"/>
      <c r="FM54" s="145"/>
      <c r="FN54" s="145"/>
      <c r="FO54" s="145"/>
      <c r="FP54" s="145"/>
      <c r="FQ54" s="145"/>
      <c r="FR54" s="145"/>
      <c r="FS54" s="14"/>
      <c r="FT54" s="152">
        <v>-102.47298338509997</v>
      </c>
      <c r="FU54" s="152">
        <v>-74.426766320099986</v>
      </c>
      <c r="FV54" s="156">
        <f t="shared" si="40"/>
        <v>-28.046217064999979</v>
      </c>
      <c r="FW54" s="157">
        <f t="shared" si="51"/>
        <v>0.37682971398188658</v>
      </c>
      <c r="FX54" s="145"/>
      <c r="FY54" s="152"/>
      <c r="FZ54" s="152"/>
      <c r="GA54" s="145"/>
      <c r="GB54" s="145"/>
      <c r="GC54" s="145"/>
      <c r="GD54" s="145"/>
      <c r="GE54" s="145"/>
      <c r="GF54" s="145"/>
      <c r="GG54" s="145"/>
      <c r="GH54" s="145"/>
      <c r="GI54" s="145"/>
    </row>
    <row r="55" spans="1:191" x14ac:dyDescent="0.25">
      <c r="A55" s="41">
        <v>648</v>
      </c>
      <c r="B55" s="45"/>
      <c r="C55" s="70" t="str">
        <f t="shared" si="56"/>
        <v>Deckungskapital übrige Deckungen</v>
      </c>
      <c r="D55" s="70"/>
      <c r="E55" s="70"/>
      <c r="F55" s="64">
        <f t="shared" si="57"/>
        <v>51081.128229849754</v>
      </c>
      <c r="G55" s="79">
        <f t="shared" si="58"/>
        <v>43186.06645509907</v>
      </c>
      <c r="H55" s="71">
        <f t="shared" si="30"/>
        <v>7895.061774750684</v>
      </c>
      <c r="I55" s="72">
        <f t="shared" si="41"/>
        <v>0.18281502398370209</v>
      </c>
      <c r="J55" s="23"/>
      <c r="K55" s="79"/>
      <c r="L55" s="79"/>
      <c r="M55" s="23"/>
      <c r="N55" s="23"/>
      <c r="O55" s="23"/>
      <c r="P55" s="23"/>
      <c r="Q55" s="23"/>
      <c r="R55" s="23"/>
      <c r="S55" s="23"/>
      <c r="T55" s="23"/>
      <c r="U55" s="23"/>
      <c r="V55" s="14"/>
      <c r="W55" s="152">
        <v>49064.466675004456</v>
      </c>
      <c r="X55" s="152">
        <v>45020.921380006243</v>
      </c>
      <c r="Y55" s="156">
        <f t="shared" si="31"/>
        <v>4043.5452949982136</v>
      </c>
      <c r="Z55" s="157">
        <f t="shared" si="42"/>
        <v>8.9814805451626123E-2</v>
      </c>
      <c r="AA55" s="145"/>
      <c r="AB55" s="152"/>
      <c r="AC55" s="152"/>
      <c r="AD55" s="145"/>
      <c r="AE55" s="145"/>
      <c r="AF55" s="145"/>
      <c r="AG55" s="145"/>
      <c r="AH55" s="145"/>
      <c r="AI55" s="145"/>
      <c r="AJ55" s="145"/>
      <c r="AK55" s="145"/>
      <c r="AL55" s="145"/>
      <c r="AM55" s="14"/>
      <c r="AN55" s="152">
        <v>0</v>
      </c>
      <c r="AO55" s="152">
        <v>0</v>
      </c>
      <c r="AP55" s="156">
        <f t="shared" si="32"/>
        <v>0</v>
      </c>
      <c r="AQ55" s="157" t="str">
        <f t="shared" si="43"/>
        <v/>
      </c>
      <c r="AR55" s="145"/>
      <c r="AS55" s="152"/>
      <c r="AT55" s="152"/>
      <c r="AU55" s="145"/>
      <c r="AV55" s="145"/>
      <c r="AW55" s="145"/>
      <c r="AX55" s="145"/>
      <c r="AY55" s="145"/>
      <c r="AZ55" s="145"/>
      <c r="BA55" s="145"/>
      <c r="BB55" s="145"/>
      <c r="BC55" s="145"/>
      <c r="BD55" s="14"/>
      <c r="BE55" s="152">
        <v>-971.55787999786435</v>
      </c>
      <c r="BF55" s="152">
        <v>-2259.1164499985512</v>
      </c>
      <c r="BG55" s="156">
        <f t="shared" si="33"/>
        <v>1287.5585700006868</v>
      </c>
      <c r="BH55" s="157">
        <f t="shared" si="44"/>
        <v>-0.56993899982513629</v>
      </c>
      <c r="BI55" s="145"/>
      <c r="BJ55" s="152"/>
      <c r="BK55" s="152"/>
      <c r="BL55" s="145"/>
      <c r="BM55" s="145"/>
      <c r="BN55" s="145"/>
      <c r="BO55" s="145"/>
      <c r="BP55" s="145"/>
      <c r="BQ55" s="145"/>
      <c r="BR55" s="145"/>
      <c r="BS55" s="145"/>
      <c r="BT55" s="145"/>
      <c r="BU55" s="14"/>
      <c r="BV55" s="152">
        <v>0</v>
      </c>
      <c r="BW55" s="152">
        <v>0</v>
      </c>
      <c r="BX55" s="156">
        <f t="shared" si="34"/>
        <v>0</v>
      </c>
      <c r="BY55" s="157" t="str">
        <f t="shared" si="45"/>
        <v/>
      </c>
      <c r="BZ55" s="145"/>
      <c r="CA55" s="152"/>
      <c r="CB55" s="152"/>
      <c r="CC55" s="145"/>
      <c r="CD55" s="145"/>
      <c r="CE55" s="145"/>
      <c r="CF55" s="145"/>
      <c r="CG55" s="145"/>
      <c r="CH55" s="145"/>
      <c r="CI55" s="145"/>
      <c r="CJ55" s="145"/>
      <c r="CK55" s="145"/>
      <c r="CL55" s="14"/>
      <c r="CM55" s="127">
        <v>-38.03682728484273</v>
      </c>
      <c r="CN55" s="127">
        <v>2195.0815640743822</v>
      </c>
      <c r="CO55" s="205">
        <f t="shared" si="35"/>
        <v>-2233.1183913592249</v>
      </c>
      <c r="CP55" s="157">
        <f t="shared" si="46"/>
        <v>-1.0173282067998608</v>
      </c>
      <c r="CQ55" s="198"/>
      <c r="CR55" s="127"/>
      <c r="CS55" s="127"/>
      <c r="CT55" s="198"/>
      <c r="CU55" s="198"/>
      <c r="CV55" s="198"/>
      <c r="CW55" s="198"/>
      <c r="CX55" s="198"/>
      <c r="CY55" s="198"/>
      <c r="CZ55" s="198"/>
      <c r="DA55" s="198"/>
      <c r="DB55" s="198"/>
      <c r="DC55" s="14"/>
      <c r="DD55" s="152">
        <v>102.16600000000017</v>
      </c>
      <c r="DE55" s="152">
        <v>-116.08400000000029</v>
      </c>
      <c r="DF55" s="156">
        <f t="shared" si="36"/>
        <v>218.25000000000045</v>
      </c>
      <c r="DG55" s="157">
        <f t="shared" si="47"/>
        <v>-1.8801040625753758</v>
      </c>
      <c r="DH55" s="145"/>
      <c r="DI55" s="152"/>
      <c r="DJ55" s="152"/>
      <c r="DK55" s="145"/>
      <c r="DL55" s="145"/>
      <c r="DM55" s="145"/>
      <c r="DN55" s="145"/>
      <c r="DO55" s="145"/>
      <c r="DP55" s="145"/>
      <c r="DQ55" s="145"/>
      <c r="DR55" s="145"/>
      <c r="DS55" s="145"/>
      <c r="DT55" s="14"/>
      <c r="DU55" s="152">
        <v>2924.0902621280002</v>
      </c>
      <c r="DV55" s="152">
        <v>-1654.7360389829992</v>
      </c>
      <c r="DW55" s="156">
        <f t="shared" si="37"/>
        <v>4578.8263011109993</v>
      </c>
      <c r="DX55" s="157">
        <f t="shared" si="48"/>
        <v>-2.7671037514388979</v>
      </c>
      <c r="DY55" s="145"/>
      <c r="DZ55" s="152"/>
      <c r="EA55" s="152"/>
      <c r="EB55" s="145"/>
      <c r="EC55" s="145"/>
      <c r="ED55" s="145"/>
      <c r="EE55" s="145"/>
      <c r="EF55" s="145"/>
      <c r="EG55" s="145"/>
      <c r="EH55" s="145"/>
      <c r="EI55" s="145"/>
      <c r="EJ55" s="145"/>
      <c r="EK55" s="14"/>
      <c r="EL55" s="152">
        <v>0</v>
      </c>
      <c r="EM55" s="152">
        <v>0</v>
      </c>
      <c r="EN55" s="156">
        <f t="shared" si="38"/>
        <v>0</v>
      </c>
      <c r="EO55" s="157" t="str">
        <f t="shared" si="49"/>
        <v/>
      </c>
      <c r="EP55" s="145"/>
      <c r="EQ55" s="152"/>
      <c r="ER55" s="152"/>
      <c r="ES55" s="145"/>
      <c r="ET55" s="145"/>
      <c r="EU55" s="145"/>
      <c r="EV55" s="145"/>
      <c r="EW55" s="145"/>
      <c r="EX55" s="145"/>
      <c r="EY55" s="145"/>
      <c r="EZ55" s="145"/>
      <c r="FA55" s="145"/>
      <c r="FB55" s="14"/>
      <c r="FC55" s="152">
        <v>0</v>
      </c>
      <c r="FD55" s="152">
        <v>0</v>
      </c>
      <c r="FE55" s="156">
        <f t="shared" si="39"/>
        <v>0</v>
      </c>
      <c r="FF55" s="157" t="str">
        <f t="shared" si="50"/>
        <v/>
      </c>
      <c r="FG55" s="145"/>
      <c r="FH55" s="152"/>
      <c r="FI55" s="152"/>
      <c r="FJ55" s="145"/>
      <c r="FK55" s="145"/>
      <c r="FL55" s="145"/>
      <c r="FM55" s="145"/>
      <c r="FN55" s="145"/>
      <c r="FO55" s="145"/>
      <c r="FP55" s="145"/>
      <c r="FQ55" s="145"/>
      <c r="FR55" s="145"/>
      <c r="FS55" s="14"/>
      <c r="FT55" s="152">
        <v>0</v>
      </c>
      <c r="FU55" s="152">
        <v>0</v>
      </c>
      <c r="FV55" s="156">
        <f t="shared" si="40"/>
        <v>0</v>
      </c>
      <c r="FW55" s="157" t="str">
        <f t="shared" si="51"/>
        <v/>
      </c>
      <c r="FX55" s="145"/>
      <c r="FY55" s="152"/>
      <c r="FZ55" s="152"/>
      <c r="GA55" s="145"/>
      <c r="GB55" s="145"/>
      <c r="GC55" s="145"/>
      <c r="GD55" s="145"/>
      <c r="GE55" s="145"/>
      <c r="GF55" s="145"/>
      <c r="GG55" s="145"/>
      <c r="GH55" s="145"/>
      <c r="GI55" s="145"/>
    </row>
    <row r="56" spans="1:191" x14ac:dyDescent="0.25">
      <c r="A56" s="41">
        <v>649</v>
      </c>
      <c r="B56" s="45"/>
      <c r="C56" s="70" t="str">
        <f t="shared" si="56"/>
        <v>DK-Verstärkungen für Rentendeckungskapitalien und Freizügigkeitspolicen</v>
      </c>
      <c r="D56" s="70"/>
      <c r="E56" s="70"/>
      <c r="F56" s="64">
        <f t="shared" si="57"/>
        <v>-619663.97421441472</v>
      </c>
      <c r="G56" s="79">
        <f t="shared" si="58"/>
        <v>178711.90646877076</v>
      </c>
      <c r="H56" s="71">
        <f t="shared" si="30"/>
        <v>-798375.88068318553</v>
      </c>
      <c r="I56" s="72">
        <f t="shared" si="41"/>
        <v>-4.4673905418982187</v>
      </c>
      <c r="J56" s="23"/>
      <c r="K56" s="79"/>
      <c r="L56" s="79"/>
      <c r="M56" s="23"/>
      <c r="N56" s="23"/>
      <c r="O56" s="23"/>
      <c r="P56" s="23"/>
      <c r="Q56" s="23"/>
      <c r="R56" s="23"/>
      <c r="S56" s="23"/>
      <c r="T56" s="23"/>
      <c r="U56" s="23"/>
      <c r="V56" s="14"/>
      <c r="W56" s="152">
        <v>-161046.16600000055</v>
      </c>
      <c r="X56" s="152">
        <v>-23015.984999999695</v>
      </c>
      <c r="Y56" s="156">
        <f t="shared" si="31"/>
        <v>-138030.18100000086</v>
      </c>
      <c r="Z56" s="157">
        <f t="shared" si="42"/>
        <v>5.9971442021709125</v>
      </c>
      <c r="AA56" s="145"/>
      <c r="AB56" s="152"/>
      <c r="AC56" s="152"/>
      <c r="AD56" s="145"/>
      <c r="AE56" s="145"/>
      <c r="AF56" s="145"/>
      <c r="AG56" s="145"/>
      <c r="AH56" s="145"/>
      <c r="AI56" s="145"/>
      <c r="AJ56" s="145"/>
      <c r="AK56" s="145"/>
      <c r="AL56" s="145"/>
      <c r="AM56" s="14"/>
      <c r="AN56" s="152">
        <v>-595170.7735799998</v>
      </c>
      <c r="AO56" s="152">
        <v>-27631</v>
      </c>
      <c r="AP56" s="156">
        <f t="shared" si="32"/>
        <v>-567539.7735799998</v>
      </c>
      <c r="AQ56" s="157">
        <f t="shared" si="43"/>
        <v>20.539965024067165</v>
      </c>
      <c r="AR56" s="145"/>
      <c r="AS56" s="152"/>
      <c r="AT56" s="152"/>
      <c r="AU56" s="145"/>
      <c r="AV56" s="145"/>
      <c r="AW56" s="145"/>
      <c r="AX56" s="145"/>
      <c r="AY56" s="145"/>
      <c r="AZ56" s="145"/>
      <c r="BA56" s="145"/>
      <c r="BB56" s="145"/>
      <c r="BC56" s="145"/>
      <c r="BD56" s="14"/>
      <c r="BE56" s="152">
        <v>223990</v>
      </c>
      <c r="BF56" s="152">
        <v>63070</v>
      </c>
      <c r="BG56" s="156">
        <f t="shared" si="33"/>
        <v>160920</v>
      </c>
      <c r="BH56" s="157">
        <f t="shared" si="44"/>
        <v>2.55145076898684</v>
      </c>
      <c r="BI56" s="145"/>
      <c r="BJ56" s="152"/>
      <c r="BK56" s="152"/>
      <c r="BL56" s="145"/>
      <c r="BM56" s="145"/>
      <c r="BN56" s="145"/>
      <c r="BO56" s="145"/>
      <c r="BP56" s="145"/>
      <c r="BQ56" s="145"/>
      <c r="BR56" s="145"/>
      <c r="BS56" s="145"/>
      <c r="BT56" s="145"/>
      <c r="BU56" s="14"/>
      <c r="BV56" s="152">
        <v>-37801.428</v>
      </c>
      <c r="BW56" s="152">
        <v>204303.573</v>
      </c>
      <c r="BX56" s="156">
        <f t="shared" si="34"/>
        <v>-242105.00099999999</v>
      </c>
      <c r="BY56" s="157">
        <f t="shared" si="45"/>
        <v>-1.1850257802392912</v>
      </c>
      <c r="BZ56" s="145"/>
      <c r="CA56" s="152"/>
      <c r="CB56" s="152"/>
      <c r="CC56" s="145"/>
      <c r="CD56" s="145"/>
      <c r="CE56" s="145"/>
      <c r="CF56" s="145"/>
      <c r="CG56" s="145"/>
      <c r="CH56" s="145"/>
      <c r="CI56" s="145"/>
      <c r="CJ56" s="145"/>
      <c r="CK56" s="145"/>
      <c r="CL56" s="14"/>
      <c r="CM56" s="127">
        <v>-4000</v>
      </c>
      <c r="CN56" s="127">
        <v>9500</v>
      </c>
      <c r="CO56" s="205">
        <f t="shared" si="35"/>
        <v>-13500</v>
      </c>
      <c r="CP56" s="157">
        <f t="shared" si="46"/>
        <v>-1.4210526315789473</v>
      </c>
      <c r="CQ56" s="198"/>
      <c r="CR56" s="127"/>
      <c r="CS56" s="127"/>
      <c r="CT56" s="198"/>
      <c r="CU56" s="198"/>
      <c r="CV56" s="198"/>
      <c r="CW56" s="198"/>
      <c r="CX56" s="198"/>
      <c r="CY56" s="198"/>
      <c r="CZ56" s="198"/>
      <c r="DA56" s="198"/>
      <c r="DB56" s="198"/>
      <c r="DC56" s="14"/>
      <c r="DD56" s="152">
        <v>2000</v>
      </c>
      <c r="DE56" s="152">
        <v>1000</v>
      </c>
      <c r="DF56" s="156">
        <f t="shared" si="36"/>
        <v>1000</v>
      </c>
      <c r="DG56" s="157">
        <f t="shared" si="47"/>
        <v>1</v>
      </c>
      <c r="DH56" s="145"/>
      <c r="DI56" s="152"/>
      <c r="DJ56" s="152"/>
      <c r="DK56" s="145"/>
      <c r="DL56" s="145"/>
      <c r="DM56" s="145"/>
      <c r="DN56" s="145"/>
      <c r="DO56" s="145"/>
      <c r="DP56" s="145"/>
      <c r="DQ56" s="145"/>
      <c r="DR56" s="145"/>
      <c r="DS56" s="145"/>
      <c r="DT56" s="14"/>
      <c r="DU56" s="152">
        <v>-38560.562634415008</v>
      </c>
      <c r="DV56" s="152">
        <v>-49333.014531229062</v>
      </c>
      <c r="DW56" s="156">
        <f t="shared" si="37"/>
        <v>10772.451896814055</v>
      </c>
      <c r="DX56" s="157">
        <f t="shared" si="48"/>
        <v>-0.21836192252137387</v>
      </c>
      <c r="DY56" s="145"/>
      <c r="DZ56" s="152"/>
      <c r="EA56" s="152"/>
      <c r="EB56" s="145"/>
      <c r="EC56" s="145"/>
      <c r="ED56" s="145"/>
      <c r="EE56" s="145"/>
      <c r="EF56" s="145"/>
      <c r="EG56" s="145"/>
      <c r="EH56" s="145"/>
      <c r="EI56" s="145"/>
      <c r="EJ56" s="145"/>
      <c r="EK56" s="14"/>
      <c r="EL56" s="152">
        <v>-9084.5449999994016</v>
      </c>
      <c r="EM56" s="152">
        <v>880.01199999952223</v>
      </c>
      <c r="EN56" s="156">
        <f t="shared" si="38"/>
        <v>-9964.5569999989239</v>
      </c>
      <c r="EO56" s="157">
        <f t="shared" si="49"/>
        <v>-11.323205819925562</v>
      </c>
      <c r="EP56" s="145"/>
      <c r="EQ56" s="152"/>
      <c r="ER56" s="152"/>
      <c r="ES56" s="145"/>
      <c r="ET56" s="145"/>
      <c r="EU56" s="145"/>
      <c r="EV56" s="145"/>
      <c r="EW56" s="145"/>
      <c r="EX56" s="145"/>
      <c r="EY56" s="145"/>
      <c r="EZ56" s="145"/>
      <c r="FA56" s="145"/>
      <c r="FB56" s="14"/>
      <c r="FC56" s="152">
        <v>9.5009999999999906</v>
      </c>
      <c r="FD56" s="152">
        <v>-61.679000000000002</v>
      </c>
      <c r="FE56" s="156">
        <f t="shared" si="39"/>
        <v>71.179999999999993</v>
      </c>
      <c r="FF56" s="157">
        <f t="shared" si="50"/>
        <v>-1.1540394623777945</v>
      </c>
      <c r="FG56" s="145"/>
      <c r="FH56" s="152"/>
      <c r="FI56" s="152"/>
      <c r="FJ56" s="145"/>
      <c r="FK56" s="145"/>
      <c r="FL56" s="145"/>
      <c r="FM56" s="145"/>
      <c r="FN56" s="145"/>
      <c r="FO56" s="145"/>
      <c r="FP56" s="145"/>
      <c r="FQ56" s="145"/>
      <c r="FR56" s="145"/>
      <c r="FS56" s="14"/>
      <c r="FT56" s="152">
        <v>0</v>
      </c>
      <c r="FU56" s="152">
        <v>0</v>
      </c>
      <c r="FV56" s="156">
        <f t="shared" si="40"/>
        <v>0</v>
      </c>
      <c r="FW56" s="157" t="str">
        <f t="shared" si="51"/>
        <v/>
      </c>
      <c r="FX56" s="145"/>
      <c r="FY56" s="152"/>
      <c r="FZ56" s="152"/>
      <c r="GA56" s="145"/>
      <c r="GB56" s="145"/>
      <c r="GC56" s="145"/>
      <c r="GD56" s="145"/>
      <c r="GE56" s="145"/>
      <c r="GF56" s="145"/>
      <c r="GG56" s="145"/>
      <c r="GH56" s="145"/>
      <c r="GI56" s="145"/>
    </row>
    <row r="57" spans="1:191" x14ac:dyDescent="0.25">
      <c r="A57" s="41">
        <v>650</v>
      </c>
      <c r="B57" s="45"/>
      <c r="C57" s="70" t="str">
        <f t="shared" si="56"/>
        <v>Rückstellung für eingetretene noch nicht erledigte Versicherungsfälle (RBNS und IBNR)</v>
      </c>
      <c r="D57" s="70"/>
      <c r="E57" s="70"/>
      <c r="F57" s="64">
        <f t="shared" si="57"/>
        <v>-97322.837884601249</v>
      </c>
      <c r="G57" s="79">
        <f t="shared" si="58"/>
        <v>-38394.086506274594</v>
      </c>
      <c r="H57" s="71">
        <f t="shared" si="30"/>
        <v>-58928.751378326655</v>
      </c>
      <c r="I57" s="72">
        <f t="shared" si="41"/>
        <v>1.5348392614757524</v>
      </c>
      <c r="J57" s="23"/>
      <c r="K57" s="79"/>
      <c r="L57" s="79"/>
      <c r="M57" s="23"/>
      <c r="N57" s="23"/>
      <c r="O57" s="23"/>
      <c r="P57" s="23"/>
      <c r="Q57" s="23"/>
      <c r="R57" s="23"/>
      <c r="S57" s="23"/>
      <c r="T57" s="23"/>
      <c r="U57" s="23"/>
      <c r="V57" s="14"/>
      <c r="W57" s="152">
        <v>-47343.186979999999</v>
      </c>
      <c r="X57" s="152">
        <v>3608.6351599999471</v>
      </c>
      <c r="Y57" s="156">
        <f t="shared" si="31"/>
        <v>-50951.822139999946</v>
      </c>
      <c r="Z57" s="157">
        <f t="shared" si="42"/>
        <v>-14.119416311401425</v>
      </c>
      <c r="AA57" s="145"/>
      <c r="AB57" s="152"/>
      <c r="AC57" s="152"/>
      <c r="AD57" s="145"/>
      <c r="AE57" s="145"/>
      <c r="AF57" s="145"/>
      <c r="AG57" s="145"/>
      <c r="AH57" s="145"/>
      <c r="AI57" s="145"/>
      <c r="AJ57" s="145"/>
      <c r="AK57" s="145"/>
      <c r="AL57" s="145"/>
      <c r="AM57" s="14"/>
      <c r="AN57" s="152">
        <v>-34504.472659999999</v>
      </c>
      <c r="AO57" s="152">
        <v>-638.37288999999964</v>
      </c>
      <c r="AP57" s="156">
        <f t="shared" si="32"/>
        <v>-33866.099770000001</v>
      </c>
      <c r="AQ57" s="157">
        <f t="shared" si="43"/>
        <v>53.050654720002314</v>
      </c>
      <c r="AR57" s="145"/>
      <c r="AS57" s="152"/>
      <c r="AT57" s="152"/>
      <c r="AU57" s="145"/>
      <c r="AV57" s="145"/>
      <c r="AW57" s="145"/>
      <c r="AX57" s="145"/>
      <c r="AY57" s="145"/>
      <c r="AZ57" s="145"/>
      <c r="BA57" s="145"/>
      <c r="BB57" s="145"/>
      <c r="BC57" s="145"/>
      <c r="BD57" s="14"/>
      <c r="BE57" s="152">
        <v>-3800</v>
      </c>
      <c r="BF57" s="152">
        <v>-35100</v>
      </c>
      <c r="BG57" s="156">
        <f t="shared" si="33"/>
        <v>31300</v>
      </c>
      <c r="BH57" s="157">
        <f t="shared" si="44"/>
        <v>-0.89173789173789175</v>
      </c>
      <c r="BI57" s="145"/>
      <c r="BJ57" s="152"/>
      <c r="BK57" s="152"/>
      <c r="BL57" s="145"/>
      <c r="BM57" s="145"/>
      <c r="BN57" s="145"/>
      <c r="BO57" s="145"/>
      <c r="BP57" s="145"/>
      <c r="BQ57" s="145"/>
      <c r="BR57" s="145"/>
      <c r="BS57" s="145"/>
      <c r="BT57" s="145"/>
      <c r="BU57" s="14"/>
      <c r="BV57" s="152">
        <v>-9453.5204000000358</v>
      </c>
      <c r="BW57" s="152">
        <v>-13256.235049999997</v>
      </c>
      <c r="BX57" s="156">
        <f t="shared" si="34"/>
        <v>3802.7146499999617</v>
      </c>
      <c r="BY57" s="157">
        <f t="shared" si="45"/>
        <v>-0.28686234331669924</v>
      </c>
      <c r="BZ57" s="145"/>
      <c r="CA57" s="152"/>
      <c r="CB57" s="152"/>
      <c r="CC57" s="145"/>
      <c r="CD57" s="145"/>
      <c r="CE57" s="145"/>
      <c r="CF57" s="145"/>
      <c r="CG57" s="145"/>
      <c r="CH57" s="145"/>
      <c r="CI57" s="145"/>
      <c r="CJ57" s="145"/>
      <c r="CK57" s="145"/>
      <c r="CL57" s="14"/>
      <c r="CM57" s="127">
        <v>-11043.298000000001</v>
      </c>
      <c r="CN57" s="127">
        <v>4544.335</v>
      </c>
      <c r="CO57" s="205">
        <f t="shared" si="35"/>
        <v>-15587.633000000002</v>
      </c>
      <c r="CP57" s="157">
        <f t="shared" si="46"/>
        <v>-3.430124099565723</v>
      </c>
      <c r="CQ57" s="198"/>
      <c r="CR57" s="127"/>
      <c r="CS57" s="127"/>
      <c r="CT57" s="198"/>
      <c r="CU57" s="198"/>
      <c r="CV57" s="198"/>
      <c r="CW57" s="198"/>
      <c r="CX57" s="198"/>
      <c r="CY57" s="198"/>
      <c r="CZ57" s="198"/>
      <c r="DA57" s="198"/>
      <c r="DB57" s="198"/>
      <c r="DC57" s="14"/>
      <c r="DD57" s="152">
        <v>-2884.3833500000001</v>
      </c>
      <c r="DE57" s="152">
        <v>1172.4511</v>
      </c>
      <c r="DF57" s="156">
        <f t="shared" si="36"/>
        <v>-4056.8344500000003</v>
      </c>
      <c r="DG57" s="157">
        <f t="shared" si="47"/>
        <v>-3.4601310451241849</v>
      </c>
      <c r="DH57" s="145"/>
      <c r="DI57" s="152"/>
      <c r="DJ57" s="152"/>
      <c r="DK57" s="145"/>
      <c r="DL57" s="145"/>
      <c r="DM57" s="145"/>
      <c r="DN57" s="145"/>
      <c r="DO57" s="145"/>
      <c r="DP57" s="145"/>
      <c r="DQ57" s="145"/>
      <c r="DR57" s="145"/>
      <c r="DS57" s="145"/>
      <c r="DT57" s="14"/>
      <c r="DU57" s="152">
        <v>-10387.137494601251</v>
      </c>
      <c r="DV57" s="152">
        <v>-17922.037826274522</v>
      </c>
      <c r="DW57" s="156">
        <f t="shared" si="37"/>
        <v>7534.9003316732706</v>
      </c>
      <c r="DX57" s="157">
        <f t="shared" si="48"/>
        <v>-0.42042653880725356</v>
      </c>
      <c r="DY57" s="145"/>
      <c r="DZ57" s="152"/>
      <c r="EA57" s="152"/>
      <c r="EB57" s="145"/>
      <c r="EC57" s="145"/>
      <c r="ED57" s="145"/>
      <c r="EE57" s="145"/>
      <c r="EF57" s="145"/>
      <c r="EG57" s="145"/>
      <c r="EH57" s="145"/>
      <c r="EI57" s="145"/>
      <c r="EJ57" s="145"/>
      <c r="EK57" s="14"/>
      <c r="EL57" s="152">
        <v>22035.815000000031</v>
      </c>
      <c r="EM57" s="152">
        <v>19180.020999999979</v>
      </c>
      <c r="EN57" s="156">
        <f t="shared" si="38"/>
        <v>2855.7940000000526</v>
      </c>
      <c r="EO57" s="157">
        <f t="shared" si="49"/>
        <v>0.14889420611166471</v>
      </c>
      <c r="EP57" s="145"/>
      <c r="EQ57" s="152"/>
      <c r="ER57" s="152"/>
      <c r="ES57" s="145"/>
      <c r="ET57" s="145"/>
      <c r="EU57" s="145"/>
      <c r="EV57" s="145"/>
      <c r="EW57" s="145"/>
      <c r="EX57" s="145"/>
      <c r="EY57" s="145"/>
      <c r="EZ57" s="145"/>
      <c r="FA57" s="145"/>
      <c r="FB57" s="14"/>
      <c r="FC57" s="152">
        <v>57.346000000000004</v>
      </c>
      <c r="FD57" s="152">
        <v>17.117000000000189</v>
      </c>
      <c r="FE57" s="156">
        <f t="shared" si="39"/>
        <v>40.228999999999814</v>
      </c>
      <c r="FF57" s="157">
        <f t="shared" si="50"/>
        <v>2.3502366068820102</v>
      </c>
      <c r="FG57" s="145"/>
      <c r="FH57" s="152"/>
      <c r="FI57" s="152"/>
      <c r="FJ57" s="145"/>
      <c r="FK57" s="145"/>
      <c r="FL57" s="145"/>
      <c r="FM57" s="145"/>
      <c r="FN57" s="145"/>
      <c r="FO57" s="145"/>
      <c r="FP57" s="145"/>
      <c r="FQ57" s="145"/>
      <c r="FR57" s="145"/>
      <c r="FS57" s="14"/>
      <c r="FT57" s="152">
        <v>0</v>
      </c>
      <c r="FU57" s="152">
        <v>0</v>
      </c>
      <c r="FV57" s="156">
        <f t="shared" si="40"/>
        <v>0</v>
      </c>
      <c r="FW57" s="157" t="str">
        <f t="shared" si="51"/>
        <v/>
      </c>
      <c r="FX57" s="145"/>
      <c r="FY57" s="152"/>
      <c r="FZ57" s="152"/>
      <c r="GA57" s="145"/>
      <c r="GB57" s="145"/>
      <c r="GC57" s="145"/>
      <c r="GD57" s="145"/>
      <c r="GE57" s="145"/>
      <c r="GF57" s="145"/>
      <c r="GG57" s="145"/>
      <c r="GH57" s="145"/>
      <c r="GI57" s="145"/>
    </row>
    <row r="58" spans="1:191" x14ac:dyDescent="0.25">
      <c r="A58" s="41">
        <v>651</v>
      </c>
      <c r="B58" s="45"/>
      <c r="C58" s="70" t="str">
        <f t="shared" si="56"/>
        <v>Wertschwankungs- und Zinsgarantierückstellungen</v>
      </c>
      <c r="D58" s="70"/>
      <c r="E58" s="70"/>
      <c r="F58" s="64">
        <f t="shared" si="57"/>
        <v>20254.008830000002</v>
      </c>
      <c r="G58" s="79">
        <f t="shared" si="58"/>
        <v>184624</v>
      </c>
      <c r="H58" s="71">
        <f t="shared" si="30"/>
        <v>-164369.99116999999</v>
      </c>
      <c r="I58" s="72">
        <f t="shared" si="41"/>
        <v>-0.89029590502859868</v>
      </c>
      <c r="J58" s="23"/>
      <c r="K58" s="79"/>
      <c r="L58" s="79"/>
      <c r="M58" s="23"/>
      <c r="N58" s="23"/>
      <c r="O58" s="23"/>
      <c r="P58" s="23"/>
      <c r="Q58" s="23"/>
      <c r="R58" s="23"/>
      <c r="S58" s="23"/>
      <c r="T58" s="23"/>
      <c r="U58" s="23"/>
      <c r="V58" s="14"/>
      <c r="W58" s="152">
        <v>257728.864</v>
      </c>
      <c r="X58" s="152">
        <v>0</v>
      </c>
      <c r="Y58" s="156">
        <f t="shared" si="31"/>
        <v>257728.864</v>
      </c>
      <c r="Z58" s="157" t="str">
        <f t="shared" si="42"/>
        <v/>
      </c>
      <c r="AA58" s="145"/>
      <c r="AB58" s="152"/>
      <c r="AC58" s="152"/>
      <c r="AD58" s="145"/>
      <c r="AE58" s="145"/>
      <c r="AF58" s="145"/>
      <c r="AG58" s="145"/>
      <c r="AH58" s="145"/>
      <c r="AI58" s="145"/>
      <c r="AJ58" s="145"/>
      <c r="AK58" s="145"/>
      <c r="AL58" s="145"/>
      <c r="AM58" s="14"/>
      <c r="AN58" s="152">
        <v>56000</v>
      </c>
      <c r="AO58" s="152">
        <v>36924</v>
      </c>
      <c r="AP58" s="156">
        <f t="shared" si="32"/>
        <v>19076</v>
      </c>
      <c r="AQ58" s="157">
        <f t="shared" si="43"/>
        <v>0.51662875094789307</v>
      </c>
      <c r="AR58" s="145"/>
      <c r="AS58" s="152"/>
      <c r="AT58" s="152"/>
      <c r="AU58" s="145"/>
      <c r="AV58" s="145"/>
      <c r="AW58" s="145"/>
      <c r="AX58" s="145"/>
      <c r="AY58" s="145"/>
      <c r="AZ58" s="145"/>
      <c r="BA58" s="145"/>
      <c r="BB58" s="145"/>
      <c r="BC58" s="145"/>
      <c r="BD58" s="14"/>
      <c r="BE58" s="152">
        <v>-211800</v>
      </c>
      <c r="BF58" s="152">
        <v>80300</v>
      </c>
      <c r="BG58" s="156">
        <f t="shared" si="33"/>
        <v>-292100</v>
      </c>
      <c r="BH58" s="157">
        <f t="shared" si="44"/>
        <v>-3.6376089663760895</v>
      </c>
      <c r="BI58" s="145"/>
      <c r="BJ58" s="152"/>
      <c r="BK58" s="152"/>
      <c r="BL58" s="145"/>
      <c r="BM58" s="145"/>
      <c r="BN58" s="145"/>
      <c r="BO58" s="145"/>
      <c r="BP58" s="145"/>
      <c r="BQ58" s="145"/>
      <c r="BR58" s="145"/>
      <c r="BS58" s="145"/>
      <c r="BT58" s="145"/>
      <c r="BU58" s="14"/>
      <c r="BV58" s="152">
        <v>0</v>
      </c>
      <c r="BW58" s="152">
        <v>0</v>
      </c>
      <c r="BX58" s="156">
        <f t="shared" si="34"/>
        <v>0</v>
      </c>
      <c r="BY58" s="157" t="str">
        <f t="shared" si="45"/>
        <v/>
      </c>
      <c r="BZ58" s="145"/>
      <c r="CA58" s="152"/>
      <c r="CB58" s="152"/>
      <c r="CC58" s="145"/>
      <c r="CD58" s="145"/>
      <c r="CE58" s="145"/>
      <c r="CF58" s="145"/>
      <c r="CG58" s="145"/>
      <c r="CH58" s="145"/>
      <c r="CI58" s="145"/>
      <c r="CJ58" s="145"/>
      <c r="CK58" s="145"/>
      <c r="CL58" s="14"/>
      <c r="CM58" s="127">
        <v>-16750</v>
      </c>
      <c r="CN58" s="127">
        <v>49100</v>
      </c>
      <c r="CO58" s="205">
        <f t="shared" si="35"/>
        <v>-65850</v>
      </c>
      <c r="CP58" s="157">
        <f t="shared" si="46"/>
        <v>-1.3411405295315681</v>
      </c>
      <c r="CQ58" s="198"/>
      <c r="CR58" s="127"/>
      <c r="CS58" s="127"/>
      <c r="CT58" s="198"/>
      <c r="CU58" s="198"/>
      <c r="CV58" s="198"/>
      <c r="CW58" s="198"/>
      <c r="CX58" s="198"/>
      <c r="CY58" s="198"/>
      <c r="CZ58" s="198"/>
      <c r="DA58" s="198"/>
      <c r="DB58" s="198"/>
      <c r="DC58" s="14"/>
      <c r="DD58" s="152">
        <v>-33000</v>
      </c>
      <c r="DE58" s="152">
        <v>-5200</v>
      </c>
      <c r="DF58" s="156">
        <f t="shared" si="36"/>
        <v>-27800</v>
      </c>
      <c r="DG58" s="157">
        <f t="shared" si="47"/>
        <v>5.3461538461538458</v>
      </c>
      <c r="DH58" s="145"/>
      <c r="DI58" s="152"/>
      <c r="DJ58" s="152"/>
      <c r="DK58" s="145"/>
      <c r="DL58" s="145"/>
      <c r="DM58" s="145"/>
      <c r="DN58" s="145"/>
      <c r="DO58" s="145"/>
      <c r="DP58" s="145"/>
      <c r="DQ58" s="145"/>
      <c r="DR58" s="145"/>
      <c r="DS58" s="145"/>
      <c r="DT58" s="14"/>
      <c r="DU58" s="152">
        <v>-15375</v>
      </c>
      <c r="DV58" s="152">
        <v>23499.999999999993</v>
      </c>
      <c r="DW58" s="156">
        <f t="shared" si="37"/>
        <v>-38874.999999999993</v>
      </c>
      <c r="DX58" s="157">
        <f t="shared" si="48"/>
        <v>-1.6542553191489364</v>
      </c>
      <c r="DY58" s="145"/>
      <c r="DZ58" s="152"/>
      <c r="EA58" s="152"/>
      <c r="EB58" s="145"/>
      <c r="EC58" s="145"/>
      <c r="ED58" s="145"/>
      <c r="EE58" s="145"/>
      <c r="EF58" s="145"/>
      <c r="EG58" s="145"/>
      <c r="EH58" s="145"/>
      <c r="EI58" s="145"/>
      <c r="EJ58" s="145"/>
      <c r="EK58" s="14"/>
      <c r="EL58" s="152">
        <v>-14000</v>
      </c>
      <c r="EM58" s="152">
        <v>0</v>
      </c>
      <c r="EN58" s="156">
        <f t="shared" si="38"/>
        <v>-14000</v>
      </c>
      <c r="EO58" s="157" t="str">
        <f t="shared" si="49"/>
        <v/>
      </c>
      <c r="EP58" s="145"/>
      <c r="EQ58" s="152"/>
      <c r="ER58" s="152"/>
      <c r="ES58" s="145"/>
      <c r="ET58" s="145"/>
      <c r="EU58" s="145"/>
      <c r="EV58" s="145"/>
      <c r="EW58" s="145"/>
      <c r="EX58" s="145"/>
      <c r="EY58" s="145"/>
      <c r="EZ58" s="145"/>
      <c r="FA58" s="145"/>
      <c r="FB58" s="14"/>
      <c r="FC58" s="152">
        <v>-2658.7467000000001</v>
      </c>
      <c r="FD58" s="152">
        <v>0</v>
      </c>
      <c r="FE58" s="156">
        <f t="shared" si="39"/>
        <v>-2658.7467000000001</v>
      </c>
      <c r="FF58" s="157" t="str">
        <f t="shared" si="50"/>
        <v/>
      </c>
      <c r="FG58" s="145"/>
      <c r="FH58" s="152"/>
      <c r="FI58" s="152"/>
      <c r="FJ58" s="145"/>
      <c r="FK58" s="145"/>
      <c r="FL58" s="145"/>
      <c r="FM58" s="145"/>
      <c r="FN58" s="145"/>
      <c r="FO58" s="145"/>
      <c r="FP58" s="145"/>
      <c r="FQ58" s="145"/>
      <c r="FR58" s="145"/>
      <c r="FS58" s="14"/>
      <c r="FT58" s="152">
        <v>108.89153</v>
      </c>
      <c r="FU58" s="152">
        <v>0</v>
      </c>
      <c r="FV58" s="156">
        <f t="shared" si="40"/>
        <v>108.89153</v>
      </c>
      <c r="FW58" s="157" t="str">
        <f t="shared" si="51"/>
        <v/>
      </c>
      <c r="FX58" s="145"/>
      <c r="FY58" s="152"/>
      <c r="FZ58" s="152"/>
      <c r="GA58" s="145"/>
      <c r="GB58" s="145"/>
      <c r="GC58" s="145"/>
      <c r="GD58" s="145"/>
      <c r="GE58" s="145"/>
      <c r="GF58" s="145"/>
      <c r="GG58" s="145"/>
      <c r="GH58" s="145"/>
      <c r="GI58" s="145"/>
    </row>
    <row r="59" spans="1:191" x14ac:dyDescent="0.25">
      <c r="A59" s="41">
        <v>652</v>
      </c>
      <c r="B59" s="45"/>
      <c r="C59" s="70" t="str">
        <f t="shared" si="56"/>
        <v>Teuerungsrückstellungen</v>
      </c>
      <c r="D59" s="70"/>
      <c r="E59" s="70"/>
      <c r="F59" s="64">
        <f t="shared" si="57"/>
        <v>2184.3067100000062</v>
      </c>
      <c r="G59" s="79">
        <f t="shared" si="58"/>
        <v>-13922.389493333343</v>
      </c>
      <c r="H59" s="71">
        <f t="shared" si="30"/>
        <v>16106.696203333349</v>
      </c>
      <c r="I59" s="72">
        <f t="shared" si="41"/>
        <v>-1.1568916536235356</v>
      </c>
      <c r="J59" s="23"/>
      <c r="K59" s="79"/>
      <c r="L59" s="79"/>
      <c r="M59" s="23"/>
      <c r="N59" s="23"/>
      <c r="O59" s="23"/>
      <c r="P59" s="23"/>
      <c r="Q59" s="23"/>
      <c r="R59" s="23"/>
      <c r="S59" s="23"/>
      <c r="T59" s="23"/>
      <c r="U59" s="23"/>
      <c r="V59" s="14"/>
      <c r="W59" s="152">
        <v>1076.1700999999885</v>
      </c>
      <c r="X59" s="152">
        <v>1124.8648500000127</v>
      </c>
      <c r="Y59" s="156">
        <f t="shared" si="31"/>
        <v>-48.694750000024214</v>
      </c>
      <c r="Z59" s="157">
        <f t="shared" si="42"/>
        <v>-4.3289422724893223E-2</v>
      </c>
      <c r="AA59" s="145"/>
      <c r="AB59" s="152"/>
      <c r="AC59" s="152"/>
      <c r="AD59" s="145"/>
      <c r="AE59" s="145"/>
      <c r="AF59" s="145"/>
      <c r="AG59" s="145"/>
      <c r="AH59" s="145"/>
      <c r="AI59" s="145"/>
      <c r="AJ59" s="145"/>
      <c r="AK59" s="145"/>
      <c r="AL59" s="145"/>
      <c r="AM59" s="14"/>
      <c r="AN59" s="152">
        <v>1179.71162</v>
      </c>
      <c r="AO59" s="152">
        <v>478.12905000000001</v>
      </c>
      <c r="AP59" s="156">
        <f t="shared" si="32"/>
        <v>701.58257000000003</v>
      </c>
      <c r="AQ59" s="157">
        <f t="shared" si="43"/>
        <v>1.4673498085924712</v>
      </c>
      <c r="AR59" s="145"/>
      <c r="AS59" s="152"/>
      <c r="AT59" s="152"/>
      <c r="AU59" s="145"/>
      <c r="AV59" s="145"/>
      <c r="AW59" s="145"/>
      <c r="AX59" s="145"/>
      <c r="AY59" s="145"/>
      <c r="AZ59" s="145"/>
      <c r="BA59" s="145"/>
      <c r="BB59" s="145"/>
      <c r="BC59" s="145"/>
      <c r="BD59" s="14"/>
      <c r="BE59" s="152">
        <v>8123.7953499999994</v>
      </c>
      <c r="BF59" s="152">
        <v>-29.807283333333793</v>
      </c>
      <c r="BG59" s="156">
        <f t="shared" si="33"/>
        <v>8153.602633333333</v>
      </c>
      <c r="BH59" s="157">
        <f t="shared" si="44"/>
        <v>-273.54397051726869</v>
      </c>
      <c r="BI59" s="145"/>
      <c r="BJ59" s="152"/>
      <c r="BK59" s="152"/>
      <c r="BL59" s="145"/>
      <c r="BM59" s="145"/>
      <c r="BN59" s="145"/>
      <c r="BO59" s="145"/>
      <c r="BP59" s="145"/>
      <c r="BQ59" s="145"/>
      <c r="BR59" s="145"/>
      <c r="BS59" s="145"/>
      <c r="BT59" s="145"/>
      <c r="BU59" s="14"/>
      <c r="BV59" s="152">
        <v>245.49100000000001</v>
      </c>
      <c r="BW59" s="152">
        <v>326.52199999999999</v>
      </c>
      <c r="BX59" s="156">
        <f t="shared" si="34"/>
        <v>-81.030999999999977</v>
      </c>
      <c r="BY59" s="157">
        <f t="shared" si="45"/>
        <v>-0.24816398282504692</v>
      </c>
      <c r="BZ59" s="145"/>
      <c r="CA59" s="152"/>
      <c r="CB59" s="152"/>
      <c r="CC59" s="145"/>
      <c r="CD59" s="145"/>
      <c r="CE59" s="145"/>
      <c r="CF59" s="145"/>
      <c r="CG59" s="145"/>
      <c r="CH59" s="145"/>
      <c r="CI59" s="145"/>
      <c r="CJ59" s="145"/>
      <c r="CK59" s="145"/>
      <c r="CL59" s="14"/>
      <c r="CM59" s="127">
        <v>-2000</v>
      </c>
      <c r="CN59" s="127">
        <v>0</v>
      </c>
      <c r="CO59" s="205">
        <f t="shared" si="35"/>
        <v>-2000</v>
      </c>
      <c r="CP59" s="157" t="str">
        <f t="shared" si="46"/>
        <v/>
      </c>
      <c r="CQ59" s="198"/>
      <c r="CR59" s="127"/>
      <c r="CS59" s="127"/>
      <c r="CT59" s="198"/>
      <c r="CU59" s="198"/>
      <c r="CV59" s="198"/>
      <c r="CW59" s="198"/>
      <c r="CX59" s="198"/>
      <c r="CY59" s="198"/>
      <c r="CZ59" s="198"/>
      <c r="DA59" s="198"/>
      <c r="DB59" s="198"/>
      <c r="DC59" s="14"/>
      <c r="DD59" s="152">
        <v>0</v>
      </c>
      <c r="DE59" s="152">
        <v>-1500</v>
      </c>
      <c r="DF59" s="156">
        <f t="shared" si="36"/>
        <v>1500</v>
      </c>
      <c r="DG59" s="157">
        <f t="shared" si="47"/>
        <v>-1</v>
      </c>
      <c r="DH59" s="145"/>
      <c r="DI59" s="152"/>
      <c r="DJ59" s="152"/>
      <c r="DK59" s="145"/>
      <c r="DL59" s="145"/>
      <c r="DM59" s="145"/>
      <c r="DN59" s="145"/>
      <c r="DO59" s="145"/>
      <c r="DP59" s="145"/>
      <c r="DQ59" s="145"/>
      <c r="DR59" s="145"/>
      <c r="DS59" s="145"/>
      <c r="DT59" s="14"/>
      <c r="DU59" s="152">
        <v>-6937.3719799999963</v>
      </c>
      <c r="DV59" s="152">
        <v>-5231.1301800000074</v>
      </c>
      <c r="DW59" s="156">
        <f t="shared" si="37"/>
        <v>-1706.2417999999889</v>
      </c>
      <c r="DX59" s="157">
        <f t="shared" si="48"/>
        <v>0.32617077787958748</v>
      </c>
      <c r="DY59" s="145"/>
      <c r="DZ59" s="152"/>
      <c r="EA59" s="152"/>
      <c r="EB59" s="145"/>
      <c r="EC59" s="145"/>
      <c r="ED59" s="145"/>
      <c r="EE59" s="145"/>
      <c r="EF59" s="145"/>
      <c r="EG59" s="145"/>
      <c r="EH59" s="145"/>
      <c r="EI59" s="145"/>
      <c r="EJ59" s="145"/>
      <c r="EK59" s="14"/>
      <c r="EL59" s="152">
        <v>496.51062000001548</v>
      </c>
      <c r="EM59" s="152">
        <v>-9090.9679300000134</v>
      </c>
      <c r="EN59" s="156">
        <f t="shared" si="38"/>
        <v>9587.4785500000289</v>
      </c>
      <c r="EO59" s="157">
        <f t="shared" si="49"/>
        <v>-1.0546158147100642</v>
      </c>
      <c r="EP59" s="145"/>
      <c r="EQ59" s="152"/>
      <c r="ER59" s="152"/>
      <c r="ES59" s="145"/>
      <c r="ET59" s="145"/>
      <c r="EU59" s="145"/>
      <c r="EV59" s="145"/>
      <c r="EW59" s="145"/>
      <c r="EX59" s="145"/>
      <c r="EY59" s="145"/>
      <c r="EZ59" s="145"/>
      <c r="FA59" s="145"/>
      <c r="FB59" s="14"/>
      <c r="FC59" s="152">
        <v>0</v>
      </c>
      <c r="FD59" s="152">
        <v>0</v>
      </c>
      <c r="FE59" s="156">
        <f t="shared" si="39"/>
        <v>0</v>
      </c>
      <c r="FF59" s="157" t="str">
        <f t="shared" si="50"/>
        <v/>
      </c>
      <c r="FG59" s="145"/>
      <c r="FH59" s="152"/>
      <c r="FI59" s="152"/>
      <c r="FJ59" s="145"/>
      <c r="FK59" s="145"/>
      <c r="FL59" s="145"/>
      <c r="FM59" s="145"/>
      <c r="FN59" s="145"/>
      <c r="FO59" s="145"/>
      <c r="FP59" s="145"/>
      <c r="FQ59" s="145"/>
      <c r="FR59" s="145"/>
      <c r="FS59" s="14"/>
      <c r="FT59" s="152">
        <v>0</v>
      </c>
      <c r="FU59" s="152">
        <v>0</v>
      </c>
      <c r="FV59" s="156">
        <f t="shared" si="40"/>
        <v>0</v>
      </c>
      <c r="FW59" s="157" t="str">
        <f t="shared" si="51"/>
        <v/>
      </c>
      <c r="FX59" s="145"/>
      <c r="FY59" s="152"/>
      <c r="FZ59" s="152"/>
      <c r="GA59" s="145"/>
      <c r="GB59" s="145"/>
      <c r="GC59" s="145"/>
      <c r="GD59" s="145"/>
      <c r="GE59" s="145"/>
      <c r="GF59" s="145"/>
      <c r="GG59" s="145"/>
      <c r="GH59" s="145"/>
      <c r="GI59" s="145"/>
    </row>
    <row r="60" spans="1:191" x14ac:dyDescent="0.25">
      <c r="A60" s="41">
        <v>653</v>
      </c>
      <c r="B60" s="45"/>
      <c r="C60" s="70" t="str">
        <f t="shared" si="56"/>
        <v>Übrige versicherungstechnische Rückstellungen</v>
      </c>
      <c r="D60" s="70"/>
      <c r="E60" s="70"/>
      <c r="F60" s="64">
        <f t="shared" si="57"/>
        <v>13386.790148301901</v>
      </c>
      <c r="G60" s="79">
        <f t="shared" si="58"/>
        <v>-43523.248251509802</v>
      </c>
      <c r="H60" s="71">
        <f t="shared" si="30"/>
        <v>56910.038399811703</v>
      </c>
      <c r="I60" s="72">
        <f t="shared" si="41"/>
        <v>-1.3075779195280426</v>
      </c>
      <c r="J60" s="32"/>
      <c r="K60" s="79"/>
      <c r="L60" s="79"/>
      <c r="M60" s="23"/>
      <c r="N60" s="23"/>
      <c r="O60" s="32"/>
      <c r="P60" s="23"/>
      <c r="Q60" s="23"/>
      <c r="R60" s="23"/>
      <c r="S60" s="23"/>
      <c r="T60" s="23"/>
      <c r="U60" s="23"/>
      <c r="V60" s="14"/>
      <c r="W60" s="152">
        <v>95549.815000000002</v>
      </c>
      <c r="X60" s="152">
        <v>33172.186999999991</v>
      </c>
      <c r="Y60" s="156">
        <f t="shared" si="31"/>
        <v>62377.628000000012</v>
      </c>
      <c r="Z60" s="157">
        <f t="shared" si="42"/>
        <v>1.8804195213297219</v>
      </c>
      <c r="AA60" s="145"/>
      <c r="AB60" s="152"/>
      <c r="AC60" s="152"/>
      <c r="AD60" s="145"/>
      <c r="AE60" s="145"/>
      <c r="AF60" s="145"/>
      <c r="AG60" s="145"/>
      <c r="AH60" s="145"/>
      <c r="AI60" s="145"/>
      <c r="AJ60" s="145"/>
      <c r="AK60" s="145"/>
      <c r="AL60" s="145"/>
      <c r="AM60" s="14"/>
      <c r="AN60" s="152">
        <v>-64726.993730000002</v>
      </c>
      <c r="AO60" s="152">
        <v>-74425</v>
      </c>
      <c r="AP60" s="156">
        <f t="shared" si="32"/>
        <v>9698.006269999998</v>
      </c>
      <c r="AQ60" s="157">
        <f t="shared" si="43"/>
        <v>-0.13030576110178027</v>
      </c>
      <c r="AR60" s="145"/>
      <c r="AS60" s="152"/>
      <c r="AT60" s="152"/>
      <c r="AU60" s="145"/>
      <c r="AV60" s="145"/>
      <c r="AW60" s="145"/>
      <c r="AX60" s="145"/>
      <c r="AY60" s="145"/>
      <c r="AZ60" s="145"/>
      <c r="BA60" s="145"/>
      <c r="BB60" s="145"/>
      <c r="BC60" s="145"/>
      <c r="BD60" s="14"/>
      <c r="BE60" s="152">
        <v>-16302.685679999902</v>
      </c>
      <c r="BF60" s="152">
        <v>23203.097270000322</v>
      </c>
      <c r="BG60" s="156">
        <f t="shared" si="33"/>
        <v>-39505.782950000226</v>
      </c>
      <c r="BH60" s="157">
        <f t="shared" si="44"/>
        <v>-1.7026081686550494</v>
      </c>
      <c r="BI60" s="145"/>
      <c r="BJ60" s="152"/>
      <c r="BK60" s="152"/>
      <c r="BL60" s="145"/>
      <c r="BM60" s="145"/>
      <c r="BN60" s="145"/>
      <c r="BO60" s="145"/>
      <c r="BP60" s="145"/>
      <c r="BQ60" s="145"/>
      <c r="BR60" s="145"/>
      <c r="BS60" s="145"/>
      <c r="BT60" s="145"/>
      <c r="BU60" s="14"/>
      <c r="BV60" s="152">
        <v>13700</v>
      </c>
      <c r="BW60" s="152">
        <v>-1900</v>
      </c>
      <c r="BX60" s="156">
        <f t="shared" si="34"/>
        <v>15600</v>
      </c>
      <c r="BY60" s="157">
        <f t="shared" si="45"/>
        <v>-8.2105263157894726</v>
      </c>
      <c r="BZ60" s="145"/>
      <c r="CA60" s="152"/>
      <c r="CB60" s="152"/>
      <c r="CC60" s="145"/>
      <c r="CD60" s="145"/>
      <c r="CE60" s="145"/>
      <c r="CF60" s="145"/>
      <c r="CG60" s="145"/>
      <c r="CH60" s="145"/>
      <c r="CI60" s="145"/>
      <c r="CJ60" s="145"/>
      <c r="CK60" s="145"/>
      <c r="CL60" s="14"/>
      <c r="CM60" s="127">
        <v>-499.23949999999968</v>
      </c>
      <c r="CN60" s="127">
        <v>8190.9936999999991</v>
      </c>
      <c r="CO60" s="205">
        <f t="shared" si="35"/>
        <v>-8690.2331999999988</v>
      </c>
      <c r="CP60" s="157">
        <f t="shared" si="46"/>
        <v>-1.0609498088125742</v>
      </c>
      <c r="CQ60" s="212"/>
      <c r="CR60" s="127"/>
      <c r="CS60" s="127"/>
      <c r="CT60" s="198"/>
      <c r="CU60" s="198"/>
      <c r="CV60" s="212"/>
      <c r="CW60" s="198"/>
      <c r="CX60" s="198"/>
      <c r="CY60" s="198"/>
      <c r="CZ60" s="198"/>
      <c r="DA60" s="198"/>
      <c r="DB60" s="198"/>
      <c r="DC60" s="14"/>
      <c r="DD60" s="152">
        <v>7125</v>
      </c>
      <c r="DE60" s="152">
        <v>9000</v>
      </c>
      <c r="DF60" s="156">
        <f t="shared" si="36"/>
        <v>-1875</v>
      </c>
      <c r="DG60" s="157">
        <f t="shared" si="47"/>
        <v>-0.20833333333333337</v>
      </c>
      <c r="DH60" s="145"/>
      <c r="DI60" s="152"/>
      <c r="DJ60" s="152"/>
      <c r="DK60" s="145"/>
      <c r="DL60" s="145"/>
      <c r="DM60" s="145"/>
      <c r="DN60" s="145"/>
      <c r="DO60" s="145"/>
      <c r="DP60" s="145"/>
      <c r="DQ60" s="145"/>
      <c r="DR60" s="145"/>
      <c r="DS60" s="145"/>
      <c r="DT60" s="14"/>
      <c r="DU60" s="152">
        <v>-24243.474900934612</v>
      </c>
      <c r="DV60" s="152">
        <v>-40704.65732510783</v>
      </c>
      <c r="DW60" s="156">
        <f t="shared" si="37"/>
        <v>16461.182424173217</v>
      </c>
      <c r="DX60" s="157">
        <f t="shared" si="48"/>
        <v>-0.40440538026638728</v>
      </c>
      <c r="DY60" s="145"/>
      <c r="DZ60" s="152"/>
      <c r="EA60" s="152"/>
      <c r="EB60" s="145"/>
      <c r="EC60" s="145"/>
      <c r="ED60" s="145"/>
      <c r="EE60" s="145"/>
      <c r="EF60" s="145"/>
      <c r="EG60" s="145"/>
      <c r="EH60" s="145"/>
      <c r="EI60" s="145"/>
      <c r="EJ60" s="145"/>
      <c r="EK60" s="14"/>
      <c r="EL60" s="152">
        <v>2784.3689592364171</v>
      </c>
      <c r="EM60" s="152">
        <v>-59.86889640228037</v>
      </c>
      <c r="EN60" s="156">
        <f t="shared" si="38"/>
        <v>2844.2378556386975</v>
      </c>
      <c r="EO60" s="157">
        <f t="shared" si="49"/>
        <v>-47.50777159023032</v>
      </c>
      <c r="EP60" s="145"/>
      <c r="EQ60" s="152"/>
      <c r="ER60" s="152"/>
      <c r="ES60" s="145"/>
      <c r="ET60" s="145"/>
      <c r="EU60" s="145"/>
      <c r="EV60" s="145"/>
      <c r="EW60" s="145"/>
      <c r="EX60" s="145"/>
      <c r="EY60" s="145"/>
      <c r="EZ60" s="145"/>
      <c r="FA60" s="145"/>
      <c r="FB60" s="14"/>
      <c r="FC60" s="152">
        <v>0</v>
      </c>
      <c r="FD60" s="152">
        <v>0</v>
      </c>
      <c r="FE60" s="156">
        <f t="shared" si="39"/>
        <v>0</v>
      </c>
      <c r="FF60" s="157" t="str">
        <f t="shared" si="50"/>
        <v/>
      </c>
      <c r="FG60" s="145"/>
      <c r="FH60" s="152"/>
      <c r="FI60" s="152"/>
      <c r="FJ60" s="145"/>
      <c r="FK60" s="145"/>
      <c r="FL60" s="145"/>
      <c r="FM60" s="145"/>
      <c r="FN60" s="145"/>
      <c r="FO60" s="145"/>
      <c r="FP60" s="145"/>
      <c r="FQ60" s="145"/>
      <c r="FR60" s="145"/>
      <c r="FS60" s="14"/>
      <c r="FT60" s="152">
        <v>0</v>
      </c>
      <c r="FU60" s="152">
        <v>0</v>
      </c>
      <c r="FV60" s="156">
        <f t="shared" si="40"/>
        <v>0</v>
      </c>
      <c r="FW60" s="157" t="str">
        <f t="shared" si="51"/>
        <v/>
      </c>
      <c r="FX60" s="145"/>
      <c r="FY60" s="152"/>
      <c r="FZ60" s="152"/>
      <c r="GA60" s="145"/>
      <c r="GB60" s="145"/>
      <c r="GC60" s="145"/>
      <c r="GD60" s="145"/>
      <c r="GE60" s="145"/>
      <c r="GF60" s="145"/>
      <c r="GG60" s="145"/>
      <c r="GH60" s="145"/>
      <c r="GI60" s="145"/>
    </row>
    <row r="61" spans="1:191" x14ac:dyDescent="0.25">
      <c r="A61" s="41">
        <v>654</v>
      </c>
      <c r="B61" s="66" t="str">
        <f>VLOOKUP($A61&amp;B$1,TEXTDF,(SPRCODE="DE")*2+(SPRCODE="FR")*3,FALSE)</f>
        <v>Zuweisung zum Überschussfonds</v>
      </c>
      <c r="C61" s="66"/>
      <c r="D61" s="66"/>
      <c r="E61" s="66"/>
      <c r="F61" s="67">
        <f t="shared" si="57"/>
        <v>924395.90055999986</v>
      </c>
      <c r="G61" s="67">
        <f t="shared" si="58"/>
        <v>488667.65050999995</v>
      </c>
      <c r="H61" s="68">
        <f t="shared" si="30"/>
        <v>435728.25004999992</v>
      </c>
      <c r="I61" s="69">
        <f t="shared" si="41"/>
        <v>0.89166583790690956</v>
      </c>
      <c r="J61" s="32"/>
      <c r="K61" s="79"/>
      <c r="L61" s="79"/>
      <c r="M61" s="23"/>
      <c r="N61" s="23"/>
      <c r="O61" s="32"/>
      <c r="P61" s="23"/>
      <c r="Q61" s="23"/>
      <c r="R61" s="23"/>
      <c r="S61" s="23"/>
      <c r="T61" s="23"/>
      <c r="U61" s="23"/>
      <c r="V61" s="14"/>
      <c r="W61" s="153">
        <v>636501.10430000001</v>
      </c>
      <c r="X61" s="153">
        <v>150443.67513999998</v>
      </c>
      <c r="Y61" s="154">
        <f t="shared" si="31"/>
        <v>486057.42916000006</v>
      </c>
      <c r="Z61" s="155">
        <f t="shared" si="42"/>
        <v>3.2308266114057931</v>
      </c>
      <c r="AA61" s="145"/>
      <c r="AB61" s="152"/>
      <c r="AC61" s="152"/>
      <c r="AD61" s="145"/>
      <c r="AE61" s="145"/>
      <c r="AF61" s="145"/>
      <c r="AG61" s="145"/>
      <c r="AH61" s="145"/>
      <c r="AI61" s="145"/>
      <c r="AJ61" s="145"/>
      <c r="AK61" s="145"/>
      <c r="AL61" s="145"/>
      <c r="AM61" s="14"/>
      <c r="AN61" s="153">
        <v>81404.467289999986</v>
      </c>
      <c r="AO61" s="153">
        <v>137961.75839</v>
      </c>
      <c r="AP61" s="154">
        <f t="shared" si="32"/>
        <v>-56557.291100000017</v>
      </c>
      <c r="AQ61" s="155">
        <f t="shared" si="43"/>
        <v>-0.40994904501086371</v>
      </c>
      <c r="AR61" s="145"/>
      <c r="AS61" s="152"/>
      <c r="AT61" s="152"/>
      <c r="AU61" s="145"/>
      <c r="AV61" s="145"/>
      <c r="AW61" s="145"/>
      <c r="AX61" s="145"/>
      <c r="AY61" s="145"/>
      <c r="AZ61" s="145"/>
      <c r="BA61" s="145"/>
      <c r="BB61" s="145"/>
      <c r="BC61" s="145"/>
      <c r="BD61" s="14"/>
      <c r="BE61" s="153">
        <v>7000</v>
      </c>
      <c r="BF61" s="153">
        <v>35000</v>
      </c>
      <c r="BG61" s="154">
        <f t="shared" si="33"/>
        <v>-28000</v>
      </c>
      <c r="BH61" s="155">
        <f t="shared" si="44"/>
        <v>-0.8</v>
      </c>
      <c r="BI61" s="145"/>
      <c r="BJ61" s="152"/>
      <c r="BK61" s="152"/>
      <c r="BL61" s="145"/>
      <c r="BM61" s="145"/>
      <c r="BN61" s="145"/>
      <c r="BO61" s="145"/>
      <c r="BP61" s="145"/>
      <c r="BQ61" s="145"/>
      <c r="BR61" s="145"/>
      <c r="BS61" s="145"/>
      <c r="BT61" s="145"/>
      <c r="BU61" s="14"/>
      <c r="BV61" s="153">
        <v>115536.59873</v>
      </c>
      <c r="BW61" s="153">
        <v>90381.386930000008</v>
      </c>
      <c r="BX61" s="154">
        <f t="shared" si="34"/>
        <v>25155.21179999999</v>
      </c>
      <c r="BY61" s="155">
        <f t="shared" si="45"/>
        <v>0.2783229230536437</v>
      </c>
      <c r="BZ61" s="145"/>
      <c r="CA61" s="152"/>
      <c r="CB61" s="152"/>
      <c r="CC61" s="145"/>
      <c r="CD61" s="145"/>
      <c r="CE61" s="145"/>
      <c r="CF61" s="145"/>
      <c r="CG61" s="145"/>
      <c r="CH61" s="145"/>
      <c r="CI61" s="145"/>
      <c r="CJ61" s="145"/>
      <c r="CK61" s="145"/>
      <c r="CL61" s="14"/>
      <c r="CM61" s="129">
        <v>40439.11838</v>
      </c>
      <c r="CN61" s="129">
        <v>17588.387400000003</v>
      </c>
      <c r="CO61" s="204">
        <f t="shared" si="35"/>
        <v>22850.730979999997</v>
      </c>
      <c r="CP61" s="155">
        <f t="shared" si="46"/>
        <v>1.2991942046943992</v>
      </c>
      <c r="CQ61" s="212"/>
      <c r="CR61" s="127"/>
      <c r="CS61" s="127"/>
      <c r="CT61" s="198"/>
      <c r="CU61" s="198"/>
      <c r="CV61" s="212"/>
      <c r="CW61" s="198"/>
      <c r="CX61" s="198"/>
      <c r="CY61" s="198"/>
      <c r="CZ61" s="198"/>
      <c r="DA61" s="198"/>
      <c r="DB61" s="198"/>
      <c r="DC61" s="14"/>
      <c r="DD61" s="153">
        <v>15000</v>
      </c>
      <c r="DE61" s="153">
        <v>10000</v>
      </c>
      <c r="DF61" s="154">
        <f t="shared" si="36"/>
        <v>5000</v>
      </c>
      <c r="DG61" s="155">
        <f t="shared" si="47"/>
        <v>0.5</v>
      </c>
      <c r="DH61" s="145"/>
      <c r="DI61" s="152"/>
      <c r="DJ61" s="152"/>
      <c r="DK61" s="145"/>
      <c r="DL61" s="145"/>
      <c r="DM61" s="145"/>
      <c r="DN61" s="145"/>
      <c r="DO61" s="145"/>
      <c r="DP61" s="145"/>
      <c r="DQ61" s="145"/>
      <c r="DR61" s="145"/>
      <c r="DS61" s="145"/>
      <c r="DT61" s="14"/>
      <c r="DU61" s="153">
        <v>28437.107</v>
      </c>
      <c r="DV61" s="153">
        <v>29468.590329999999</v>
      </c>
      <c r="DW61" s="154">
        <f t="shared" si="37"/>
        <v>-1031.4833299999991</v>
      </c>
      <c r="DX61" s="155">
        <f t="shared" si="48"/>
        <v>-3.5002805307246532E-2</v>
      </c>
      <c r="DY61" s="145"/>
      <c r="DZ61" s="152"/>
      <c r="EA61" s="152"/>
      <c r="EB61" s="145"/>
      <c r="EC61" s="145"/>
      <c r="ED61" s="145"/>
      <c r="EE61" s="145"/>
      <c r="EF61" s="145"/>
      <c r="EG61" s="145"/>
      <c r="EH61" s="145"/>
      <c r="EI61" s="145"/>
      <c r="EJ61" s="145"/>
      <c r="EK61" s="14"/>
      <c r="EL61" s="153">
        <v>77.504859999999994</v>
      </c>
      <c r="EM61" s="153">
        <v>17760.623819999997</v>
      </c>
      <c r="EN61" s="154">
        <f t="shared" si="38"/>
        <v>-17683.118959999996</v>
      </c>
      <c r="EO61" s="155">
        <f t="shared" si="49"/>
        <v>-0.99563614089316377</v>
      </c>
      <c r="EP61" s="145"/>
      <c r="EQ61" s="152"/>
      <c r="ER61" s="152"/>
      <c r="ES61" s="145"/>
      <c r="ET61" s="145"/>
      <c r="EU61" s="145"/>
      <c r="EV61" s="145"/>
      <c r="EW61" s="145"/>
      <c r="EX61" s="145"/>
      <c r="EY61" s="145"/>
      <c r="EZ61" s="145"/>
      <c r="FA61" s="145"/>
      <c r="FB61" s="14"/>
      <c r="FC61" s="153">
        <v>0</v>
      </c>
      <c r="FD61" s="153">
        <v>63.228499999999997</v>
      </c>
      <c r="FE61" s="154">
        <f t="shared" si="39"/>
        <v>-63.228499999999997</v>
      </c>
      <c r="FF61" s="155">
        <f t="shared" si="50"/>
        <v>-1</v>
      </c>
      <c r="FG61" s="145"/>
      <c r="FH61" s="152"/>
      <c r="FI61" s="152"/>
      <c r="FJ61" s="145"/>
      <c r="FK61" s="145"/>
      <c r="FL61" s="145"/>
      <c r="FM61" s="145"/>
      <c r="FN61" s="145"/>
      <c r="FO61" s="145"/>
      <c r="FP61" s="145"/>
      <c r="FQ61" s="145"/>
      <c r="FR61" s="145"/>
      <c r="FS61" s="14"/>
      <c r="FT61" s="153">
        <v>0</v>
      </c>
      <c r="FU61" s="153">
        <v>0</v>
      </c>
      <c r="FV61" s="154">
        <f t="shared" si="40"/>
        <v>0</v>
      </c>
      <c r="FW61" s="155" t="str">
        <f t="shared" si="51"/>
        <v/>
      </c>
      <c r="FX61" s="145"/>
      <c r="FY61" s="152"/>
      <c r="FZ61" s="152"/>
      <c r="GA61" s="145"/>
      <c r="GB61" s="145"/>
      <c r="GC61" s="145"/>
      <c r="GD61" s="145"/>
      <c r="GE61" s="145"/>
      <c r="GF61" s="145"/>
      <c r="GG61" s="145"/>
      <c r="GH61" s="145"/>
      <c r="GI61" s="145"/>
    </row>
    <row r="62" spans="1:191" x14ac:dyDescent="0.25">
      <c r="A62" s="41">
        <v>655</v>
      </c>
      <c r="B62" s="66" t="str">
        <f>VLOOKUP($A62&amp;B$1,TEXTDF,(SPRCODE="DE")*2+(SPRCODE="FR")*3,FALSE)</f>
        <v>Veränderung Prämienüberträge</v>
      </c>
      <c r="C62" s="66"/>
      <c r="D62" s="66"/>
      <c r="E62" s="66"/>
      <c r="F62" s="67">
        <f t="shared" si="57"/>
        <v>-0.53218999999999994</v>
      </c>
      <c r="G62" s="67">
        <f t="shared" si="58"/>
        <v>3.4999999403953551E-4</v>
      </c>
      <c r="H62" s="68">
        <f t="shared" si="30"/>
        <v>-0.53253999999403945</v>
      </c>
      <c r="I62" s="69">
        <f t="shared" si="41"/>
        <v>-1521.5428830375481</v>
      </c>
      <c r="J62" s="23"/>
      <c r="K62" s="79"/>
      <c r="L62" s="79"/>
      <c r="M62" s="23"/>
      <c r="N62" s="23"/>
      <c r="O62" s="23"/>
      <c r="P62" s="23"/>
      <c r="Q62" s="23"/>
      <c r="R62" s="23"/>
      <c r="S62" s="23"/>
      <c r="T62" s="23"/>
      <c r="U62" s="23"/>
      <c r="V62" s="14"/>
      <c r="W62" s="153">
        <v>0</v>
      </c>
      <c r="X62" s="153">
        <v>0</v>
      </c>
      <c r="Y62" s="154">
        <f t="shared" si="31"/>
        <v>0</v>
      </c>
      <c r="Z62" s="155" t="str">
        <f t="shared" si="42"/>
        <v/>
      </c>
      <c r="AA62" s="145"/>
      <c r="AB62" s="152"/>
      <c r="AC62" s="152"/>
      <c r="AD62" s="145"/>
      <c r="AE62" s="145"/>
      <c r="AF62" s="145"/>
      <c r="AG62" s="145"/>
      <c r="AH62" s="145"/>
      <c r="AI62" s="145"/>
      <c r="AJ62" s="145"/>
      <c r="AK62" s="145"/>
      <c r="AL62" s="145"/>
      <c r="AM62" s="14"/>
      <c r="AN62" s="153">
        <v>-0.18318999999999999</v>
      </c>
      <c r="AO62" s="153">
        <v>0</v>
      </c>
      <c r="AP62" s="154">
        <f t="shared" si="32"/>
        <v>-0.18318999999999999</v>
      </c>
      <c r="AQ62" s="155" t="str">
        <f t="shared" si="43"/>
        <v/>
      </c>
      <c r="AR62" s="145"/>
      <c r="AS62" s="152"/>
      <c r="AT62" s="152"/>
      <c r="AU62" s="145"/>
      <c r="AV62" s="145"/>
      <c r="AW62" s="145"/>
      <c r="AX62" s="145"/>
      <c r="AY62" s="145"/>
      <c r="AZ62" s="145"/>
      <c r="BA62" s="145"/>
      <c r="BB62" s="145"/>
      <c r="BC62" s="145"/>
      <c r="BD62" s="14"/>
      <c r="BE62" s="153">
        <v>0</v>
      </c>
      <c r="BF62" s="153">
        <v>0</v>
      </c>
      <c r="BG62" s="154">
        <f t="shared" si="33"/>
        <v>0</v>
      </c>
      <c r="BH62" s="155" t="str">
        <f t="shared" si="44"/>
        <v/>
      </c>
      <c r="BI62" s="145"/>
      <c r="BJ62" s="152"/>
      <c r="BK62" s="152"/>
      <c r="BL62" s="145"/>
      <c r="BM62" s="145"/>
      <c r="BN62" s="145"/>
      <c r="BO62" s="145"/>
      <c r="BP62" s="145"/>
      <c r="BQ62" s="145"/>
      <c r="BR62" s="145"/>
      <c r="BS62" s="145"/>
      <c r="BT62" s="145"/>
      <c r="BU62" s="14"/>
      <c r="BV62" s="153">
        <v>-0.34899999999999998</v>
      </c>
      <c r="BW62" s="153">
        <v>0</v>
      </c>
      <c r="BX62" s="154">
        <f t="shared" si="34"/>
        <v>-0.34899999999999998</v>
      </c>
      <c r="BY62" s="155" t="str">
        <f t="shared" si="45"/>
        <v/>
      </c>
      <c r="BZ62" s="145"/>
      <c r="CA62" s="152"/>
      <c r="CB62" s="152"/>
      <c r="CC62" s="145"/>
      <c r="CD62" s="145"/>
      <c r="CE62" s="145"/>
      <c r="CF62" s="145"/>
      <c r="CG62" s="145"/>
      <c r="CH62" s="145"/>
      <c r="CI62" s="145"/>
      <c r="CJ62" s="145"/>
      <c r="CK62" s="145"/>
      <c r="CL62" s="14"/>
      <c r="CM62" s="129">
        <v>0</v>
      </c>
      <c r="CN62" s="129">
        <v>3.4999999403953551E-4</v>
      </c>
      <c r="CO62" s="204">
        <f t="shared" si="35"/>
        <v>-3.4999999403953551E-4</v>
      </c>
      <c r="CP62" s="155">
        <f t="shared" si="46"/>
        <v>-1</v>
      </c>
      <c r="CQ62" s="198"/>
      <c r="CR62" s="127"/>
      <c r="CS62" s="127"/>
      <c r="CT62" s="198"/>
      <c r="CU62" s="198"/>
      <c r="CV62" s="198"/>
      <c r="CW62" s="198"/>
      <c r="CX62" s="198"/>
      <c r="CY62" s="198"/>
      <c r="CZ62" s="198"/>
      <c r="DA62" s="198"/>
      <c r="DB62" s="198"/>
      <c r="DC62" s="14"/>
      <c r="DD62" s="153">
        <v>0</v>
      </c>
      <c r="DE62" s="153">
        <v>0</v>
      </c>
      <c r="DF62" s="154">
        <f t="shared" si="36"/>
        <v>0</v>
      </c>
      <c r="DG62" s="155" t="str">
        <f t="shared" si="47"/>
        <v/>
      </c>
      <c r="DH62" s="145"/>
      <c r="DI62" s="152"/>
      <c r="DJ62" s="152"/>
      <c r="DK62" s="145"/>
      <c r="DL62" s="145"/>
      <c r="DM62" s="145"/>
      <c r="DN62" s="145"/>
      <c r="DO62" s="145"/>
      <c r="DP62" s="145"/>
      <c r="DQ62" s="145"/>
      <c r="DR62" s="145"/>
      <c r="DS62" s="145"/>
      <c r="DT62" s="14"/>
      <c r="DU62" s="153">
        <v>0</v>
      </c>
      <c r="DV62" s="153">
        <v>0</v>
      </c>
      <c r="DW62" s="154">
        <f t="shared" si="37"/>
        <v>0</v>
      </c>
      <c r="DX62" s="155" t="str">
        <f t="shared" si="48"/>
        <v/>
      </c>
      <c r="DY62" s="145"/>
      <c r="DZ62" s="152"/>
      <c r="EA62" s="152"/>
      <c r="EB62" s="145"/>
      <c r="EC62" s="145"/>
      <c r="ED62" s="145"/>
      <c r="EE62" s="145"/>
      <c r="EF62" s="145"/>
      <c r="EG62" s="145"/>
      <c r="EH62" s="145"/>
      <c r="EI62" s="145"/>
      <c r="EJ62" s="145"/>
      <c r="EK62" s="14"/>
      <c r="EL62" s="153">
        <v>0</v>
      </c>
      <c r="EM62" s="153">
        <v>0</v>
      </c>
      <c r="EN62" s="154">
        <f t="shared" si="38"/>
        <v>0</v>
      </c>
      <c r="EO62" s="155" t="str">
        <f t="shared" si="49"/>
        <v/>
      </c>
      <c r="EP62" s="145"/>
      <c r="EQ62" s="152"/>
      <c r="ER62" s="152"/>
      <c r="ES62" s="145"/>
      <c r="ET62" s="145"/>
      <c r="EU62" s="145"/>
      <c r="EV62" s="145"/>
      <c r="EW62" s="145"/>
      <c r="EX62" s="145"/>
      <c r="EY62" s="145"/>
      <c r="EZ62" s="145"/>
      <c r="FA62" s="145"/>
      <c r="FB62" s="14"/>
      <c r="FC62" s="153">
        <v>0</v>
      </c>
      <c r="FD62" s="153">
        <v>0</v>
      </c>
      <c r="FE62" s="154">
        <f t="shared" si="39"/>
        <v>0</v>
      </c>
      <c r="FF62" s="155" t="str">
        <f t="shared" si="50"/>
        <v/>
      </c>
      <c r="FG62" s="145"/>
      <c r="FH62" s="152"/>
      <c r="FI62" s="152"/>
      <c r="FJ62" s="145"/>
      <c r="FK62" s="145"/>
      <c r="FL62" s="145"/>
      <c r="FM62" s="145"/>
      <c r="FN62" s="145"/>
      <c r="FO62" s="145"/>
      <c r="FP62" s="145"/>
      <c r="FQ62" s="145"/>
      <c r="FR62" s="145"/>
      <c r="FS62" s="14"/>
      <c r="FT62" s="153">
        <v>0</v>
      </c>
      <c r="FU62" s="153">
        <v>0</v>
      </c>
      <c r="FV62" s="154">
        <f t="shared" si="40"/>
        <v>0</v>
      </c>
      <c r="FW62" s="155" t="str">
        <f t="shared" si="51"/>
        <v/>
      </c>
      <c r="FX62" s="145"/>
      <c r="FY62" s="152"/>
      <c r="FZ62" s="152"/>
      <c r="GA62" s="145"/>
      <c r="GB62" s="145"/>
      <c r="GC62" s="145"/>
      <c r="GD62" s="145"/>
      <c r="GE62" s="145"/>
      <c r="GF62" s="145"/>
      <c r="GG62" s="145"/>
      <c r="GH62" s="145"/>
      <c r="GI62" s="145"/>
    </row>
    <row r="63" spans="1:191" x14ac:dyDescent="0.25">
      <c r="A63" s="41">
        <v>656</v>
      </c>
      <c r="B63" s="66" t="str">
        <f>VLOOKUP($A63&amp;B$1,TEXTDF,(SPRCODE="DE")*2+(SPRCODE="FR")*3,FALSE)</f>
        <v>Abschluss- und Verwaltungskosten</v>
      </c>
      <c r="C63" s="66"/>
      <c r="D63" s="66"/>
      <c r="E63" s="66"/>
      <c r="F63" s="67">
        <f t="shared" si="57"/>
        <v>758434.63450546016</v>
      </c>
      <c r="G63" s="67">
        <f t="shared" si="58"/>
        <v>725383.35506534285</v>
      </c>
      <c r="H63" s="68">
        <f t="shared" si="30"/>
        <v>33051.279440117301</v>
      </c>
      <c r="I63" s="69">
        <f t="shared" si="41"/>
        <v>4.5563879029371979E-2</v>
      </c>
      <c r="J63" s="23"/>
      <c r="K63" s="79"/>
      <c r="L63" s="79"/>
      <c r="M63" s="23"/>
      <c r="N63" s="23"/>
      <c r="O63" s="23"/>
      <c r="P63" s="23"/>
      <c r="Q63" s="23"/>
      <c r="R63" s="23"/>
      <c r="S63" s="23"/>
      <c r="T63" s="23"/>
      <c r="U63" s="23"/>
      <c r="V63" s="14"/>
      <c r="W63" s="153">
        <v>235708.24731864181</v>
      </c>
      <c r="X63" s="153">
        <v>212605.10262497282</v>
      </c>
      <c r="Y63" s="154">
        <f t="shared" si="31"/>
        <v>23103.14469366899</v>
      </c>
      <c r="Z63" s="155">
        <f t="shared" si="42"/>
        <v>0.10866693418182938</v>
      </c>
      <c r="AA63" s="145"/>
      <c r="AB63" s="152"/>
      <c r="AC63" s="152"/>
      <c r="AD63" s="145"/>
      <c r="AE63" s="145"/>
      <c r="AF63" s="145"/>
      <c r="AG63" s="145"/>
      <c r="AH63" s="145"/>
      <c r="AI63" s="145"/>
      <c r="AJ63" s="145"/>
      <c r="AK63" s="145"/>
      <c r="AL63" s="145"/>
      <c r="AM63" s="14"/>
      <c r="AN63" s="153">
        <v>180767.77752</v>
      </c>
      <c r="AO63" s="153">
        <v>175106.05789</v>
      </c>
      <c r="AP63" s="154">
        <f t="shared" si="32"/>
        <v>5661.7196300000069</v>
      </c>
      <c r="AQ63" s="155">
        <f t="shared" si="43"/>
        <v>3.2333088290735557E-2</v>
      </c>
      <c r="AR63" s="145"/>
      <c r="AS63" s="152"/>
      <c r="AT63" s="152"/>
      <c r="AU63" s="145"/>
      <c r="AV63" s="145"/>
      <c r="AW63" s="145"/>
      <c r="AX63" s="145"/>
      <c r="AY63" s="145"/>
      <c r="AZ63" s="145"/>
      <c r="BA63" s="145"/>
      <c r="BB63" s="145"/>
      <c r="BC63" s="145"/>
      <c r="BD63" s="14"/>
      <c r="BE63" s="153">
        <v>66972.489581102069</v>
      </c>
      <c r="BF63" s="153">
        <v>65999.258027429314</v>
      </c>
      <c r="BG63" s="154">
        <f t="shared" si="33"/>
        <v>973.23155367275467</v>
      </c>
      <c r="BH63" s="155">
        <f t="shared" si="44"/>
        <v>1.4746098407171226E-2</v>
      </c>
      <c r="BI63" s="145"/>
      <c r="BJ63" s="152"/>
      <c r="BK63" s="152"/>
      <c r="BL63" s="145"/>
      <c r="BM63" s="145"/>
      <c r="BN63" s="145"/>
      <c r="BO63" s="145"/>
      <c r="BP63" s="145"/>
      <c r="BQ63" s="145"/>
      <c r="BR63" s="145"/>
      <c r="BS63" s="145"/>
      <c r="BT63" s="145"/>
      <c r="BU63" s="14"/>
      <c r="BV63" s="153">
        <v>89137.835179059795</v>
      </c>
      <c r="BW63" s="153">
        <v>87697.416539999744</v>
      </c>
      <c r="BX63" s="154">
        <f t="shared" si="34"/>
        <v>1440.4186390600516</v>
      </c>
      <c r="BY63" s="155">
        <f t="shared" si="45"/>
        <v>1.6424869692746924E-2</v>
      </c>
      <c r="BZ63" s="145"/>
      <c r="CA63" s="152"/>
      <c r="CB63" s="152"/>
      <c r="CC63" s="145"/>
      <c r="CD63" s="145"/>
      <c r="CE63" s="145"/>
      <c r="CF63" s="145"/>
      <c r="CG63" s="145"/>
      <c r="CH63" s="145"/>
      <c r="CI63" s="145"/>
      <c r="CJ63" s="145"/>
      <c r="CK63" s="145"/>
      <c r="CL63" s="14"/>
      <c r="CM63" s="129">
        <v>48883.344136253174</v>
      </c>
      <c r="CN63" s="129">
        <v>49261.131221338655</v>
      </c>
      <c r="CO63" s="204">
        <f t="shared" si="35"/>
        <v>-377.78708508548152</v>
      </c>
      <c r="CP63" s="155">
        <f t="shared" si="46"/>
        <v>-7.6690704358375328E-3</v>
      </c>
      <c r="CQ63" s="198"/>
      <c r="CR63" s="127"/>
      <c r="CS63" s="127"/>
      <c r="CT63" s="198"/>
      <c r="CU63" s="198"/>
      <c r="CV63" s="198"/>
      <c r="CW63" s="198"/>
      <c r="CX63" s="198"/>
      <c r="CY63" s="198"/>
      <c r="CZ63" s="198"/>
      <c r="DA63" s="198"/>
      <c r="DB63" s="198"/>
      <c r="DC63" s="14"/>
      <c r="DD63" s="153">
        <v>22219.555</v>
      </c>
      <c r="DE63" s="153">
        <v>21259.696832402376</v>
      </c>
      <c r="DF63" s="154">
        <f t="shared" si="36"/>
        <v>959.85816759762383</v>
      </c>
      <c r="DG63" s="155">
        <f t="shared" si="47"/>
        <v>4.5149193573385427E-2</v>
      </c>
      <c r="DH63" s="145"/>
      <c r="DI63" s="152"/>
      <c r="DJ63" s="152"/>
      <c r="DK63" s="145"/>
      <c r="DL63" s="145"/>
      <c r="DM63" s="145"/>
      <c r="DN63" s="145"/>
      <c r="DO63" s="145"/>
      <c r="DP63" s="145"/>
      <c r="DQ63" s="145"/>
      <c r="DR63" s="145"/>
      <c r="DS63" s="145"/>
      <c r="DT63" s="14"/>
      <c r="DU63" s="153">
        <v>94703.160767230627</v>
      </c>
      <c r="DV63" s="153">
        <v>94058.09653999997</v>
      </c>
      <c r="DW63" s="154">
        <f t="shared" si="37"/>
        <v>645.06422723065771</v>
      </c>
      <c r="DX63" s="155">
        <f t="shared" si="48"/>
        <v>6.8581467301576104E-3</v>
      </c>
      <c r="DY63" s="145"/>
      <c r="DZ63" s="152"/>
      <c r="EA63" s="152"/>
      <c r="EB63" s="145"/>
      <c r="EC63" s="145"/>
      <c r="ED63" s="145"/>
      <c r="EE63" s="145"/>
      <c r="EF63" s="145"/>
      <c r="EG63" s="145"/>
      <c r="EH63" s="145"/>
      <c r="EI63" s="145"/>
      <c r="EJ63" s="145"/>
      <c r="EK63" s="14"/>
      <c r="EL63" s="153">
        <v>19465.595109172598</v>
      </c>
      <c r="EM63" s="153">
        <v>18899.452437</v>
      </c>
      <c r="EN63" s="154">
        <f t="shared" si="38"/>
        <v>566.1426721725984</v>
      </c>
      <c r="EO63" s="155">
        <f t="shared" si="49"/>
        <v>2.9955506597865389E-2</v>
      </c>
      <c r="EP63" s="145"/>
      <c r="EQ63" s="152"/>
      <c r="ER63" s="152"/>
      <c r="ES63" s="145"/>
      <c r="ET63" s="145"/>
      <c r="EU63" s="145"/>
      <c r="EV63" s="145"/>
      <c r="EW63" s="145"/>
      <c r="EX63" s="145"/>
      <c r="EY63" s="145"/>
      <c r="EZ63" s="145"/>
      <c r="FA63" s="145"/>
      <c r="FB63" s="14"/>
      <c r="FC63" s="153">
        <v>576.62989400000004</v>
      </c>
      <c r="FD63" s="153">
        <v>497.14295220000008</v>
      </c>
      <c r="FE63" s="154">
        <f t="shared" si="39"/>
        <v>79.486941799999954</v>
      </c>
      <c r="FF63" s="155">
        <f t="shared" si="50"/>
        <v>0.15988749603760333</v>
      </c>
      <c r="FG63" s="145"/>
      <c r="FH63" s="152"/>
      <c r="FI63" s="152"/>
      <c r="FJ63" s="145"/>
      <c r="FK63" s="145"/>
      <c r="FL63" s="145"/>
      <c r="FM63" s="145"/>
      <c r="FN63" s="145"/>
      <c r="FO63" s="145"/>
      <c r="FP63" s="145"/>
      <c r="FQ63" s="145"/>
      <c r="FR63" s="145"/>
      <c r="FS63" s="14"/>
      <c r="FT63" s="153">
        <v>0</v>
      </c>
      <c r="FU63" s="153">
        <v>0</v>
      </c>
      <c r="FV63" s="154">
        <f t="shared" si="40"/>
        <v>0</v>
      </c>
      <c r="FW63" s="155" t="str">
        <f t="shared" si="51"/>
        <v/>
      </c>
      <c r="FX63" s="145"/>
      <c r="FY63" s="152"/>
      <c r="FZ63" s="152"/>
      <c r="GA63" s="145"/>
      <c r="GB63" s="145"/>
      <c r="GC63" s="145"/>
      <c r="GD63" s="145"/>
      <c r="GE63" s="145"/>
      <c r="GF63" s="145"/>
      <c r="GG63" s="145"/>
      <c r="GH63" s="145"/>
      <c r="GI63" s="145"/>
    </row>
    <row r="64" spans="1:191" x14ac:dyDescent="0.25">
      <c r="A64" s="41">
        <v>657</v>
      </c>
      <c r="B64" s="66" t="str">
        <f>VLOOKUP($A64&amp;B$1,TEXTDF,(SPRCODE="DE")*2+(SPRCODE="FR")*3,FALSE)</f>
        <v>Übriger Aufwand</v>
      </c>
      <c r="C64" s="66"/>
      <c r="D64" s="66"/>
      <c r="E64" s="66"/>
      <c r="F64" s="67">
        <f t="shared" si="57"/>
        <v>38033.333290794086</v>
      </c>
      <c r="G64" s="67">
        <f t="shared" si="58"/>
        <v>42923.083189835976</v>
      </c>
      <c r="H64" s="68">
        <f t="shared" si="30"/>
        <v>-4889.7498990418899</v>
      </c>
      <c r="I64" s="69">
        <f t="shared" si="41"/>
        <v>-0.11391888782583459</v>
      </c>
      <c r="J64" s="23"/>
      <c r="K64" s="79"/>
      <c r="L64" s="79"/>
      <c r="M64" s="23"/>
      <c r="N64" s="23"/>
      <c r="O64" s="23"/>
      <c r="P64" s="23"/>
      <c r="Q64" s="23"/>
      <c r="R64" s="23"/>
      <c r="S64" s="23"/>
      <c r="T64" s="23"/>
      <c r="U64" s="23"/>
      <c r="V64" s="14"/>
      <c r="W64" s="153">
        <v>16678.990359973723</v>
      </c>
      <c r="X64" s="153">
        <v>18081.765017989288</v>
      </c>
      <c r="Y64" s="154">
        <f t="shared" si="31"/>
        <v>-1402.7746580155654</v>
      </c>
      <c r="Z64" s="155">
        <f t="shared" si="42"/>
        <v>-7.7579520396375279E-2</v>
      </c>
      <c r="AA64" s="145"/>
      <c r="AB64" s="152"/>
      <c r="AC64" s="152"/>
      <c r="AD64" s="145"/>
      <c r="AE64" s="145"/>
      <c r="AF64" s="145"/>
      <c r="AG64" s="145"/>
      <c r="AH64" s="145"/>
      <c r="AI64" s="145"/>
      <c r="AJ64" s="145"/>
      <c r="AK64" s="145"/>
      <c r="AL64" s="145"/>
      <c r="AM64" s="14"/>
      <c r="AN64" s="153">
        <v>10235.587810000001</v>
      </c>
      <c r="AO64" s="153">
        <v>14404.193259999998</v>
      </c>
      <c r="AP64" s="154">
        <f t="shared" si="32"/>
        <v>-4168.6054499999973</v>
      </c>
      <c r="AQ64" s="155">
        <f t="shared" si="43"/>
        <v>-0.28940221605996408</v>
      </c>
      <c r="AR64" s="145"/>
      <c r="AS64" s="152"/>
      <c r="AT64" s="152"/>
      <c r="AU64" s="145"/>
      <c r="AV64" s="145"/>
      <c r="AW64" s="145"/>
      <c r="AX64" s="145"/>
      <c r="AY64" s="145"/>
      <c r="AZ64" s="145"/>
      <c r="BA64" s="145"/>
      <c r="BB64" s="145"/>
      <c r="BC64" s="145"/>
      <c r="BD64" s="14"/>
      <c r="BE64" s="153">
        <v>5886.4901299999992</v>
      </c>
      <c r="BF64" s="153">
        <v>4657.3603659010005</v>
      </c>
      <c r="BG64" s="154">
        <f t="shared" si="33"/>
        <v>1229.1297640989987</v>
      </c>
      <c r="BH64" s="155">
        <f t="shared" si="44"/>
        <v>0.26391124317931425</v>
      </c>
      <c r="BI64" s="145"/>
      <c r="BJ64" s="152"/>
      <c r="BK64" s="152"/>
      <c r="BL64" s="145"/>
      <c r="BM64" s="145"/>
      <c r="BN64" s="145"/>
      <c r="BO64" s="145"/>
      <c r="BP64" s="145"/>
      <c r="BQ64" s="145"/>
      <c r="BR64" s="145"/>
      <c r="BS64" s="145"/>
      <c r="BT64" s="145"/>
      <c r="BU64" s="14"/>
      <c r="BV64" s="153">
        <v>2650.9953100000002</v>
      </c>
      <c r="BW64" s="153">
        <v>3300.2574599999998</v>
      </c>
      <c r="BX64" s="154">
        <f t="shared" si="34"/>
        <v>-649.26214999999956</v>
      </c>
      <c r="BY64" s="155">
        <f t="shared" si="45"/>
        <v>-0.19673075748459923</v>
      </c>
      <c r="BZ64" s="145"/>
      <c r="CA64" s="152"/>
      <c r="CB64" s="152"/>
      <c r="CC64" s="145"/>
      <c r="CD64" s="145"/>
      <c r="CE64" s="145"/>
      <c r="CF64" s="145"/>
      <c r="CG64" s="145"/>
      <c r="CH64" s="145"/>
      <c r="CI64" s="145"/>
      <c r="CJ64" s="145"/>
      <c r="CK64" s="145"/>
      <c r="CL64" s="14"/>
      <c r="CM64" s="129">
        <v>983.81501000000003</v>
      </c>
      <c r="CN64" s="129">
        <v>1118.60984500003</v>
      </c>
      <c r="CO64" s="204">
        <f t="shared" si="35"/>
        <v>-134.79483500002993</v>
      </c>
      <c r="CP64" s="155">
        <f t="shared" si="46"/>
        <v>-0.1205020996395989</v>
      </c>
      <c r="CQ64" s="198"/>
      <c r="CR64" s="127"/>
      <c r="CS64" s="127"/>
      <c r="CT64" s="198"/>
      <c r="CU64" s="198"/>
      <c r="CV64" s="198"/>
      <c r="CW64" s="198"/>
      <c r="CX64" s="198"/>
      <c r="CY64" s="198"/>
      <c r="CZ64" s="198"/>
      <c r="DA64" s="198"/>
      <c r="DB64" s="198"/>
      <c r="DC64" s="14"/>
      <c r="DD64" s="153">
        <v>629.57899999999995</v>
      </c>
      <c r="DE64" s="153">
        <v>434.60889094565329</v>
      </c>
      <c r="DF64" s="154">
        <f t="shared" si="36"/>
        <v>194.97010905434666</v>
      </c>
      <c r="DG64" s="155">
        <f t="shared" si="47"/>
        <v>0.44861049351778481</v>
      </c>
      <c r="DH64" s="145"/>
      <c r="DI64" s="152"/>
      <c r="DJ64" s="152"/>
      <c r="DK64" s="145"/>
      <c r="DL64" s="145"/>
      <c r="DM64" s="145"/>
      <c r="DN64" s="145"/>
      <c r="DO64" s="145"/>
      <c r="DP64" s="145"/>
      <c r="DQ64" s="145"/>
      <c r="DR64" s="145"/>
      <c r="DS64" s="145"/>
      <c r="DT64" s="14"/>
      <c r="DU64" s="153">
        <v>683.36361276937123</v>
      </c>
      <c r="DV64" s="153">
        <v>636.12588000000005</v>
      </c>
      <c r="DW64" s="154">
        <f t="shared" si="37"/>
        <v>47.237732769371178</v>
      </c>
      <c r="DX64" s="155">
        <f t="shared" si="48"/>
        <v>7.4258467159630692E-2</v>
      </c>
      <c r="DY64" s="145"/>
      <c r="DZ64" s="152"/>
      <c r="EA64" s="152"/>
      <c r="EB64" s="145"/>
      <c r="EC64" s="145"/>
      <c r="ED64" s="145"/>
      <c r="EE64" s="145"/>
      <c r="EF64" s="145"/>
      <c r="EG64" s="145"/>
      <c r="EH64" s="145"/>
      <c r="EI64" s="145"/>
      <c r="EJ64" s="145"/>
      <c r="EK64" s="14"/>
      <c r="EL64" s="153">
        <v>284.44096805100003</v>
      </c>
      <c r="EM64" s="153">
        <v>290.49146999999999</v>
      </c>
      <c r="EN64" s="154">
        <f t="shared" si="38"/>
        <v>-6.0505019489999654</v>
      </c>
      <c r="EO64" s="155">
        <f t="shared" si="49"/>
        <v>-2.0828501260295118E-2</v>
      </c>
      <c r="EP64" s="145"/>
      <c r="EQ64" s="152"/>
      <c r="ER64" s="152"/>
      <c r="ES64" s="145"/>
      <c r="ET64" s="145"/>
      <c r="EU64" s="145"/>
      <c r="EV64" s="145"/>
      <c r="EW64" s="145"/>
      <c r="EX64" s="145"/>
      <c r="EY64" s="145"/>
      <c r="EZ64" s="145"/>
      <c r="FA64" s="145"/>
      <c r="FB64" s="14"/>
      <c r="FC64" s="153">
        <v>7.109E-2</v>
      </c>
      <c r="FD64" s="153">
        <v>-0.32900000000000001</v>
      </c>
      <c r="FE64" s="154">
        <f t="shared" si="39"/>
        <v>0.40009</v>
      </c>
      <c r="FF64" s="155">
        <f t="shared" si="50"/>
        <v>-1.216079027355623</v>
      </c>
      <c r="FG64" s="145"/>
      <c r="FH64" s="152"/>
      <c r="FI64" s="152"/>
      <c r="FJ64" s="145"/>
      <c r="FK64" s="145"/>
      <c r="FL64" s="145"/>
      <c r="FM64" s="145"/>
      <c r="FN64" s="145"/>
      <c r="FO64" s="145"/>
      <c r="FP64" s="145"/>
      <c r="FQ64" s="145"/>
      <c r="FR64" s="145"/>
      <c r="FS64" s="14"/>
      <c r="FT64" s="153">
        <v>0</v>
      </c>
      <c r="FU64" s="153">
        <v>0</v>
      </c>
      <c r="FV64" s="154">
        <f t="shared" si="40"/>
        <v>0</v>
      </c>
      <c r="FW64" s="155" t="str">
        <f t="shared" si="51"/>
        <v/>
      </c>
      <c r="FX64" s="145"/>
      <c r="FY64" s="152"/>
      <c r="FZ64" s="152"/>
      <c r="GA64" s="145"/>
      <c r="GB64" s="145"/>
      <c r="GC64" s="145"/>
      <c r="GD64" s="145"/>
      <c r="GE64" s="145"/>
      <c r="GF64" s="145"/>
      <c r="GG64" s="145"/>
      <c r="GH64" s="145"/>
      <c r="GI64" s="145"/>
    </row>
    <row r="65" spans="1:191" x14ac:dyDescent="0.25">
      <c r="A65" s="41">
        <v>658</v>
      </c>
      <c r="B65" s="77" t="str">
        <f>VLOOKUP($A65&amp;B$1,TEXTDF,(SPRCODE="DE")*2+(SPRCODE="FR")*3,FALSE)</f>
        <v>Betriebsergebnis</v>
      </c>
      <c r="C65" s="77"/>
      <c r="D65" s="77"/>
      <c r="E65" s="77"/>
      <c r="F65" s="87">
        <f t="shared" si="57"/>
        <v>378926.77079955349</v>
      </c>
      <c r="G65" s="87">
        <f t="shared" si="58"/>
        <v>445077.75314585015</v>
      </c>
      <c r="H65" s="68">
        <f t="shared" si="30"/>
        <v>-66150.98234629666</v>
      </c>
      <c r="I65" s="69">
        <f t="shared" si="41"/>
        <v>-0.14862792372509182</v>
      </c>
      <c r="J65" s="23"/>
      <c r="K65" s="79"/>
      <c r="L65" s="79"/>
      <c r="M65" s="23"/>
      <c r="N65" s="23"/>
      <c r="O65" s="23"/>
      <c r="P65" s="23"/>
      <c r="Q65" s="23"/>
      <c r="R65" s="23"/>
      <c r="S65" s="23"/>
      <c r="T65" s="23"/>
      <c r="U65" s="23"/>
      <c r="V65" s="14"/>
      <c r="W65" s="153">
        <v>137887.76563560803</v>
      </c>
      <c r="X65" s="153">
        <v>124193.60018999723</v>
      </c>
      <c r="Y65" s="154">
        <f t="shared" si="31"/>
        <v>13694.165445610794</v>
      </c>
      <c r="Z65" s="155">
        <f t="shared" si="42"/>
        <v>0.11026466278987646</v>
      </c>
      <c r="AA65" s="145"/>
      <c r="AB65" s="152"/>
      <c r="AC65" s="152"/>
      <c r="AD65" s="145"/>
      <c r="AE65" s="145"/>
      <c r="AF65" s="145"/>
      <c r="AG65" s="145"/>
      <c r="AH65" s="145"/>
      <c r="AI65" s="145"/>
      <c r="AJ65" s="145"/>
      <c r="AK65" s="145"/>
      <c r="AL65" s="145"/>
      <c r="AM65" s="14"/>
      <c r="AN65" s="153">
        <v>74456.272231639989</v>
      </c>
      <c r="AO65" s="153">
        <v>110470.39278000037</v>
      </c>
      <c r="AP65" s="154">
        <f t="shared" si="32"/>
        <v>-36014.120548360384</v>
      </c>
      <c r="AQ65" s="155">
        <f t="shared" si="43"/>
        <v>-0.32600699284270496</v>
      </c>
      <c r="AR65" s="145"/>
      <c r="AS65" s="152"/>
      <c r="AT65" s="152"/>
      <c r="AU65" s="145"/>
      <c r="AV65" s="145"/>
      <c r="AW65" s="145"/>
      <c r="AX65" s="145"/>
      <c r="AY65" s="145"/>
      <c r="AZ65" s="145"/>
      <c r="BA65" s="145"/>
      <c r="BB65" s="145"/>
      <c r="BC65" s="145"/>
      <c r="BD65" s="14"/>
      <c r="BE65" s="153">
        <v>52775.317920228714</v>
      </c>
      <c r="BF65" s="153">
        <v>40195.035839475313</v>
      </c>
      <c r="BG65" s="154">
        <f t="shared" si="33"/>
        <v>12580.282080753401</v>
      </c>
      <c r="BH65" s="155">
        <f t="shared" si="44"/>
        <v>0.3129809892692863</v>
      </c>
      <c r="BI65" s="145"/>
      <c r="BJ65" s="152"/>
      <c r="BK65" s="152"/>
      <c r="BL65" s="145"/>
      <c r="BM65" s="145"/>
      <c r="BN65" s="145"/>
      <c r="BO65" s="145"/>
      <c r="BP65" s="145"/>
      <c r="BQ65" s="145"/>
      <c r="BR65" s="145"/>
      <c r="BS65" s="145"/>
      <c r="BT65" s="145"/>
      <c r="BU65" s="14"/>
      <c r="BV65" s="153">
        <v>56771.305978837248</v>
      </c>
      <c r="BW65" s="153">
        <v>81111.52490768912</v>
      </c>
      <c r="BX65" s="154">
        <f t="shared" si="34"/>
        <v>-24340.218928851871</v>
      </c>
      <c r="BY65" s="155">
        <f t="shared" si="45"/>
        <v>-0.30008335999788971</v>
      </c>
      <c r="BZ65" s="145"/>
      <c r="CA65" s="152"/>
      <c r="CB65" s="152"/>
      <c r="CC65" s="145"/>
      <c r="CD65" s="145"/>
      <c r="CE65" s="145"/>
      <c r="CF65" s="145"/>
      <c r="CG65" s="145"/>
      <c r="CH65" s="145"/>
      <c r="CI65" s="145"/>
      <c r="CJ65" s="145"/>
      <c r="CK65" s="145"/>
      <c r="CL65" s="14"/>
      <c r="CM65" s="213">
        <v>29820.183830000398</v>
      </c>
      <c r="CN65" s="213">
        <v>37124.480430000593</v>
      </c>
      <c r="CO65" s="204">
        <f t="shared" si="35"/>
        <v>-7304.2966000001943</v>
      </c>
      <c r="CP65" s="155">
        <f t="shared" si="46"/>
        <v>-0.19675148353315497</v>
      </c>
      <c r="CQ65" s="198"/>
      <c r="CR65" s="127"/>
      <c r="CS65" s="127"/>
      <c r="CT65" s="198"/>
      <c r="CU65" s="198"/>
      <c r="CV65" s="198"/>
      <c r="CW65" s="198"/>
      <c r="CX65" s="198"/>
      <c r="CY65" s="198"/>
      <c r="CZ65" s="198"/>
      <c r="DA65" s="198"/>
      <c r="DB65" s="198"/>
      <c r="DC65" s="14"/>
      <c r="DD65" s="153">
        <v>7156.6668776615252</v>
      </c>
      <c r="DE65" s="153">
        <v>7273.1689017514036</v>
      </c>
      <c r="DF65" s="154">
        <f t="shared" si="36"/>
        <v>-116.50202408987843</v>
      </c>
      <c r="DG65" s="155">
        <f t="shared" si="47"/>
        <v>-1.601805563209513E-2</v>
      </c>
      <c r="DH65" s="145"/>
      <c r="DI65" s="152"/>
      <c r="DJ65" s="152"/>
      <c r="DK65" s="145"/>
      <c r="DL65" s="145"/>
      <c r="DM65" s="145"/>
      <c r="DN65" s="145"/>
      <c r="DO65" s="145"/>
      <c r="DP65" s="145"/>
      <c r="DQ65" s="145"/>
      <c r="DR65" s="145"/>
      <c r="DS65" s="145"/>
      <c r="DT65" s="14"/>
      <c r="DU65" s="153">
        <v>29455.098732037746</v>
      </c>
      <c r="DV65" s="153">
        <v>35536.297563533335</v>
      </c>
      <c r="DW65" s="154">
        <f t="shared" si="37"/>
        <v>-6081.1988314955888</v>
      </c>
      <c r="DX65" s="155">
        <f t="shared" si="48"/>
        <v>-0.17112640450579741</v>
      </c>
      <c r="DY65" s="145"/>
      <c r="DZ65" s="152"/>
      <c r="EA65" s="152"/>
      <c r="EB65" s="145"/>
      <c r="EC65" s="145"/>
      <c r="ED65" s="145"/>
      <c r="EE65" s="145"/>
      <c r="EF65" s="145"/>
      <c r="EG65" s="145"/>
      <c r="EH65" s="145"/>
      <c r="EI65" s="145"/>
      <c r="EJ65" s="145"/>
      <c r="EK65" s="14"/>
      <c r="EL65" s="153">
        <v>-9238.5566264602385</v>
      </c>
      <c r="EM65" s="153">
        <v>9145.8691134027686</v>
      </c>
      <c r="EN65" s="154">
        <f t="shared" si="38"/>
        <v>-18384.425739863007</v>
      </c>
      <c r="EO65" s="155">
        <f t="shared" si="49"/>
        <v>-2.010134358135701</v>
      </c>
      <c r="EP65" s="145"/>
      <c r="EQ65" s="152"/>
      <c r="ER65" s="152"/>
      <c r="ES65" s="145"/>
      <c r="ET65" s="145"/>
      <c r="EU65" s="145"/>
      <c r="EV65" s="145"/>
      <c r="EW65" s="145"/>
      <c r="EX65" s="145"/>
      <c r="EY65" s="145"/>
      <c r="EZ65" s="145"/>
      <c r="FA65" s="145"/>
      <c r="FB65" s="14"/>
      <c r="FC65" s="153">
        <v>1.4800000293727494E-3</v>
      </c>
      <c r="FD65" s="153">
        <v>126.45653999996902</v>
      </c>
      <c r="FE65" s="154">
        <f t="shared" si="39"/>
        <v>-126.45505999993965</v>
      </c>
      <c r="FF65" s="155">
        <f t="shared" si="50"/>
        <v>-0.99998829637415854</v>
      </c>
      <c r="FG65" s="145"/>
      <c r="FH65" s="152"/>
      <c r="FI65" s="152"/>
      <c r="FJ65" s="145"/>
      <c r="FK65" s="145"/>
      <c r="FL65" s="145"/>
      <c r="FM65" s="145"/>
      <c r="FN65" s="145"/>
      <c r="FO65" s="145"/>
      <c r="FP65" s="145"/>
      <c r="FQ65" s="145"/>
      <c r="FR65" s="145"/>
      <c r="FS65" s="14"/>
      <c r="FT65" s="153">
        <v>-157.28525999999999</v>
      </c>
      <c r="FU65" s="153">
        <v>-99.073120000000017</v>
      </c>
      <c r="FV65" s="154">
        <f t="shared" si="40"/>
        <v>-58.212139999999977</v>
      </c>
      <c r="FW65" s="155">
        <f t="shared" si="51"/>
        <v>0.58756744513547132</v>
      </c>
      <c r="FX65" s="145"/>
      <c r="FY65" s="152"/>
      <c r="FZ65" s="152"/>
      <c r="GA65" s="145"/>
      <c r="GB65" s="145"/>
      <c r="GC65" s="145"/>
      <c r="GD65" s="145"/>
      <c r="GE65" s="145"/>
      <c r="GF65" s="145"/>
      <c r="GG65" s="145"/>
      <c r="GH65" s="145"/>
      <c r="GI65" s="145"/>
    </row>
    <row r="66" spans="1:191" x14ac:dyDescent="0.25">
      <c r="A66" s="41"/>
      <c r="B66" s="45"/>
      <c r="C66" s="45"/>
      <c r="D66" s="45"/>
      <c r="E66" s="45"/>
      <c r="F66" s="88"/>
      <c r="G66" s="89"/>
      <c r="H66" s="90"/>
      <c r="I66" s="91"/>
      <c r="J66" s="32"/>
      <c r="K66" s="115"/>
      <c r="L66" s="115"/>
      <c r="M66" s="23"/>
      <c r="N66" s="23"/>
      <c r="O66" s="32"/>
      <c r="P66" s="23"/>
      <c r="Q66" s="23"/>
      <c r="R66" s="23"/>
      <c r="S66" s="23"/>
      <c r="T66" s="23"/>
      <c r="U66" s="23"/>
      <c r="V66" s="14"/>
      <c r="W66" s="168"/>
      <c r="X66" s="169"/>
      <c r="Y66" s="161"/>
      <c r="Z66" s="170"/>
      <c r="AA66" s="145"/>
      <c r="AB66" s="171"/>
      <c r="AC66" s="171"/>
      <c r="AD66" s="145"/>
      <c r="AE66" s="145"/>
      <c r="AF66" s="145"/>
      <c r="AG66" s="145"/>
      <c r="AH66" s="145"/>
      <c r="AI66" s="145"/>
      <c r="AJ66" s="145"/>
      <c r="AK66" s="145"/>
      <c r="AL66" s="145"/>
      <c r="AM66" s="14"/>
      <c r="AN66" s="168"/>
      <c r="AO66" s="169"/>
      <c r="AP66" s="161"/>
      <c r="AQ66" s="170"/>
      <c r="AR66" s="145"/>
      <c r="AS66" s="171"/>
      <c r="AT66" s="171"/>
      <c r="AU66" s="145"/>
      <c r="AV66" s="145"/>
      <c r="AW66" s="145"/>
      <c r="AX66" s="145"/>
      <c r="AY66" s="145"/>
      <c r="AZ66" s="145"/>
      <c r="BA66" s="145"/>
      <c r="BB66" s="145"/>
      <c r="BC66" s="145"/>
      <c r="BD66" s="14"/>
      <c r="BE66" s="168"/>
      <c r="BF66" s="169"/>
      <c r="BG66" s="161"/>
      <c r="BH66" s="170"/>
      <c r="BI66" s="145"/>
      <c r="BJ66" s="171"/>
      <c r="BK66" s="171"/>
      <c r="BL66" s="145"/>
      <c r="BM66" s="145"/>
      <c r="BN66" s="145"/>
      <c r="BO66" s="145"/>
      <c r="BP66" s="145"/>
      <c r="BQ66" s="145"/>
      <c r="BR66" s="145"/>
      <c r="BS66" s="145"/>
      <c r="BT66" s="145"/>
      <c r="BU66" s="14"/>
      <c r="BV66" s="168"/>
      <c r="BW66" s="169"/>
      <c r="BX66" s="161"/>
      <c r="BY66" s="170"/>
      <c r="BZ66" s="145"/>
      <c r="CA66" s="171"/>
      <c r="CB66" s="171"/>
      <c r="CC66" s="145"/>
      <c r="CD66" s="145"/>
      <c r="CE66" s="145"/>
      <c r="CF66" s="145"/>
      <c r="CG66" s="145"/>
      <c r="CH66" s="145"/>
      <c r="CI66" s="145"/>
      <c r="CJ66" s="145"/>
      <c r="CK66" s="145"/>
      <c r="CL66" s="14"/>
      <c r="CM66" s="214"/>
      <c r="CN66" s="215"/>
      <c r="CO66" s="207"/>
      <c r="CP66" s="216"/>
      <c r="CQ66" s="212"/>
      <c r="CR66" s="217"/>
      <c r="CS66" s="217"/>
      <c r="CT66" s="198"/>
      <c r="CU66" s="198"/>
      <c r="CV66" s="212"/>
      <c r="CW66" s="198"/>
      <c r="CX66" s="198"/>
      <c r="CY66" s="198"/>
      <c r="CZ66" s="198"/>
      <c r="DA66" s="198"/>
      <c r="DB66" s="198"/>
      <c r="DC66" s="14"/>
      <c r="DD66" s="168"/>
      <c r="DE66" s="169"/>
      <c r="DF66" s="161"/>
      <c r="DG66" s="170"/>
      <c r="DH66" s="145"/>
      <c r="DI66" s="171"/>
      <c r="DJ66" s="171"/>
      <c r="DK66" s="145"/>
      <c r="DL66" s="145"/>
      <c r="DM66" s="145"/>
      <c r="DN66" s="145"/>
      <c r="DO66" s="145"/>
      <c r="DP66" s="145"/>
      <c r="DQ66" s="145"/>
      <c r="DR66" s="145"/>
      <c r="DS66" s="145"/>
      <c r="DT66" s="14"/>
      <c r="DU66" s="168"/>
      <c r="DV66" s="169"/>
      <c r="DW66" s="161"/>
      <c r="DX66" s="170"/>
      <c r="DY66" s="145"/>
      <c r="DZ66" s="171"/>
      <c r="EA66" s="171"/>
      <c r="EB66" s="145"/>
      <c r="EC66" s="145"/>
      <c r="ED66" s="145"/>
      <c r="EE66" s="145"/>
      <c r="EF66" s="145"/>
      <c r="EG66" s="145"/>
      <c r="EH66" s="145"/>
      <c r="EI66" s="145"/>
      <c r="EJ66" s="145"/>
      <c r="EK66" s="14"/>
      <c r="EL66" s="168"/>
      <c r="EM66" s="169"/>
      <c r="EN66" s="161"/>
      <c r="EO66" s="170"/>
      <c r="EP66" s="145"/>
      <c r="EQ66" s="171"/>
      <c r="ER66" s="171"/>
      <c r="ES66" s="145"/>
      <c r="ET66" s="145"/>
      <c r="EU66" s="145"/>
      <c r="EV66" s="145"/>
      <c r="EW66" s="145"/>
      <c r="EX66" s="145"/>
      <c r="EY66" s="145"/>
      <c r="EZ66" s="145"/>
      <c r="FA66" s="145"/>
      <c r="FB66" s="14"/>
      <c r="FC66" s="168"/>
      <c r="FD66" s="169"/>
      <c r="FE66" s="161"/>
      <c r="FF66" s="170"/>
      <c r="FG66" s="145"/>
      <c r="FH66" s="171"/>
      <c r="FI66" s="171"/>
      <c r="FJ66" s="145"/>
      <c r="FK66" s="145"/>
      <c r="FL66" s="145"/>
      <c r="FM66" s="145"/>
      <c r="FN66" s="145"/>
      <c r="FO66" s="145"/>
      <c r="FP66" s="145"/>
      <c r="FQ66" s="145"/>
      <c r="FR66" s="145"/>
      <c r="FS66" s="14"/>
      <c r="FT66" s="168"/>
      <c r="FU66" s="169"/>
      <c r="FV66" s="161"/>
      <c r="FW66" s="170"/>
      <c r="FX66" s="145"/>
      <c r="FY66" s="171"/>
      <c r="FZ66" s="171"/>
      <c r="GA66" s="145"/>
      <c r="GB66" s="145"/>
      <c r="GC66" s="145"/>
      <c r="GD66" s="145"/>
      <c r="GE66" s="145"/>
      <c r="GF66" s="145"/>
      <c r="GG66" s="145"/>
      <c r="GH66" s="145"/>
      <c r="GI66" s="145"/>
    </row>
    <row r="67" spans="1:191" ht="15.5" x14ac:dyDescent="0.35">
      <c r="A67" s="41">
        <v>659</v>
      </c>
      <c r="B67" s="53" t="str">
        <f>VLOOKUP($A67&amp;B$1,TEXTDF,(SPRCODE="DE")*2+(SPRCODE="FR")*3,FALSE)</f>
        <v>II.  Bilanz</v>
      </c>
      <c r="C67" s="54"/>
      <c r="D67" s="54"/>
      <c r="E67" s="54"/>
      <c r="F67" s="55" t="str">
        <f>+F$8</f>
        <v>Total BV</v>
      </c>
      <c r="G67" s="55" t="str">
        <f>+G$8</f>
        <v>Total BV</v>
      </c>
      <c r="H67" s="56" t="str">
        <f>+H$8</f>
        <v>Total BV</v>
      </c>
      <c r="I67" s="56" t="str">
        <f>+I$8</f>
        <v>Total BV</v>
      </c>
      <c r="J67" s="25"/>
      <c r="K67" s="53"/>
      <c r="L67" s="53"/>
      <c r="M67" s="23"/>
      <c r="N67" s="23"/>
      <c r="O67" s="32"/>
      <c r="P67" s="28"/>
      <c r="Q67" s="28"/>
      <c r="R67" s="28"/>
      <c r="S67" s="28"/>
      <c r="T67" s="28"/>
      <c r="U67" s="28"/>
      <c r="V67" s="14"/>
      <c r="W67" s="1" t="str">
        <f>+W$8</f>
        <v>Total BV</v>
      </c>
      <c r="X67" s="1" t="str">
        <f>+X$8</f>
        <v>Total BV</v>
      </c>
      <c r="Y67" s="142" t="str">
        <f>+Y$8</f>
        <v>Total BV</v>
      </c>
      <c r="Z67" s="142" t="str">
        <f>+Z$8</f>
        <v>Total BV</v>
      </c>
      <c r="AA67" s="143"/>
      <c r="AB67" s="144"/>
      <c r="AC67" s="144"/>
      <c r="AD67" s="145"/>
      <c r="AE67" s="145"/>
      <c r="AF67" s="145"/>
      <c r="AG67" s="146"/>
      <c r="AH67" s="146"/>
      <c r="AI67" s="146"/>
      <c r="AJ67" s="146"/>
      <c r="AK67" s="146"/>
      <c r="AL67" s="146"/>
      <c r="AM67" s="14"/>
      <c r="AN67" s="1" t="str">
        <f>+AN$8</f>
        <v>Total BV</v>
      </c>
      <c r="AO67" s="1" t="str">
        <f>+AO$8</f>
        <v>Total BV</v>
      </c>
      <c r="AP67" s="142" t="str">
        <f>+AP$8</f>
        <v>Total BV</v>
      </c>
      <c r="AQ67" s="142" t="str">
        <f>+AQ$8</f>
        <v>Total BV</v>
      </c>
      <c r="AR67" s="143"/>
      <c r="AS67" s="144"/>
      <c r="AT67" s="144"/>
      <c r="AU67" s="145"/>
      <c r="AV67" s="145"/>
      <c r="AW67" s="145"/>
      <c r="AX67" s="146"/>
      <c r="AY67" s="146"/>
      <c r="AZ67" s="146"/>
      <c r="BA67" s="146"/>
      <c r="BB67" s="146"/>
      <c r="BC67" s="146"/>
      <c r="BD67" s="14"/>
      <c r="BE67" s="1" t="str">
        <f>+BE$8</f>
        <v>Total BV</v>
      </c>
      <c r="BF67" s="1" t="str">
        <f>+BF$8</f>
        <v>Total BV</v>
      </c>
      <c r="BG67" s="142" t="str">
        <f>+BG$8</f>
        <v>Total BV</v>
      </c>
      <c r="BH67" s="142" t="str">
        <f>+BH$8</f>
        <v>Total BV</v>
      </c>
      <c r="BI67" s="143"/>
      <c r="BJ67" s="144"/>
      <c r="BK67" s="144"/>
      <c r="BL67" s="145"/>
      <c r="BM67" s="145"/>
      <c r="BN67" s="145"/>
      <c r="BO67" s="146"/>
      <c r="BP67" s="146"/>
      <c r="BQ67" s="146"/>
      <c r="BR67" s="146"/>
      <c r="BS67" s="146"/>
      <c r="BT67" s="146"/>
      <c r="BU67" s="14"/>
      <c r="BV67" s="1" t="str">
        <f>+BV$8</f>
        <v>Total BV</v>
      </c>
      <c r="BW67" s="1" t="str">
        <f>+BW$8</f>
        <v>Total BV</v>
      </c>
      <c r="BX67" s="142" t="str">
        <f>+BX$8</f>
        <v>Total BV</v>
      </c>
      <c r="BY67" s="142" t="str">
        <f>+BY$8</f>
        <v>Total BV</v>
      </c>
      <c r="BZ67" s="143"/>
      <c r="CA67" s="144"/>
      <c r="CB67" s="144"/>
      <c r="CC67" s="145"/>
      <c r="CD67" s="145"/>
      <c r="CE67" s="145"/>
      <c r="CF67" s="146"/>
      <c r="CG67" s="146"/>
      <c r="CH67" s="146"/>
      <c r="CI67" s="146"/>
      <c r="CJ67" s="146"/>
      <c r="CK67" s="146"/>
      <c r="CL67" s="14"/>
      <c r="CM67" s="194" t="str">
        <f>+CM$8</f>
        <v>Total BV</v>
      </c>
      <c r="CN67" s="194" t="str">
        <f>+CN$8</f>
        <v>Total BV</v>
      </c>
      <c r="CO67" s="195" t="str">
        <f>+CO$8</f>
        <v>Total BV</v>
      </c>
      <c r="CP67" s="195" t="str">
        <f>+CP$8</f>
        <v>Total BV</v>
      </c>
      <c r="CQ67" s="196"/>
      <c r="CR67" s="197"/>
      <c r="CS67" s="197"/>
      <c r="CT67" s="198"/>
      <c r="CU67" s="198"/>
      <c r="CV67" s="212"/>
      <c r="CW67" s="199"/>
      <c r="CX67" s="199"/>
      <c r="CY67" s="199"/>
      <c r="CZ67" s="199"/>
      <c r="DA67" s="199"/>
      <c r="DB67" s="199"/>
      <c r="DC67" s="14"/>
      <c r="DD67" s="1" t="str">
        <f>+DD$8</f>
        <v>Total BV</v>
      </c>
      <c r="DE67" s="1" t="str">
        <f>+DE$8</f>
        <v>Total BV</v>
      </c>
      <c r="DF67" s="142" t="str">
        <f>+DF$8</f>
        <v>Total BV</v>
      </c>
      <c r="DG67" s="142" t="str">
        <f>+DG$8</f>
        <v>Total BV</v>
      </c>
      <c r="DH67" s="143"/>
      <c r="DI67" s="144"/>
      <c r="DJ67" s="144"/>
      <c r="DK67" s="145"/>
      <c r="DL67" s="145"/>
      <c r="DM67" s="145"/>
      <c r="DN67" s="146"/>
      <c r="DO67" s="146"/>
      <c r="DP67" s="146"/>
      <c r="DQ67" s="146"/>
      <c r="DR67" s="146"/>
      <c r="DS67" s="146"/>
      <c r="DT67" s="14"/>
      <c r="DU67" s="1" t="str">
        <f>+DU$8</f>
        <v>Total BV</v>
      </c>
      <c r="DV67" s="1" t="str">
        <f>+DV$8</f>
        <v>Total BV</v>
      </c>
      <c r="DW67" s="142" t="str">
        <f>+DW$8</f>
        <v>Total BV</v>
      </c>
      <c r="DX67" s="142" t="str">
        <f>+DX$8</f>
        <v>Total BV</v>
      </c>
      <c r="DY67" s="143"/>
      <c r="DZ67" s="144"/>
      <c r="EA67" s="144"/>
      <c r="EB67" s="145"/>
      <c r="EC67" s="145"/>
      <c r="ED67" s="145"/>
      <c r="EE67" s="146"/>
      <c r="EF67" s="146"/>
      <c r="EG67" s="146"/>
      <c r="EH67" s="146"/>
      <c r="EI67" s="146"/>
      <c r="EJ67" s="146"/>
      <c r="EK67" s="14"/>
      <c r="EL67" s="1" t="str">
        <f>+EL$8</f>
        <v>Total BV</v>
      </c>
      <c r="EM67" s="1" t="str">
        <f>+EM$8</f>
        <v>Total BV</v>
      </c>
      <c r="EN67" s="142" t="str">
        <f>+EN$8</f>
        <v>Total BV</v>
      </c>
      <c r="EO67" s="142" t="str">
        <f>+EO$8</f>
        <v>Total BV</v>
      </c>
      <c r="EP67" s="143"/>
      <c r="EQ67" s="144"/>
      <c r="ER67" s="144"/>
      <c r="ES67" s="145"/>
      <c r="ET67" s="145"/>
      <c r="EU67" s="145"/>
      <c r="EV67" s="146"/>
      <c r="EW67" s="146"/>
      <c r="EX67" s="146"/>
      <c r="EY67" s="146"/>
      <c r="EZ67" s="146"/>
      <c r="FA67" s="146"/>
      <c r="FB67" s="14"/>
      <c r="FC67" s="1" t="str">
        <f>+FC$8</f>
        <v>Total BV</v>
      </c>
      <c r="FD67" s="1" t="str">
        <f>+FD$8</f>
        <v>Total BV</v>
      </c>
      <c r="FE67" s="142" t="str">
        <f>+FE$8</f>
        <v>Total BV</v>
      </c>
      <c r="FF67" s="142" t="str">
        <f>+FF$8</f>
        <v>Total BV</v>
      </c>
      <c r="FG67" s="143"/>
      <c r="FH67" s="144"/>
      <c r="FI67" s="144"/>
      <c r="FJ67" s="145"/>
      <c r="FK67" s="145"/>
      <c r="FL67" s="145"/>
      <c r="FM67" s="146"/>
      <c r="FN67" s="146"/>
      <c r="FO67" s="146"/>
      <c r="FP67" s="146"/>
      <c r="FQ67" s="146"/>
      <c r="FR67" s="146"/>
      <c r="FS67" s="14"/>
      <c r="FT67" s="1" t="str">
        <f>+FT$8</f>
        <v>Total BV</v>
      </c>
      <c r="FU67" s="1" t="str">
        <f>+FU$8</f>
        <v>Total BV</v>
      </c>
      <c r="FV67" s="142" t="str">
        <f>+FV$8</f>
        <v>Total BV</v>
      </c>
      <c r="FW67" s="142" t="str">
        <f>+FW$8</f>
        <v>Total BV</v>
      </c>
      <c r="FX67" s="143"/>
      <c r="FY67" s="144"/>
      <c r="FZ67" s="144"/>
      <c r="GA67" s="145"/>
      <c r="GB67" s="145"/>
      <c r="GC67" s="145"/>
      <c r="GD67" s="146"/>
      <c r="GE67" s="146"/>
      <c r="GF67" s="146"/>
      <c r="GG67" s="146"/>
      <c r="GH67" s="146"/>
      <c r="GI67" s="146"/>
    </row>
    <row r="68" spans="1:191" ht="22.5" customHeight="1" x14ac:dyDescent="0.3">
      <c r="A68" s="41"/>
      <c r="B68" s="45"/>
      <c r="C68" s="45"/>
      <c r="D68" s="45"/>
      <c r="E68" s="45"/>
      <c r="F68" s="47">
        <f>+F37</f>
        <v>2022</v>
      </c>
      <c r="G68" s="47">
        <f>+F68-1</f>
        <v>2021</v>
      </c>
      <c r="H68" s="59" t="s">
        <v>571</v>
      </c>
      <c r="I68" s="59" t="s">
        <v>572</v>
      </c>
      <c r="J68" s="32"/>
      <c r="K68" s="47">
        <f>+F68</f>
        <v>2022</v>
      </c>
      <c r="L68" s="47">
        <f>+G68</f>
        <v>2021</v>
      </c>
      <c r="M68" s="23"/>
      <c r="N68" s="23"/>
      <c r="O68" s="32"/>
      <c r="P68" s="23"/>
      <c r="Q68" s="23"/>
      <c r="R68" s="23"/>
      <c r="S68" s="23"/>
      <c r="T68" s="23"/>
      <c r="U68" s="23"/>
      <c r="V68" s="14"/>
      <c r="W68" s="147">
        <v>2022</v>
      </c>
      <c r="X68" s="147">
        <f>+W68-1</f>
        <v>2021</v>
      </c>
      <c r="Y68" s="148" t="s">
        <v>571</v>
      </c>
      <c r="Z68" s="148" t="s">
        <v>572</v>
      </c>
      <c r="AA68" s="145"/>
      <c r="AB68" s="147">
        <f>+W68</f>
        <v>2022</v>
      </c>
      <c r="AC68" s="147">
        <f>+X68</f>
        <v>2021</v>
      </c>
      <c r="AD68" s="145"/>
      <c r="AE68" s="145"/>
      <c r="AF68" s="145"/>
      <c r="AG68" s="145"/>
      <c r="AH68" s="145"/>
      <c r="AI68" s="145"/>
      <c r="AJ68" s="145"/>
      <c r="AK68" s="145"/>
      <c r="AL68" s="145"/>
      <c r="AM68" s="14"/>
      <c r="AN68" s="147">
        <v>2022</v>
      </c>
      <c r="AO68" s="147">
        <f>+AN68-1</f>
        <v>2021</v>
      </c>
      <c r="AP68" s="148" t="s">
        <v>571</v>
      </c>
      <c r="AQ68" s="148" t="s">
        <v>572</v>
      </c>
      <c r="AR68" s="145"/>
      <c r="AS68" s="147">
        <f>+AN68</f>
        <v>2022</v>
      </c>
      <c r="AT68" s="147">
        <f>+AO68</f>
        <v>2021</v>
      </c>
      <c r="AU68" s="145"/>
      <c r="AV68" s="145"/>
      <c r="AW68" s="145"/>
      <c r="AX68" s="145"/>
      <c r="AY68" s="145"/>
      <c r="AZ68" s="145"/>
      <c r="BA68" s="145"/>
      <c r="BB68" s="145"/>
      <c r="BC68" s="145"/>
      <c r="BD68" s="14"/>
      <c r="BE68" s="147">
        <v>2022</v>
      </c>
      <c r="BF68" s="147">
        <f>+BE68-1</f>
        <v>2021</v>
      </c>
      <c r="BG68" s="148" t="s">
        <v>571</v>
      </c>
      <c r="BH68" s="148" t="s">
        <v>572</v>
      </c>
      <c r="BI68" s="145"/>
      <c r="BJ68" s="147">
        <f>+BE68</f>
        <v>2022</v>
      </c>
      <c r="BK68" s="147">
        <f>+BF68</f>
        <v>2021</v>
      </c>
      <c r="BL68" s="145"/>
      <c r="BM68" s="145"/>
      <c r="BN68" s="145"/>
      <c r="BO68" s="145"/>
      <c r="BP68" s="145"/>
      <c r="BQ68" s="145"/>
      <c r="BR68" s="145"/>
      <c r="BS68" s="145"/>
      <c r="BT68" s="145"/>
      <c r="BU68" s="14"/>
      <c r="BV68" s="147">
        <v>2022</v>
      </c>
      <c r="BW68" s="147">
        <f>+BV68-1</f>
        <v>2021</v>
      </c>
      <c r="BX68" s="148" t="s">
        <v>571</v>
      </c>
      <c r="BY68" s="148" t="s">
        <v>572</v>
      </c>
      <c r="BZ68" s="145"/>
      <c r="CA68" s="147">
        <f>+BV68</f>
        <v>2022</v>
      </c>
      <c r="CB68" s="147">
        <f>+BW68</f>
        <v>2021</v>
      </c>
      <c r="CC68" s="145"/>
      <c r="CD68" s="145"/>
      <c r="CE68" s="145"/>
      <c r="CF68" s="145"/>
      <c r="CG68" s="145"/>
      <c r="CH68" s="145"/>
      <c r="CI68" s="145"/>
      <c r="CJ68" s="145"/>
      <c r="CK68" s="145"/>
      <c r="CL68" s="14"/>
      <c r="CM68" s="200">
        <v>2022</v>
      </c>
      <c r="CN68" s="200">
        <f>+CM68-1</f>
        <v>2021</v>
      </c>
      <c r="CO68" s="201" t="s">
        <v>571</v>
      </c>
      <c r="CP68" s="201" t="s">
        <v>572</v>
      </c>
      <c r="CQ68" s="212"/>
      <c r="CR68" s="200">
        <f>+CM68</f>
        <v>2022</v>
      </c>
      <c r="CS68" s="200">
        <f>+CN68</f>
        <v>2021</v>
      </c>
      <c r="CT68" s="198"/>
      <c r="CU68" s="198"/>
      <c r="CV68" s="212"/>
      <c r="CW68" s="198"/>
      <c r="CX68" s="198"/>
      <c r="CY68" s="198"/>
      <c r="CZ68" s="198"/>
      <c r="DA68" s="198"/>
      <c r="DB68" s="198"/>
      <c r="DC68" s="14"/>
      <c r="DD68" s="147">
        <v>2022</v>
      </c>
      <c r="DE68" s="147">
        <f>+DD68-1</f>
        <v>2021</v>
      </c>
      <c r="DF68" s="148" t="s">
        <v>571</v>
      </c>
      <c r="DG68" s="148" t="s">
        <v>572</v>
      </c>
      <c r="DH68" s="145"/>
      <c r="DI68" s="147">
        <f>+DD68</f>
        <v>2022</v>
      </c>
      <c r="DJ68" s="147">
        <f>+DE68</f>
        <v>2021</v>
      </c>
      <c r="DK68" s="145"/>
      <c r="DL68" s="145"/>
      <c r="DM68" s="145"/>
      <c r="DN68" s="145"/>
      <c r="DO68" s="145"/>
      <c r="DP68" s="145"/>
      <c r="DQ68" s="145"/>
      <c r="DR68" s="145"/>
      <c r="DS68" s="145"/>
      <c r="DT68" s="14"/>
      <c r="DU68" s="147">
        <v>2022</v>
      </c>
      <c r="DV68" s="147">
        <f>+DU68-1</f>
        <v>2021</v>
      </c>
      <c r="DW68" s="148" t="s">
        <v>571</v>
      </c>
      <c r="DX68" s="148" t="s">
        <v>572</v>
      </c>
      <c r="DY68" s="145"/>
      <c r="DZ68" s="147">
        <f>+DU68</f>
        <v>2022</v>
      </c>
      <c r="EA68" s="147">
        <f>+DV68</f>
        <v>2021</v>
      </c>
      <c r="EB68" s="145"/>
      <c r="EC68" s="145"/>
      <c r="ED68" s="145"/>
      <c r="EE68" s="145"/>
      <c r="EF68" s="145"/>
      <c r="EG68" s="145"/>
      <c r="EH68" s="145"/>
      <c r="EI68" s="145"/>
      <c r="EJ68" s="145"/>
      <c r="EK68" s="14"/>
      <c r="EL68" s="147">
        <v>2022</v>
      </c>
      <c r="EM68" s="147">
        <f>+EL68-1</f>
        <v>2021</v>
      </c>
      <c r="EN68" s="148" t="s">
        <v>571</v>
      </c>
      <c r="EO68" s="148" t="s">
        <v>572</v>
      </c>
      <c r="EP68" s="145"/>
      <c r="EQ68" s="147">
        <f>+EL68</f>
        <v>2022</v>
      </c>
      <c r="ER68" s="147">
        <f>+EM68</f>
        <v>2021</v>
      </c>
      <c r="ES68" s="145"/>
      <c r="ET68" s="145"/>
      <c r="EU68" s="145"/>
      <c r="EV68" s="145"/>
      <c r="EW68" s="145"/>
      <c r="EX68" s="145"/>
      <c r="EY68" s="145"/>
      <c r="EZ68" s="145"/>
      <c r="FA68" s="145"/>
      <c r="FB68" s="14"/>
      <c r="FC68" s="147">
        <v>2022</v>
      </c>
      <c r="FD68" s="147">
        <f>+FC68-1</f>
        <v>2021</v>
      </c>
      <c r="FE68" s="148" t="s">
        <v>571</v>
      </c>
      <c r="FF68" s="148" t="s">
        <v>572</v>
      </c>
      <c r="FG68" s="145"/>
      <c r="FH68" s="147">
        <f>+FC68</f>
        <v>2022</v>
      </c>
      <c r="FI68" s="147">
        <f>+FD68</f>
        <v>2021</v>
      </c>
      <c r="FJ68" s="145"/>
      <c r="FK68" s="145"/>
      <c r="FL68" s="145"/>
      <c r="FM68" s="145"/>
      <c r="FN68" s="145"/>
      <c r="FO68" s="145"/>
      <c r="FP68" s="145"/>
      <c r="FQ68" s="145"/>
      <c r="FR68" s="145"/>
      <c r="FS68" s="14"/>
      <c r="FT68" s="147">
        <v>2022</v>
      </c>
      <c r="FU68" s="147">
        <f>+FT68-1</f>
        <v>2021</v>
      </c>
      <c r="FV68" s="148" t="s">
        <v>571</v>
      </c>
      <c r="FW68" s="148" t="s">
        <v>572</v>
      </c>
      <c r="FX68" s="145"/>
      <c r="FY68" s="147">
        <f>+FT68</f>
        <v>2022</v>
      </c>
      <c r="FZ68" s="147">
        <f>+FU68</f>
        <v>2021</v>
      </c>
      <c r="GA68" s="145"/>
      <c r="GB68" s="145"/>
      <c r="GC68" s="145"/>
      <c r="GD68" s="145"/>
      <c r="GE68" s="145"/>
      <c r="GF68" s="145"/>
      <c r="GG68" s="145"/>
      <c r="GH68" s="145"/>
      <c r="GI68" s="145"/>
    </row>
    <row r="69" spans="1:191" ht="13" x14ac:dyDescent="0.3">
      <c r="A69" s="41">
        <v>660</v>
      </c>
      <c r="B69" s="60" t="s">
        <v>76</v>
      </c>
      <c r="C69" s="60"/>
      <c r="D69" s="60"/>
      <c r="E69" s="60"/>
      <c r="F69" s="61">
        <f>+SUBTOTAL(9,F70:F84)</f>
        <v>160882682.56056798</v>
      </c>
      <c r="G69" s="61">
        <f>G70+SUM(G82:G84)</f>
        <v>165906092.34899276</v>
      </c>
      <c r="H69" s="62">
        <f t="shared" ref="H69:H84" si="59">+IFERROR(F69-G69,"")</f>
        <v>-5023409.7884247899</v>
      </c>
      <c r="I69" s="63">
        <f t="shared" ref="I69:I84" si="60">+IFERROR(F69/G69-1,"")</f>
        <v>-3.0278633637261243E-2</v>
      </c>
      <c r="J69" s="32"/>
      <c r="K69" s="116" t="s">
        <v>573</v>
      </c>
      <c r="L69" s="116" t="s">
        <v>573</v>
      </c>
      <c r="M69" s="23"/>
      <c r="N69" s="23"/>
      <c r="O69" s="32"/>
      <c r="P69" s="23"/>
      <c r="Q69" s="23"/>
      <c r="R69" s="23"/>
      <c r="S69" s="23"/>
      <c r="T69" s="23"/>
      <c r="U69" s="23"/>
      <c r="V69" s="14"/>
      <c r="W69" s="149">
        <f>+SUBTOTAL(9,W70:W84)</f>
        <v>78697110.05686</v>
      </c>
      <c r="X69" s="149">
        <f>X70+SUM(X82:X84)</f>
        <v>78882695.407849997</v>
      </c>
      <c r="Y69" s="150">
        <f t="shared" ref="Y69:Y84" si="61">+IFERROR(W69-X69,"")</f>
        <v>-185585.35098999739</v>
      </c>
      <c r="Z69" s="151">
        <f t="shared" ref="Z69:Z84" si="62">+IFERROR(W69/X69-1,"")</f>
        <v>-2.3526750706280852E-3</v>
      </c>
      <c r="AA69" s="145"/>
      <c r="AB69" s="172" t="s">
        <v>573</v>
      </c>
      <c r="AC69" s="172" t="s">
        <v>573</v>
      </c>
      <c r="AD69" s="145"/>
      <c r="AE69" s="145"/>
      <c r="AF69" s="145"/>
      <c r="AG69" s="145"/>
      <c r="AH69" s="145"/>
      <c r="AI69" s="145"/>
      <c r="AJ69" s="145"/>
      <c r="AK69" s="145"/>
      <c r="AL69" s="145"/>
      <c r="AM69" s="14"/>
      <c r="AN69" s="149">
        <f>+SUBTOTAL(9,AN70:AN84)</f>
        <v>18174677.313740004</v>
      </c>
      <c r="AO69" s="149">
        <f>AO70+SUM(AO82:AO84)</f>
        <v>21271552.433160003</v>
      </c>
      <c r="AP69" s="150">
        <f t="shared" ref="AP69:AP84" si="63">+IFERROR(AN69-AO69,"")</f>
        <v>-3096875.1194199994</v>
      </c>
      <c r="AQ69" s="151">
        <f t="shared" ref="AQ69:AQ84" si="64">+IFERROR(AN69/AO69-1,"")</f>
        <v>-0.14558764007239611</v>
      </c>
      <c r="AR69" s="145"/>
      <c r="AS69" s="172" t="s">
        <v>573</v>
      </c>
      <c r="AT69" s="172" t="s">
        <v>573</v>
      </c>
      <c r="AU69" s="145"/>
      <c r="AV69" s="145"/>
      <c r="AW69" s="145"/>
      <c r="AX69" s="145"/>
      <c r="AY69" s="145"/>
      <c r="AZ69" s="145"/>
      <c r="BA69" s="145"/>
      <c r="BB69" s="145"/>
      <c r="BC69" s="145"/>
      <c r="BD69" s="14"/>
      <c r="BE69" s="149">
        <f>+SUBTOTAL(9,BE70:BE84)</f>
        <v>19184777.372860011</v>
      </c>
      <c r="BF69" s="149">
        <f>BF70+SUM(BF82:BF84)</f>
        <v>19636297.045979999</v>
      </c>
      <c r="BG69" s="150">
        <f t="shared" ref="BG69:BG84" si="65">+IFERROR(BE69-BF69,"")</f>
        <v>-451519.67311998829</v>
      </c>
      <c r="BH69" s="151">
        <f t="shared" ref="BH69:BH84" si="66">+IFERROR(BE69/BF69-1,"")</f>
        <v>-2.2994135404588611E-2</v>
      </c>
      <c r="BI69" s="145"/>
      <c r="BJ69" s="172" t="s">
        <v>573</v>
      </c>
      <c r="BK69" s="172" t="s">
        <v>573</v>
      </c>
      <c r="BL69" s="145"/>
      <c r="BM69" s="145"/>
      <c r="BN69" s="145"/>
      <c r="BO69" s="145"/>
      <c r="BP69" s="145"/>
      <c r="BQ69" s="145"/>
      <c r="BR69" s="145"/>
      <c r="BS69" s="145"/>
      <c r="BT69" s="145"/>
      <c r="BU69" s="14"/>
      <c r="BV69" s="149">
        <f>+SUBTOTAL(9,BV70:BV84)</f>
        <v>17730820.829470001</v>
      </c>
      <c r="BW69" s="149">
        <f>BW70+SUM(BW82:BW84)</f>
        <v>18306027.422637686</v>
      </c>
      <c r="BX69" s="150">
        <f t="shared" ref="BX69:BX84" si="67">+IFERROR(BV69-BW69,"")</f>
        <v>-575206.59316768497</v>
      </c>
      <c r="BY69" s="151">
        <f t="shared" ref="BY69:BY84" si="68">+IFERROR(BV69/BW69-1,"")</f>
        <v>-3.1421704987526167E-2</v>
      </c>
      <c r="BZ69" s="145"/>
      <c r="CA69" s="172" t="s">
        <v>573</v>
      </c>
      <c r="CB69" s="172" t="s">
        <v>573</v>
      </c>
      <c r="CC69" s="145"/>
      <c r="CD69" s="145"/>
      <c r="CE69" s="145"/>
      <c r="CF69" s="145"/>
      <c r="CG69" s="145"/>
      <c r="CH69" s="145"/>
      <c r="CI69" s="145"/>
      <c r="CJ69" s="145"/>
      <c r="CK69" s="145"/>
      <c r="CL69" s="14"/>
      <c r="CM69" s="202">
        <f>+SUBTOTAL(9,CM70:CM84)</f>
        <v>11478322.040549999</v>
      </c>
      <c r="CN69" s="202">
        <f>CN70+SUM(CN82:CN84)</f>
        <v>11748598.829479996</v>
      </c>
      <c r="CO69" s="203">
        <f t="shared" ref="CO69:CO84" si="69">+IFERROR(CM69-CN69,"")</f>
        <v>-270276.78892999701</v>
      </c>
      <c r="CP69" s="151">
        <f t="shared" ref="CP69:CP84" si="70">+IFERROR(CM69/CN69-1,"")</f>
        <v>-2.3005023224710763E-2</v>
      </c>
      <c r="CQ69" s="212"/>
      <c r="CR69" s="172" t="s">
        <v>573</v>
      </c>
      <c r="CS69" s="172" t="s">
        <v>573</v>
      </c>
      <c r="CT69" s="198"/>
      <c r="CU69" s="198"/>
      <c r="CV69" s="212"/>
      <c r="CW69" s="198"/>
      <c r="CX69" s="198"/>
      <c r="CY69" s="198"/>
      <c r="CZ69" s="198"/>
      <c r="DA69" s="198"/>
      <c r="DB69" s="198"/>
      <c r="DC69" s="14"/>
      <c r="DD69" s="149">
        <f>+SUBTOTAL(9,DD70:DD84)</f>
        <v>3679500.6194179994</v>
      </c>
      <c r="DE69" s="149">
        <f>DE70+SUM(DE82:DE84)</f>
        <v>3746351.5266750487</v>
      </c>
      <c r="DF69" s="150">
        <f t="shared" ref="DF69:DF84" si="71">+IFERROR(DD69-DE69,"")</f>
        <v>-66850.907257049344</v>
      </c>
      <c r="DG69" s="151">
        <f t="shared" ref="DG69:DG84" si="72">+IFERROR(DD69/DE69-1,"")</f>
        <v>-1.7844269759805687E-2</v>
      </c>
      <c r="DH69" s="145"/>
      <c r="DI69" s="172" t="s">
        <v>573</v>
      </c>
      <c r="DJ69" s="172" t="s">
        <v>573</v>
      </c>
      <c r="DK69" s="145"/>
      <c r="DL69" s="145"/>
      <c r="DM69" s="145"/>
      <c r="DN69" s="145"/>
      <c r="DO69" s="145"/>
      <c r="DP69" s="145"/>
      <c r="DQ69" s="145"/>
      <c r="DR69" s="145"/>
      <c r="DS69" s="145"/>
      <c r="DT69" s="14"/>
      <c r="DU69" s="149">
        <f>+SUBTOTAL(9,DU70:DU84)</f>
        <v>8426015.3737599999</v>
      </c>
      <c r="DV69" s="149">
        <f>DV70+SUM(DV82:DV84)</f>
        <v>8787294.6671600025</v>
      </c>
      <c r="DW69" s="150">
        <f t="shared" ref="DW69:DW84" si="73">+IFERROR(DU69-DV69,"")</f>
        <v>-361279.29340000264</v>
      </c>
      <c r="DX69" s="151">
        <f t="shared" ref="DX69:DX84" si="74">+IFERROR(DU69/DV69-1,"")</f>
        <v>-4.1113824798681309E-2</v>
      </c>
      <c r="DY69" s="145"/>
      <c r="DZ69" s="172" t="s">
        <v>573</v>
      </c>
      <c r="EA69" s="172" t="s">
        <v>573</v>
      </c>
      <c r="EB69" s="145"/>
      <c r="EC69" s="145"/>
      <c r="ED69" s="145"/>
      <c r="EE69" s="145"/>
      <c r="EF69" s="145"/>
      <c r="EG69" s="145"/>
      <c r="EH69" s="145"/>
      <c r="EI69" s="145"/>
      <c r="EJ69" s="145"/>
      <c r="EK69" s="14"/>
      <c r="EL69" s="149">
        <f>+SUBTOTAL(9,EL70:EL84)</f>
        <v>3366150.0504700001</v>
      </c>
      <c r="EM69" s="149">
        <f>EM70+SUM(EM82:EM84)</f>
        <v>3375038.8920499999</v>
      </c>
      <c r="EN69" s="150">
        <f t="shared" ref="EN69:EN84" si="75">+IFERROR(EL69-EM69,"")</f>
        <v>-8888.8415799997747</v>
      </c>
      <c r="EO69" s="151">
        <f t="shared" ref="EO69:EO84" si="76">+IFERROR(EL69/EM69-1,"")</f>
        <v>-2.6337004888855597E-3</v>
      </c>
      <c r="EP69" s="145"/>
      <c r="EQ69" s="172" t="s">
        <v>573</v>
      </c>
      <c r="ER69" s="172" t="s">
        <v>573</v>
      </c>
      <c r="ES69" s="145"/>
      <c r="ET69" s="145"/>
      <c r="EU69" s="145"/>
      <c r="EV69" s="145"/>
      <c r="EW69" s="145"/>
      <c r="EX69" s="145"/>
      <c r="EY69" s="145"/>
      <c r="EZ69" s="145"/>
      <c r="FA69" s="145"/>
      <c r="FB69" s="14"/>
      <c r="FC69" s="149">
        <f>+SUBTOTAL(9,FC70:FC84)</f>
        <v>143065.74208999999</v>
      </c>
      <c r="FD69" s="149">
        <f>FD70+SUM(FD82:FD84)</f>
        <v>150918.86810000002</v>
      </c>
      <c r="FE69" s="150">
        <f t="shared" ref="FE69:FE84" si="77">+IFERROR(FC69-FD69,"")</f>
        <v>-7853.1260100000363</v>
      </c>
      <c r="FF69" s="151">
        <f t="shared" ref="FF69:FF84" si="78">+IFERROR(FC69/FD69-1,"")</f>
        <v>-5.2035415510779615E-2</v>
      </c>
      <c r="FG69" s="145"/>
      <c r="FH69" s="172" t="s">
        <v>573</v>
      </c>
      <c r="FI69" s="172" t="s">
        <v>573</v>
      </c>
      <c r="FJ69" s="145"/>
      <c r="FK69" s="145"/>
      <c r="FL69" s="145"/>
      <c r="FM69" s="145"/>
      <c r="FN69" s="145"/>
      <c r="FO69" s="145"/>
      <c r="FP69" s="145"/>
      <c r="FQ69" s="145"/>
      <c r="FR69" s="145"/>
      <c r="FS69" s="14"/>
      <c r="FT69" s="149">
        <f>+SUBTOTAL(9,FT70:FT84)</f>
        <v>2243.1613499999999</v>
      </c>
      <c r="FU69" s="149">
        <f>FU70+SUM(FU82:FU84)</f>
        <v>1317.2559000000001</v>
      </c>
      <c r="FV69" s="150">
        <f t="shared" ref="FV69:FV84" si="79">+IFERROR(FT69-FU69,"")</f>
        <v>925.90544999999975</v>
      </c>
      <c r="FW69" s="151">
        <f t="shared" ref="FW69:FW84" si="80">+IFERROR(FT69/FU69-1,"")</f>
        <v>0.70290476588489725</v>
      </c>
      <c r="FX69" s="145"/>
      <c r="FY69" s="172" t="s">
        <v>573</v>
      </c>
      <c r="FZ69" s="172" t="s">
        <v>573</v>
      </c>
      <c r="GA69" s="145"/>
      <c r="GB69" s="145"/>
      <c r="GC69" s="145"/>
      <c r="GD69" s="145"/>
      <c r="GE69" s="145"/>
      <c r="GF69" s="145"/>
      <c r="GG69" s="145"/>
      <c r="GH69" s="145"/>
      <c r="GI69" s="145"/>
    </row>
    <row r="70" spans="1:191" x14ac:dyDescent="0.25">
      <c r="A70" s="41">
        <v>661</v>
      </c>
      <c r="B70" s="66" t="str">
        <f>VLOOKUP($A70&amp;B$1,TEXTDF,(SPRCODE="DE")*2+(SPRCODE="FR")*3,FALSE)</f>
        <v>Kapitalanlagen</v>
      </c>
      <c r="C70" s="66"/>
      <c r="D70" s="66"/>
      <c r="E70" s="66"/>
      <c r="F70" s="67">
        <f>+SUBTOTAL(9,F71:F81)</f>
        <v>156272312.156928</v>
      </c>
      <c r="G70" s="67">
        <f>SUM(G71:G81)-SUM(G73:G74)</f>
        <v>161563633.67996004</v>
      </c>
      <c r="H70" s="68">
        <f t="shared" si="59"/>
        <v>-5291321.5230320394</v>
      </c>
      <c r="I70" s="69">
        <f t="shared" si="60"/>
        <v>-3.2750696443938465E-2</v>
      </c>
      <c r="J70" s="32"/>
      <c r="K70" s="117">
        <f t="shared" ref="K70:K81" si="81">+IFERROR(F70/F$70,"")</f>
        <v>1</v>
      </c>
      <c r="L70" s="117">
        <f t="shared" ref="L70:L81" si="82">+IFERROR(G70/G$70,"")</f>
        <v>1</v>
      </c>
      <c r="M70" s="23"/>
      <c r="N70" s="23"/>
      <c r="O70" s="32"/>
      <c r="P70" s="31"/>
      <c r="Q70" s="23"/>
      <c r="R70" s="23"/>
      <c r="S70" s="23"/>
      <c r="T70" s="23"/>
      <c r="U70" s="23"/>
      <c r="V70" s="14"/>
      <c r="W70" s="153">
        <f>+SUBTOTAL(9,W71:W81)</f>
        <v>75966982.198880002</v>
      </c>
      <c r="X70" s="153">
        <f>SUM(X71:X81)-SUM(X73:X74)</f>
        <v>76551615.270139992</v>
      </c>
      <c r="Y70" s="154">
        <f t="shared" si="61"/>
        <v>-584633.07125999033</v>
      </c>
      <c r="Z70" s="155">
        <f t="shared" si="62"/>
        <v>-7.6371095397125277E-3</v>
      </c>
      <c r="AA70" s="145"/>
      <c r="AB70" s="173">
        <f t="shared" ref="AB70:AC81" si="83">+IFERROR(W70/W$70,"")</f>
        <v>1</v>
      </c>
      <c r="AC70" s="173">
        <f t="shared" si="83"/>
        <v>1</v>
      </c>
      <c r="AD70" s="145"/>
      <c r="AE70" s="145"/>
      <c r="AF70" s="145"/>
      <c r="AG70" s="152"/>
      <c r="AH70" s="145"/>
      <c r="AI70" s="145"/>
      <c r="AJ70" s="145"/>
      <c r="AK70" s="145"/>
      <c r="AL70" s="145"/>
      <c r="AM70" s="14"/>
      <c r="AN70" s="153">
        <f>+SUBTOTAL(9,AN71:AN81)</f>
        <v>17600658.626500003</v>
      </c>
      <c r="AO70" s="153">
        <f>SUM(AO71:AO81)-SUM(AO73:AO74)</f>
        <v>20646661.960490003</v>
      </c>
      <c r="AP70" s="154">
        <f t="shared" si="63"/>
        <v>-3046003.3339900002</v>
      </c>
      <c r="AQ70" s="155">
        <f t="shared" si="64"/>
        <v>-0.14753006272001312</v>
      </c>
      <c r="AR70" s="145"/>
      <c r="AS70" s="173">
        <f t="shared" ref="AS70:AT81" si="84">+IFERROR(AN70/AN$70,"")</f>
        <v>1</v>
      </c>
      <c r="AT70" s="173">
        <f t="shared" si="84"/>
        <v>1</v>
      </c>
      <c r="AU70" s="145"/>
      <c r="AV70" s="145"/>
      <c r="AW70" s="145"/>
      <c r="AX70" s="152"/>
      <c r="AY70" s="145"/>
      <c r="AZ70" s="145"/>
      <c r="BA70" s="145"/>
      <c r="BB70" s="145"/>
      <c r="BC70" s="145"/>
      <c r="BD70" s="14"/>
      <c r="BE70" s="153">
        <f>+SUBTOTAL(9,BE71:BE81)</f>
        <v>18922252.265060008</v>
      </c>
      <c r="BF70" s="153">
        <f>SUM(BF71:BF81)-SUM(BF73:BF74)</f>
        <v>19416153.57542</v>
      </c>
      <c r="BG70" s="154">
        <f t="shared" si="65"/>
        <v>-493901.31035999209</v>
      </c>
      <c r="BH70" s="155">
        <f t="shared" si="66"/>
        <v>-2.5437649555123509E-2</v>
      </c>
      <c r="BI70" s="145"/>
      <c r="BJ70" s="173">
        <f t="shared" ref="BJ70:BK81" si="85">+IFERROR(BE70/BE$70,"")</f>
        <v>1</v>
      </c>
      <c r="BK70" s="173">
        <f t="shared" si="85"/>
        <v>1</v>
      </c>
      <c r="BL70" s="145"/>
      <c r="BM70" s="145"/>
      <c r="BN70" s="145"/>
      <c r="BO70" s="152"/>
      <c r="BP70" s="145"/>
      <c r="BQ70" s="145"/>
      <c r="BR70" s="145"/>
      <c r="BS70" s="145"/>
      <c r="BT70" s="145"/>
      <c r="BU70" s="14"/>
      <c r="BV70" s="153">
        <f>+SUBTOTAL(9,BV71:BV81)</f>
        <v>17247554.361390002</v>
      </c>
      <c r="BW70" s="153">
        <f>SUM(BW71:BW81)-SUM(BW73:BW74)</f>
        <v>17657066.876559995</v>
      </c>
      <c r="BX70" s="154">
        <f t="shared" si="67"/>
        <v>-409512.51516999304</v>
      </c>
      <c r="BY70" s="155">
        <f t="shared" si="68"/>
        <v>-2.3192556160821165E-2</v>
      </c>
      <c r="BZ70" s="145"/>
      <c r="CA70" s="173">
        <f t="shared" ref="CA70:CB81" si="86">+IFERROR(BV70/BV$70,"")</f>
        <v>1</v>
      </c>
      <c r="CB70" s="173">
        <f t="shared" si="86"/>
        <v>1</v>
      </c>
      <c r="CC70" s="145"/>
      <c r="CD70" s="145"/>
      <c r="CE70" s="145"/>
      <c r="CF70" s="152"/>
      <c r="CG70" s="145"/>
      <c r="CH70" s="145"/>
      <c r="CI70" s="145"/>
      <c r="CJ70" s="145"/>
      <c r="CK70" s="145"/>
      <c r="CL70" s="14"/>
      <c r="CM70" s="129">
        <f>+SUBTOTAL(9,CM71:CM81)</f>
        <v>11384610.938209999</v>
      </c>
      <c r="CN70" s="129">
        <f>SUM(CN71:CN81)-SUM(CN73:CN74)</f>
        <v>11657507.13067</v>
      </c>
      <c r="CO70" s="204">
        <f t="shared" si="69"/>
        <v>-272896.19246000051</v>
      </c>
      <c r="CP70" s="155">
        <f t="shared" si="70"/>
        <v>-2.3409481066670956E-2</v>
      </c>
      <c r="CQ70" s="212"/>
      <c r="CR70" s="173">
        <f t="shared" ref="CR70:CS81" si="87">+IFERROR(CM70/CM$70,"")</f>
        <v>1</v>
      </c>
      <c r="CS70" s="173">
        <f t="shared" si="87"/>
        <v>1</v>
      </c>
      <c r="CT70" s="198"/>
      <c r="CU70" s="198"/>
      <c r="CV70" s="212"/>
      <c r="CW70" s="127"/>
      <c r="CX70" s="198"/>
      <c r="CY70" s="198"/>
      <c r="CZ70" s="198"/>
      <c r="DA70" s="198"/>
      <c r="DB70" s="198"/>
      <c r="DC70" s="14"/>
      <c r="DD70" s="153">
        <f>+SUBTOTAL(9,DD71:DD81)</f>
        <v>3638900.5382179995</v>
      </c>
      <c r="DE70" s="153">
        <f>SUM(DE71:DE81)-SUM(DE73:DE74)</f>
        <v>3710258.0333900014</v>
      </c>
      <c r="DF70" s="154">
        <f t="shared" si="71"/>
        <v>-71357.495172001887</v>
      </c>
      <c r="DG70" s="155">
        <f t="shared" si="72"/>
        <v>-1.9232488557353489E-2</v>
      </c>
      <c r="DH70" s="145"/>
      <c r="DI70" s="173">
        <f t="shared" ref="DI70:DJ81" si="88">+IFERROR(DD70/DD$70,"")</f>
        <v>1</v>
      </c>
      <c r="DJ70" s="173">
        <f t="shared" si="88"/>
        <v>1</v>
      </c>
      <c r="DK70" s="145"/>
      <c r="DL70" s="145"/>
      <c r="DM70" s="145"/>
      <c r="DN70" s="152"/>
      <c r="DO70" s="145"/>
      <c r="DP70" s="145"/>
      <c r="DQ70" s="145"/>
      <c r="DR70" s="145"/>
      <c r="DS70" s="145"/>
      <c r="DT70" s="14"/>
      <c r="DU70" s="153">
        <f>+SUBTOTAL(9,DU71:DU81)</f>
        <v>8065151.8273099987</v>
      </c>
      <c r="DV70" s="153">
        <f>SUM(DV71:DV81)-SUM(DV73:DV74)</f>
        <v>8456926.5564500038</v>
      </c>
      <c r="DW70" s="154">
        <f t="shared" si="73"/>
        <v>-391774.72914000507</v>
      </c>
      <c r="DX70" s="155">
        <f t="shared" si="74"/>
        <v>-4.6325899429882411E-2</v>
      </c>
      <c r="DY70" s="145"/>
      <c r="DZ70" s="173">
        <f t="shared" ref="DZ70:EA81" si="89">+IFERROR(DU70/DU$70,"")</f>
        <v>1</v>
      </c>
      <c r="EA70" s="173">
        <f t="shared" si="89"/>
        <v>1</v>
      </c>
      <c r="EB70" s="145"/>
      <c r="EC70" s="145"/>
      <c r="ED70" s="145"/>
      <c r="EE70" s="152"/>
      <c r="EF70" s="145"/>
      <c r="EG70" s="145"/>
      <c r="EH70" s="145"/>
      <c r="EI70" s="145"/>
      <c r="EJ70" s="145"/>
      <c r="EK70" s="14"/>
      <c r="EL70" s="153">
        <f>+SUBTOTAL(9,EL71:EL81)</f>
        <v>3302325.3653199999</v>
      </c>
      <c r="EM70" s="153">
        <f>SUM(EM71:EM81)-SUM(EM73:EM74)</f>
        <v>3316733.3107799999</v>
      </c>
      <c r="EN70" s="154">
        <f t="shared" si="75"/>
        <v>-14407.945460000075</v>
      </c>
      <c r="EO70" s="155">
        <f t="shared" si="76"/>
        <v>-4.3440168714112826E-3</v>
      </c>
      <c r="EP70" s="145"/>
      <c r="EQ70" s="173">
        <f t="shared" ref="EQ70:ER81" si="90">+IFERROR(EL70/EL$70,"")</f>
        <v>1</v>
      </c>
      <c r="ER70" s="173">
        <f t="shared" si="90"/>
        <v>1</v>
      </c>
      <c r="ES70" s="145"/>
      <c r="ET70" s="145"/>
      <c r="EU70" s="145"/>
      <c r="EV70" s="152"/>
      <c r="EW70" s="145"/>
      <c r="EX70" s="145"/>
      <c r="EY70" s="145"/>
      <c r="EZ70" s="145"/>
      <c r="FA70" s="145"/>
      <c r="FB70" s="14"/>
      <c r="FC70" s="153">
        <f>+SUBTOTAL(9,FC71:FC81)</f>
        <v>141792.10364999998</v>
      </c>
      <c r="FD70" s="153">
        <f>SUM(FD71:FD81)-SUM(FD73:FD74)</f>
        <v>149414.15050000002</v>
      </c>
      <c r="FE70" s="154">
        <f t="shared" si="77"/>
        <v>-7622.0468500000425</v>
      </c>
      <c r="FF70" s="155">
        <f t="shared" si="78"/>
        <v>-5.1012884820437643E-2</v>
      </c>
      <c r="FG70" s="145"/>
      <c r="FH70" s="173">
        <f t="shared" ref="FH70:FI81" si="91">+IFERROR(FC70/FC$70,"")</f>
        <v>1</v>
      </c>
      <c r="FI70" s="173">
        <f t="shared" si="91"/>
        <v>1</v>
      </c>
      <c r="FJ70" s="145"/>
      <c r="FK70" s="145"/>
      <c r="FL70" s="145"/>
      <c r="FM70" s="152"/>
      <c r="FN70" s="145"/>
      <c r="FO70" s="145"/>
      <c r="FP70" s="145"/>
      <c r="FQ70" s="145"/>
      <c r="FR70" s="145"/>
      <c r="FS70" s="14"/>
      <c r="FT70" s="153">
        <f>+SUBTOTAL(9,FT71:FT81)</f>
        <v>2083.9323899999999</v>
      </c>
      <c r="FU70" s="153">
        <f>SUM(FU71:FU81)-SUM(FU73:FU74)</f>
        <v>1296.81556</v>
      </c>
      <c r="FV70" s="154">
        <f t="shared" si="79"/>
        <v>787.11682999999994</v>
      </c>
      <c r="FW70" s="155">
        <f t="shared" si="80"/>
        <v>0.60696127828694468</v>
      </c>
      <c r="FX70" s="145"/>
      <c r="FY70" s="173">
        <f t="shared" ref="FY70:FZ81" si="92">+IFERROR(FT70/FT$70,"")</f>
        <v>1</v>
      </c>
      <c r="FZ70" s="173">
        <f t="shared" si="92"/>
        <v>1</v>
      </c>
      <c r="GA70" s="145"/>
      <c r="GB70" s="145"/>
      <c r="GC70" s="145"/>
      <c r="GD70" s="152"/>
      <c r="GE70" s="145"/>
      <c r="GF70" s="145"/>
      <c r="GG70" s="145"/>
      <c r="GH70" s="145"/>
      <c r="GI70" s="145"/>
    </row>
    <row r="71" spans="1:191" x14ac:dyDescent="0.25">
      <c r="A71" s="41">
        <v>662</v>
      </c>
      <c r="B71" s="85"/>
      <c r="C71" s="85" t="str">
        <f>VLOOKUP($A71&amp;C$1,TEXTDF,(SPRCODE="DE")*2+(SPRCODE="FR")*3,FALSE)</f>
        <v>Flüssige Mittel</v>
      </c>
      <c r="D71" s="45"/>
      <c r="E71" s="45"/>
      <c r="F71" s="79">
        <f t="shared" ref="F71" si="93">+W71*$G$5+AN71*$H$5+BE71*$I$5+BV71*$K$5+CM71*$L$5+DD71*$M$5+DU71*$N$5+EL71*$P$5+FC71*$Q$5+FT71*$R$5</f>
        <v>3061971.7520079995</v>
      </c>
      <c r="G71" s="79">
        <f t="shared" ref="G71" si="94">+X71*$G$5+AO71*$H$5+BF71*$I$5+BW71*$K$5+CN71*$L$5+DE71*$M$5+DV71*$N$5+EM71*$P$5+FD71*$Q$5+FU71*$R$5</f>
        <v>3664386.7700400003</v>
      </c>
      <c r="H71" s="92">
        <f t="shared" si="59"/>
        <v>-602415.01803200087</v>
      </c>
      <c r="I71" s="93">
        <f t="shared" si="60"/>
        <v>-0.16439722546684798</v>
      </c>
      <c r="J71" s="32"/>
      <c r="K71" s="109">
        <f t="shared" si="81"/>
        <v>1.9593821258196913E-2</v>
      </c>
      <c r="L71" s="109">
        <f t="shared" si="82"/>
        <v>2.2680764764790765E-2</v>
      </c>
      <c r="M71" s="23"/>
      <c r="N71" s="23"/>
      <c r="O71" s="32"/>
      <c r="P71" s="23"/>
      <c r="Q71" s="23"/>
      <c r="R71" s="23"/>
      <c r="S71" s="23"/>
      <c r="T71" s="23"/>
      <c r="U71" s="23"/>
      <c r="V71" s="14"/>
      <c r="W71" s="152">
        <v>464427.68160000001</v>
      </c>
      <c r="X71" s="152">
        <v>1383648.4838800002</v>
      </c>
      <c r="Y71" s="156">
        <f t="shared" si="61"/>
        <v>-919220.80228000018</v>
      </c>
      <c r="Z71" s="174">
        <f t="shared" si="62"/>
        <v>-0.66434561450343166</v>
      </c>
      <c r="AA71" s="145"/>
      <c r="AB71" s="175">
        <f t="shared" si="83"/>
        <v>6.1135465455786813E-3</v>
      </c>
      <c r="AC71" s="175">
        <f t="shared" si="83"/>
        <v>1.8074713106931803E-2</v>
      </c>
      <c r="AD71" s="145"/>
      <c r="AE71" s="145"/>
      <c r="AF71" s="145"/>
      <c r="AG71" s="145"/>
      <c r="AH71" s="145"/>
      <c r="AI71" s="145"/>
      <c r="AJ71" s="145"/>
      <c r="AK71" s="145"/>
      <c r="AL71" s="145"/>
      <c r="AM71" s="14"/>
      <c r="AN71" s="152">
        <v>7619.1651500000007</v>
      </c>
      <c r="AO71" s="152">
        <v>157886.42483999999</v>
      </c>
      <c r="AP71" s="156">
        <f t="shared" si="63"/>
        <v>-150267.25968999998</v>
      </c>
      <c r="AQ71" s="174">
        <f t="shared" si="64"/>
        <v>-0.95174274699220551</v>
      </c>
      <c r="AR71" s="145"/>
      <c r="AS71" s="175">
        <f t="shared" si="84"/>
        <v>4.32890911168994E-4</v>
      </c>
      <c r="AT71" s="175">
        <f t="shared" si="84"/>
        <v>7.6470678476809285E-3</v>
      </c>
      <c r="AU71" s="145"/>
      <c r="AV71" s="145"/>
      <c r="AW71" s="145"/>
      <c r="AX71" s="145"/>
      <c r="AY71" s="145"/>
      <c r="AZ71" s="145"/>
      <c r="BA71" s="145"/>
      <c r="BB71" s="145"/>
      <c r="BC71" s="145"/>
      <c r="BD71" s="14"/>
      <c r="BE71" s="152">
        <v>583381.83863000001</v>
      </c>
      <c r="BF71" s="152">
        <v>497027.64658</v>
      </c>
      <c r="BG71" s="156">
        <f t="shared" si="65"/>
        <v>86354.192050000012</v>
      </c>
      <c r="BH71" s="174">
        <f t="shared" si="66"/>
        <v>0.17374122474714437</v>
      </c>
      <c r="BI71" s="145"/>
      <c r="BJ71" s="175">
        <f t="shared" si="85"/>
        <v>3.0830465129524576E-2</v>
      </c>
      <c r="BK71" s="175">
        <f t="shared" si="85"/>
        <v>2.5598666834259862E-2</v>
      </c>
      <c r="BL71" s="145"/>
      <c r="BM71" s="145"/>
      <c r="BN71" s="145"/>
      <c r="BO71" s="145"/>
      <c r="BP71" s="145"/>
      <c r="BQ71" s="145"/>
      <c r="BR71" s="145"/>
      <c r="BS71" s="145"/>
      <c r="BT71" s="145"/>
      <c r="BU71" s="14"/>
      <c r="BV71" s="152">
        <v>858275.66484999994</v>
      </c>
      <c r="BW71" s="152">
        <v>730605.14176999999</v>
      </c>
      <c r="BX71" s="156">
        <f t="shared" si="67"/>
        <v>127670.52307999996</v>
      </c>
      <c r="BY71" s="174">
        <f t="shared" si="68"/>
        <v>0.17474626960699879</v>
      </c>
      <c r="BZ71" s="145"/>
      <c r="CA71" s="175">
        <f t="shared" si="86"/>
        <v>4.9762166094186495E-2</v>
      </c>
      <c r="CB71" s="175">
        <f t="shared" si="86"/>
        <v>4.1377491906081448E-2</v>
      </c>
      <c r="CC71" s="145"/>
      <c r="CD71" s="145"/>
      <c r="CE71" s="145"/>
      <c r="CF71" s="145"/>
      <c r="CG71" s="145"/>
      <c r="CH71" s="145"/>
      <c r="CI71" s="145"/>
      <c r="CJ71" s="145"/>
      <c r="CK71" s="145"/>
      <c r="CL71" s="14"/>
      <c r="CM71" s="127">
        <v>671855.78292999999</v>
      </c>
      <c r="CN71" s="127">
        <v>373300.57439000002</v>
      </c>
      <c r="CO71" s="205">
        <f t="shared" si="69"/>
        <v>298555.20853999996</v>
      </c>
      <c r="CP71" s="218">
        <f t="shared" si="70"/>
        <v>0.7997716291432464</v>
      </c>
      <c r="CQ71" s="212"/>
      <c r="CR71" s="175">
        <f t="shared" si="87"/>
        <v>5.9014382360231606E-2</v>
      </c>
      <c r="CS71" s="175">
        <f t="shared" si="87"/>
        <v>3.2022332922951861E-2</v>
      </c>
      <c r="CT71" s="198"/>
      <c r="CU71" s="198"/>
      <c r="CV71" s="212"/>
      <c r="CW71" s="198"/>
      <c r="CX71" s="198"/>
      <c r="CY71" s="198"/>
      <c r="CZ71" s="198"/>
      <c r="DA71" s="198"/>
      <c r="DB71" s="198"/>
      <c r="DC71" s="14"/>
      <c r="DD71" s="152">
        <v>89770.434798000002</v>
      </c>
      <c r="DE71" s="152">
        <v>78524.223040000012</v>
      </c>
      <c r="DF71" s="156">
        <f t="shared" si="71"/>
        <v>11246.21175799999</v>
      </c>
      <c r="DG71" s="174">
        <f t="shared" si="72"/>
        <v>0.14321965022527139</v>
      </c>
      <c r="DH71" s="145"/>
      <c r="DI71" s="175">
        <f t="shared" si="88"/>
        <v>2.466965883106037E-2</v>
      </c>
      <c r="DJ71" s="175">
        <f t="shared" si="88"/>
        <v>2.1164086792166779E-2</v>
      </c>
      <c r="DK71" s="145"/>
      <c r="DL71" s="145"/>
      <c r="DM71" s="145"/>
      <c r="DN71" s="145"/>
      <c r="DO71" s="145"/>
      <c r="DP71" s="145"/>
      <c r="DQ71" s="145"/>
      <c r="DR71" s="145"/>
      <c r="DS71" s="145"/>
      <c r="DT71" s="14"/>
      <c r="DU71" s="152">
        <v>315863.25083000003</v>
      </c>
      <c r="DV71" s="152">
        <v>342935.13056000002</v>
      </c>
      <c r="DW71" s="156">
        <f t="shared" si="73"/>
        <v>-27071.879729999986</v>
      </c>
      <c r="DX71" s="174">
        <f t="shared" si="74"/>
        <v>-7.8941692808761399E-2</v>
      </c>
      <c r="DY71" s="145"/>
      <c r="DZ71" s="175">
        <f t="shared" si="89"/>
        <v>3.916395594196162E-2</v>
      </c>
      <c r="EA71" s="175">
        <f t="shared" si="89"/>
        <v>4.0550799190569677E-2</v>
      </c>
      <c r="EB71" s="145"/>
      <c r="EC71" s="145"/>
      <c r="ED71" s="145"/>
      <c r="EE71" s="145"/>
      <c r="EF71" s="145"/>
      <c r="EG71" s="145"/>
      <c r="EH71" s="145"/>
      <c r="EI71" s="145"/>
      <c r="EJ71" s="145"/>
      <c r="EK71" s="14"/>
      <c r="EL71" s="152">
        <v>66296.777019999994</v>
      </c>
      <c r="EM71" s="152">
        <v>95077.877609999981</v>
      </c>
      <c r="EN71" s="156">
        <f t="shared" si="75"/>
        <v>-28781.100589999987</v>
      </c>
      <c r="EO71" s="174">
        <f t="shared" si="76"/>
        <v>-0.30271080206541001</v>
      </c>
      <c r="EP71" s="145"/>
      <c r="EQ71" s="175">
        <f t="shared" si="90"/>
        <v>2.0075785904147499E-2</v>
      </c>
      <c r="ER71" s="175">
        <f t="shared" si="90"/>
        <v>2.866612075833146E-2</v>
      </c>
      <c r="ES71" s="145"/>
      <c r="ET71" s="145"/>
      <c r="EU71" s="145"/>
      <c r="EV71" s="145"/>
      <c r="EW71" s="145"/>
      <c r="EX71" s="145"/>
      <c r="EY71" s="145"/>
      <c r="EZ71" s="145"/>
      <c r="FA71" s="145"/>
      <c r="FB71" s="14"/>
      <c r="FC71" s="152">
        <v>4398.1473900000001</v>
      </c>
      <c r="FD71" s="152">
        <v>5376.5826699999998</v>
      </c>
      <c r="FE71" s="156">
        <f t="shared" si="77"/>
        <v>-978.43527999999969</v>
      </c>
      <c r="FF71" s="174">
        <f t="shared" si="78"/>
        <v>-0.18198088638335763</v>
      </c>
      <c r="FG71" s="145"/>
      <c r="FH71" s="175">
        <f t="shared" si="91"/>
        <v>3.1018281531786842E-2</v>
      </c>
      <c r="FI71" s="175">
        <f t="shared" si="91"/>
        <v>3.5984427525825265E-2</v>
      </c>
      <c r="FJ71" s="145"/>
      <c r="FK71" s="145"/>
      <c r="FL71" s="145"/>
      <c r="FM71" s="145"/>
      <c r="FN71" s="145"/>
      <c r="FO71" s="145"/>
      <c r="FP71" s="145"/>
      <c r="FQ71" s="145"/>
      <c r="FR71" s="145"/>
      <c r="FS71" s="14"/>
      <c r="FT71" s="152">
        <v>83.008809999999997</v>
      </c>
      <c r="FU71" s="152">
        <v>4.6846999999999994</v>
      </c>
      <c r="FV71" s="156">
        <f t="shared" si="79"/>
        <v>78.32410999999999</v>
      </c>
      <c r="FW71" s="174">
        <f t="shared" si="80"/>
        <v>16.71913036053536</v>
      </c>
      <c r="FX71" s="145"/>
      <c r="FY71" s="175">
        <f t="shared" si="92"/>
        <v>3.9832774997081356E-2</v>
      </c>
      <c r="FZ71" s="175">
        <f t="shared" si="92"/>
        <v>3.6124643661740144E-3</v>
      </c>
      <c r="GA71" s="145"/>
      <c r="GB71" s="145"/>
      <c r="GC71" s="145"/>
      <c r="GD71" s="145"/>
      <c r="GE71" s="145"/>
      <c r="GF71" s="145"/>
      <c r="GG71" s="145"/>
      <c r="GH71" s="145"/>
      <c r="GI71" s="145"/>
    </row>
    <row r="72" spans="1:191" x14ac:dyDescent="0.25">
      <c r="A72" s="41">
        <v>663</v>
      </c>
      <c r="B72" s="85"/>
      <c r="C72" s="85" t="str">
        <f>VLOOKUP($A72&amp;C$1,TEXTDF,(SPRCODE="DE")*2+(SPRCODE="FR")*3,FALSE)</f>
        <v>Obligationen</v>
      </c>
      <c r="D72" s="45"/>
      <c r="E72" s="45"/>
      <c r="F72" s="79">
        <f>+SUBTOTAL(9,F73:F74)</f>
        <v>87087519.912960008</v>
      </c>
      <c r="G72" s="79">
        <f>+SUBTOTAL(9,G73:G74)</f>
        <v>91492782.048920006</v>
      </c>
      <c r="H72" s="92">
        <f t="shared" si="59"/>
        <v>-4405262.1359599978</v>
      </c>
      <c r="I72" s="93">
        <f t="shared" si="60"/>
        <v>-4.814873957603083E-2</v>
      </c>
      <c r="J72" s="23"/>
      <c r="K72" s="109">
        <f t="shared" si="81"/>
        <v>0.55728054900414525</v>
      </c>
      <c r="L72" s="109">
        <f t="shared" si="82"/>
        <v>0.56629564441560676</v>
      </c>
      <c r="M72" s="23"/>
      <c r="N72" s="23"/>
      <c r="O72" s="23"/>
      <c r="P72" s="23"/>
      <c r="Q72" s="23"/>
      <c r="R72" s="23"/>
      <c r="S72" s="23"/>
      <c r="T72" s="23"/>
      <c r="U72" s="23"/>
      <c r="V72" s="14"/>
      <c r="W72" s="152">
        <f>+SUBTOTAL(9,W73:W74)</f>
        <v>38479766.41336</v>
      </c>
      <c r="X72" s="152">
        <f>+SUBTOTAL(9,X73:X74)</f>
        <v>40524411.130160004</v>
      </c>
      <c r="Y72" s="156">
        <f t="shared" si="61"/>
        <v>-2044644.7168000042</v>
      </c>
      <c r="Z72" s="174">
        <f t="shared" si="62"/>
        <v>-5.0454643504450392E-2</v>
      </c>
      <c r="AA72" s="145"/>
      <c r="AB72" s="175">
        <f t="shared" si="83"/>
        <v>0.50653277647150385</v>
      </c>
      <c r="AC72" s="175">
        <f t="shared" si="83"/>
        <v>0.5293736910338861</v>
      </c>
      <c r="AD72" s="145"/>
      <c r="AE72" s="145"/>
      <c r="AF72" s="145"/>
      <c r="AG72" s="145"/>
      <c r="AH72" s="145"/>
      <c r="AI72" s="145"/>
      <c r="AJ72" s="145"/>
      <c r="AK72" s="145"/>
      <c r="AL72" s="145"/>
      <c r="AM72" s="14"/>
      <c r="AN72" s="152">
        <f>+SUBTOTAL(9,AN73:AN74)</f>
        <v>10475990.202199999</v>
      </c>
      <c r="AO72" s="152">
        <f>+SUBTOTAL(9,AO73:AO74)</f>
        <v>11901295.564470002</v>
      </c>
      <c r="AP72" s="156">
        <f t="shared" si="63"/>
        <v>-1425305.3622700032</v>
      </c>
      <c r="AQ72" s="174">
        <f t="shared" si="64"/>
        <v>-0.11976052141122306</v>
      </c>
      <c r="AR72" s="145"/>
      <c r="AS72" s="175">
        <f t="shared" si="84"/>
        <v>0.59520444231712333</v>
      </c>
      <c r="AT72" s="175">
        <f t="shared" si="84"/>
        <v>0.57642710416069365</v>
      </c>
      <c r="AU72" s="145"/>
      <c r="AV72" s="145"/>
      <c r="AW72" s="145"/>
      <c r="AX72" s="145"/>
      <c r="AY72" s="145"/>
      <c r="AZ72" s="145"/>
      <c r="BA72" s="145"/>
      <c r="BB72" s="145"/>
      <c r="BC72" s="145"/>
      <c r="BD72" s="14"/>
      <c r="BE72" s="152">
        <f>+SUBTOTAL(9,BE73:BE74)</f>
        <v>10847021.753690006</v>
      </c>
      <c r="BF72" s="152">
        <f>+SUBTOTAL(9,BF73:BF74)</f>
        <v>11300172.294510003</v>
      </c>
      <c r="BG72" s="156">
        <f t="shared" si="65"/>
        <v>-453150.54081999697</v>
      </c>
      <c r="BH72" s="174">
        <f t="shared" si="66"/>
        <v>-4.0101206336486839E-2</v>
      </c>
      <c r="BI72" s="145"/>
      <c r="BJ72" s="175">
        <f t="shared" si="85"/>
        <v>0.57324157831459965</v>
      </c>
      <c r="BK72" s="175">
        <f t="shared" si="85"/>
        <v>0.58199850194919789</v>
      </c>
      <c r="BL72" s="145"/>
      <c r="BM72" s="145"/>
      <c r="BN72" s="145"/>
      <c r="BO72" s="145"/>
      <c r="BP72" s="145"/>
      <c r="BQ72" s="145"/>
      <c r="BR72" s="145"/>
      <c r="BS72" s="145"/>
      <c r="BT72" s="145"/>
      <c r="BU72" s="14"/>
      <c r="BV72" s="152">
        <f>+SUBTOTAL(9,BV73:BV74)</f>
        <v>9977085.5305900015</v>
      </c>
      <c r="BW72" s="152">
        <f>+SUBTOTAL(9,BW73:BW74)</f>
        <v>10232143.087679997</v>
      </c>
      <c r="BX72" s="156">
        <f t="shared" si="67"/>
        <v>-255057.55708999559</v>
      </c>
      <c r="BY72" s="174">
        <f t="shared" si="68"/>
        <v>-2.4927090532685936E-2</v>
      </c>
      <c r="BZ72" s="145"/>
      <c r="CA72" s="175">
        <f t="shared" si="86"/>
        <v>0.57846378225799289</v>
      </c>
      <c r="CB72" s="175">
        <f t="shared" si="86"/>
        <v>0.57949279793821873</v>
      </c>
      <c r="CC72" s="145"/>
      <c r="CD72" s="145"/>
      <c r="CE72" s="145"/>
      <c r="CF72" s="145"/>
      <c r="CG72" s="145"/>
      <c r="CH72" s="145"/>
      <c r="CI72" s="145"/>
      <c r="CJ72" s="145"/>
      <c r="CK72" s="145"/>
      <c r="CL72" s="14"/>
      <c r="CM72" s="127">
        <f>+SUBTOTAL(9,CM73:CM74)</f>
        <v>7098011.7875100002</v>
      </c>
      <c r="CN72" s="127">
        <f>+SUBTOTAL(9,CN73:CN74)</f>
        <v>6982394.7245899998</v>
      </c>
      <c r="CO72" s="205">
        <f t="shared" si="69"/>
        <v>115617.0629200004</v>
      </c>
      <c r="CP72" s="218">
        <f t="shared" si="70"/>
        <v>1.6558368221840869E-2</v>
      </c>
      <c r="CQ72" s="198"/>
      <c r="CR72" s="175">
        <f t="shared" si="87"/>
        <v>0.62347425186811167</v>
      </c>
      <c r="CS72" s="175">
        <f t="shared" si="87"/>
        <v>0.59896122269742036</v>
      </c>
      <c r="CT72" s="198"/>
      <c r="CU72" s="198"/>
      <c r="CV72" s="198"/>
      <c r="CW72" s="198"/>
      <c r="CX72" s="198"/>
      <c r="CY72" s="198"/>
      <c r="CZ72" s="198"/>
      <c r="DA72" s="198"/>
      <c r="DB72" s="198"/>
      <c r="DC72" s="14"/>
      <c r="DD72" s="152">
        <f>+SUBTOTAL(9,DD73:DD74)</f>
        <v>2329266.8167400002</v>
      </c>
      <c r="DE72" s="152">
        <f>+SUBTOTAL(9,DE73:DE74)</f>
        <v>2541691.5701700002</v>
      </c>
      <c r="DF72" s="156">
        <f t="shared" si="71"/>
        <v>-212424.75343000004</v>
      </c>
      <c r="DG72" s="174">
        <f t="shared" si="72"/>
        <v>-8.3576133281896281E-2</v>
      </c>
      <c r="DH72" s="145"/>
      <c r="DI72" s="175">
        <f t="shared" si="88"/>
        <v>0.64010180885039025</v>
      </c>
      <c r="DJ72" s="175">
        <f t="shared" si="88"/>
        <v>0.68504442205807947</v>
      </c>
      <c r="DK72" s="145"/>
      <c r="DL72" s="145"/>
      <c r="DM72" s="145"/>
      <c r="DN72" s="145"/>
      <c r="DO72" s="145"/>
      <c r="DP72" s="145"/>
      <c r="DQ72" s="145"/>
      <c r="DR72" s="145"/>
      <c r="DS72" s="145"/>
      <c r="DT72" s="14"/>
      <c r="DU72" s="152">
        <f>+SUBTOTAL(9,DU73:DU74)</f>
        <v>5691095.413639999</v>
      </c>
      <c r="DV72" s="152">
        <f>+SUBTOTAL(9,DV73:DV74)</f>
        <v>6001932.1681100018</v>
      </c>
      <c r="DW72" s="156">
        <f t="shared" si="73"/>
        <v>-310836.75447000284</v>
      </c>
      <c r="DX72" s="174">
        <f t="shared" si="74"/>
        <v>-5.1789448091660972E-2</v>
      </c>
      <c r="DY72" s="145"/>
      <c r="DZ72" s="175">
        <f t="shared" si="89"/>
        <v>0.70564020808250205</v>
      </c>
      <c r="EA72" s="175">
        <f t="shared" si="89"/>
        <v>0.70970607679363074</v>
      </c>
      <c r="EB72" s="145"/>
      <c r="EC72" s="145"/>
      <c r="ED72" s="145"/>
      <c r="EE72" s="145"/>
      <c r="EF72" s="145"/>
      <c r="EG72" s="145"/>
      <c r="EH72" s="145"/>
      <c r="EI72" s="145"/>
      <c r="EJ72" s="145"/>
      <c r="EK72" s="14"/>
      <c r="EL72" s="152">
        <f>+SUBTOTAL(9,EL73:EL74)</f>
        <v>2076303.8013899999</v>
      </c>
      <c r="EM72" s="152">
        <f>+SUBTOTAL(9,EM73:EM74)</f>
        <v>1895373.9161499999</v>
      </c>
      <c r="EN72" s="156">
        <f t="shared" si="75"/>
        <v>180929.88523999997</v>
      </c>
      <c r="EO72" s="174">
        <f t="shared" si="76"/>
        <v>9.5458676358444183E-2</v>
      </c>
      <c r="EP72" s="145"/>
      <c r="EQ72" s="175">
        <f t="shared" si="90"/>
        <v>0.62873992465875728</v>
      </c>
      <c r="ER72" s="175">
        <f t="shared" si="90"/>
        <v>0.57145803974943732</v>
      </c>
      <c r="ES72" s="145"/>
      <c r="ET72" s="145"/>
      <c r="EU72" s="145"/>
      <c r="EV72" s="145"/>
      <c r="EW72" s="145"/>
      <c r="EX72" s="145"/>
      <c r="EY72" s="145"/>
      <c r="EZ72" s="145"/>
      <c r="FA72" s="145"/>
      <c r="FB72" s="14"/>
      <c r="FC72" s="152">
        <f>+SUBTOTAL(9,FC73:FC74)</f>
        <v>110977.27025999999</v>
      </c>
      <c r="FD72" s="152">
        <f>+SUBTOTAL(9,FD73:FD74)</f>
        <v>112075.46222000002</v>
      </c>
      <c r="FE72" s="156">
        <f t="shared" si="77"/>
        <v>-1098.1919600000256</v>
      </c>
      <c r="FF72" s="174">
        <f t="shared" si="78"/>
        <v>-9.7986833000457407E-3</v>
      </c>
      <c r="FG72" s="145"/>
      <c r="FH72" s="175">
        <f t="shared" si="91"/>
        <v>0.78267595587647532</v>
      </c>
      <c r="FI72" s="175">
        <f t="shared" si="91"/>
        <v>0.75009938379296948</v>
      </c>
      <c r="FJ72" s="145"/>
      <c r="FK72" s="145"/>
      <c r="FL72" s="145"/>
      <c r="FM72" s="145"/>
      <c r="FN72" s="145"/>
      <c r="FO72" s="145"/>
      <c r="FP72" s="145"/>
      <c r="FQ72" s="145"/>
      <c r="FR72" s="145"/>
      <c r="FS72" s="14"/>
      <c r="FT72" s="152">
        <f>+SUBTOTAL(9,FT73:FT74)</f>
        <v>2000.9235800000001</v>
      </c>
      <c r="FU72" s="152">
        <f>+SUBTOTAL(9,FU73:FU74)</f>
        <v>1292.1308600000002</v>
      </c>
      <c r="FV72" s="156">
        <f t="shared" si="79"/>
        <v>708.79271999999992</v>
      </c>
      <c r="FW72" s="174">
        <f t="shared" si="80"/>
        <v>0.54854561712116356</v>
      </c>
      <c r="FX72" s="145"/>
      <c r="FY72" s="175">
        <f t="shared" si="92"/>
        <v>0.96016722500291873</v>
      </c>
      <c r="FZ72" s="175">
        <f t="shared" si="92"/>
        <v>0.99638753563382609</v>
      </c>
      <c r="GA72" s="145"/>
      <c r="GB72" s="145"/>
      <c r="GC72" s="145"/>
      <c r="GD72" s="145"/>
      <c r="GE72" s="145"/>
      <c r="GF72" s="145"/>
      <c r="GG72" s="145"/>
      <c r="GH72" s="145"/>
      <c r="GI72" s="145"/>
    </row>
    <row r="73" spans="1:191" x14ac:dyDescent="0.25">
      <c r="A73" s="41">
        <v>664</v>
      </c>
      <c r="B73" s="85"/>
      <c r="C73" s="45"/>
      <c r="D73" s="78" t="str">
        <f>VLOOKUP($A73&amp;D$1,TEXTDF,(SPRCODE="DE")*2+(SPRCODE="FR")*3,FALSE)</f>
        <v>CHF</v>
      </c>
      <c r="E73" s="73"/>
      <c r="F73" s="74">
        <f t="shared" ref="F73:F84" si="95">+W73*$G$5+AN73*$H$5+BE73*$I$5+BV73*$K$5+CM73*$L$5+DD73*$M$5+DU73*$N$5+EL73*$P$5+FC73*$Q$5+FT73*$R$5</f>
        <v>54090648.178429998</v>
      </c>
      <c r="G73" s="74">
        <f t="shared" ref="G73:G84" si="96">+X73*$G$5+AO73*$H$5+BF73*$I$5+BW73*$K$5+CN73*$L$5+DE73*$M$5+DV73*$N$5+EM73*$P$5+FD73*$Q$5+FU73*$R$5</f>
        <v>57079416.872250006</v>
      </c>
      <c r="H73" s="75">
        <f t="shared" si="59"/>
        <v>-2988768.6938200071</v>
      </c>
      <c r="I73" s="86">
        <f t="shared" si="60"/>
        <v>-5.2361584220616653E-2</v>
      </c>
      <c r="J73" s="32"/>
      <c r="K73" s="118">
        <f t="shared" si="81"/>
        <v>0.34613072163488817</v>
      </c>
      <c r="L73" s="118">
        <f t="shared" si="82"/>
        <v>0.35329371822199862</v>
      </c>
      <c r="M73" s="23"/>
      <c r="N73" s="23"/>
      <c r="O73" s="32"/>
      <c r="P73" s="23"/>
      <c r="Q73" s="23"/>
      <c r="R73" s="23"/>
      <c r="S73" s="23"/>
      <c r="T73" s="23"/>
      <c r="U73" s="23"/>
      <c r="V73" s="14"/>
      <c r="W73" s="158">
        <v>18854556.489100005</v>
      </c>
      <c r="X73" s="158">
        <v>20292835.364129998</v>
      </c>
      <c r="Y73" s="159">
        <f t="shared" si="61"/>
        <v>-1438278.8750299923</v>
      </c>
      <c r="Z73" s="166">
        <f t="shared" si="62"/>
        <v>-7.0876190991640442E-2</v>
      </c>
      <c r="AA73" s="145"/>
      <c r="AB73" s="176">
        <f t="shared" si="83"/>
        <v>0.248194096215895</v>
      </c>
      <c r="AC73" s="176">
        <f t="shared" si="83"/>
        <v>0.26508696508257085</v>
      </c>
      <c r="AD73" s="145"/>
      <c r="AE73" s="145"/>
      <c r="AF73" s="145"/>
      <c r="AG73" s="145"/>
      <c r="AH73" s="145"/>
      <c r="AI73" s="145"/>
      <c r="AJ73" s="145"/>
      <c r="AK73" s="145"/>
      <c r="AL73" s="145"/>
      <c r="AM73" s="14"/>
      <c r="AN73" s="158">
        <v>9428729.4418000001</v>
      </c>
      <c r="AO73" s="158">
        <v>10489886.672960002</v>
      </c>
      <c r="AP73" s="159">
        <f t="shared" si="63"/>
        <v>-1061157.2311600018</v>
      </c>
      <c r="AQ73" s="166">
        <f t="shared" si="64"/>
        <v>-0.10116002815315139</v>
      </c>
      <c r="AR73" s="145"/>
      <c r="AS73" s="176">
        <f t="shared" si="84"/>
        <v>0.53570321667416831</v>
      </c>
      <c r="AT73" s="176">
        <f t="shared" si="84"/>
        <v>0.50806695498932108</v>
      </c>
      <c r="AU73" s="145"/>
      <c r="AV73" s="145"/>
      <c r="AW73" s="145"/>
      <c r="AX73" s="145"/>
      <c r="AY73" s="145"/>
      <c r="AZ73" s="145"/>
      <c r="BA73" s="145"/>
      <c r="BB73" s="145"/>
      <c r="BC73" s="145"/>
      <c r="BD73" s="14"/>
      <c r="BE73" s="158">
        <v>7036718.4826300032</v>
      </c>
      <c r="BF73" s="158">
        <v>7311240.5920400005</v>
      </c>
      <c r="BG73" s="159">
        <f t="shared" si="65"/>
        <v>-274522.10940999724</v>
      </c>
      <c r="BH73" s="166">
        <f t="shared" si="66"/>
        <v>-3.7547951808463154E-2</v>
      </c>
      <c r="BI73" s="145"/>
      <c r="BJ73" s="176">
        <f t="shared" si="85"/>
        <v>0.37187531294164827</v>
      </c>
      <c r="BK73" s="176">
        <f t="shared" si="85"/>
        <v>0.37655453041408321</v>
      </c>
      <c r="BL73" s="145"/>
      <c r="BM73" s="145"/>
      <c r="BN73" s="145"/>
      <c r="BO73" s="145"/>
      <c r="BP73" s="145"/>
      <c r="BQ73" s="145"/>
      <c r="BR73" s="145"/>
      <c r="BS73" s="145"/>
      <c r="BT73" s="145"/>
      <c r="BU73" s="14"/>
      <c r="BV73" s="158">
        <v>6324036.0221599974</v>
      </c>
      <c r="BW73" s="158">
        <v>6351505.4170900006</v>
      </c>
      <c r="BX73" s="159">
        <f t="shared" si="67"/>
        <v>-27469.394930003211</v>
      </c>
      <c r="BY73" s="166">
        <f t="shared" si="68"/>
        <v>-4.3248636545426544E-3</v>
      </c>
      <c r="BZ73" s="145"/>
      <c r="CA73" s="176">
        <f t="shared" si="86"/>
        <v>0.36666276792939678</v>
      </c>
      <c r="CB73" s="176">
        <f t="shared" si="86"/>
        <v>0.35971463785537977</v>
      </c>
      <c r="CC73" s="145"/>
      <c r="CD73" s="145"/>
      <c r="CE73" s="145"/>
      <c r="CF73" s="145"/>
      <c r="CG73" s="145"/>
      <c r="CH73" s="145"/>
      <c r="CI73" s="145"/>
      <c r="CJ73" s="145"/>
      <c r="CK73" s="145"/>
      <c r="CL73" s="14"/>
      <c r="CM73" s="128">
        <v>5005207.9189499998</v>
      </c>
      <c r="CN73" s="128">
        <v>4931545.9906600099</v>
      </c>
      <c r="CO73" s="206">
        <f t="shared" si="69"/>
        <v>73661.928289989941</v>
      </c>
      <c r="CP73" s="211">
        <f t="shared" si="70"/>
        <v>1.4936883571500692E-2</v>
      </c>
      <c r="CQ73" s="212"/>
      <c r="CR73" s="176">
        <f t="shared" si="87"/>
        <v>0.43964681323900984</v>
      </c>
      <c r="CS73" s="176">
        <f t="shared" si="87"/>
        <v>0.42303606897957574</v>
      </c>
      <c r="CT73" s="198"/>
      <c r="CU73" s="198"/>
      <c r="CV73" s="212"/>
      <c r="CW73" s="198"/>
      <c r="CX73" s="198"/>
      <c r="CY73" s="198"/>
      <c r="CZ73" s="198"/>
      <c r="DA73" s="198"/>
      <c r="DB73" s="198"/>
      <c r="DC73" s="14"/>
      <c r="DD73" s="158">
        <v>2052347.4720200002</v>
      </c>
      <c r="DE73" s="158">
        <v>2213578.4863500004</v>
      </c>
      <c r="DF73" s="159">
        <f t="shared" si="71"/>
        <v>-161231.01433000015</v>
      </c>
      <c r="DG73" s="166">
        <f t="shared" si="72"/>
        <v>-7.2837270204887172E-2</v>
      </c>
      <c r="DH73" s="145"/>
      <c r="DI73" s="176">
        <f t="shared" si="88"/>
        <v>0.56400207987686635</v>
      </c>
      <c r="DJ73" s="176">
        <f t="shared" si="88"/>
        <v>0.59661038839594949</v>
      </c>
      <c r="DK73" s="145"/>
      <c r="DL73" s="145"/>
      <c r="DM73" s="145"/>
      <c r="DN73" s="145"/>
      <c r="DO73" s="145"/>
      <c r="DP73" s="145"/>
      <c r="DQ73" s="145"/>
      <c r="DR73" s="145"/>
      <c r="DS73" s="145"/>
      <c r="DT73" s="14"/>
      <c r="DU73" s="158">
        <v>3211695.730239999</v>
      </c>
      <c r="DV73" s="158">
        <v>3492568.6956099994</v>
      </c>
      <c r="DW73" s="159">
        <f t="shared" si="73"/>
        <v>-280872.96537000034</v>
      </c>
      <c r="DX73" s="166">
        <f t="shared" si="74"/>
        <v>-8.0420169178932688E-2</v>
      </c>
      <c r="DY73" s="145"/>
      <c r="DZ73" s="176">
        <f t="shared" si="89"/>
        <v>0.39821888031476876</v>
      </c>
      <c r="EA73" s="176">
        <f t="shared" si="89"/>
        <v>0.41298321231680274</v>
      </c>
      <c r="EB73" s="145"/>
      <c r="EC73" s="145"/>
      <c r="ED73" s="145"/>
      <c r="EE73" s="145"/>
      <c r="EF73" s="145"/>
      <c r="EG73" s="145"/>
      <c r="EH73" s="145"/>
      <c r="EI73" s="145"/>
      <c r="EJ73" s="145"/>
      <c r="EK73" s="14"/>
      <c r="EL73" s="158">
        <v>2076303.8013899999</v>
      </c>
      <c r="EM73" s="158">
        <v>1895373.9161499999</v>
      </c>
      <c r="EN73" s="159">
        <f t="shared" si="75"/>
        <v>180929.88523999997</v>
      </c>
      <c r="EO73" s="166">
        <f t="shared" si="76"/>
        <v>9.5458676358444183E-2</v>
      </c>
      <c r="EP73" s="145"/>
      <c r="EQ73" s="176">
        <f t="shared" si="90"/>
        <v>0.62873992465875728</v>
      </c>
      <c r="ER73" s="176">
        <f t="shared" si="90"/>
        <v>0.57145803974943732</v>
      </c>
      <c r="ES73" s="145"/>
      <c r="ET73" s="145"/>
      <c r="EU73" s="145"/>
      <c r="EV73" s="145"/>
      <c r="EW73" s="145"/>
      <c r="EX73" s="145"/>
      <c r="EY73" s="145"/>
      <c r="EZ73" s="145"/>
      <c r="FA73" s="145"/>
      <c r="FB73" s="14"/>
      <c r="FC73" s="158">
        <v>99051.896559999994</v>
      </c>
      <c r="FD73" s="158">
        <v>99589.606400000019</v>
      </c>
      <c r="FE73" s="159">
        <f t="shared" si="77"/>
        <v>-537.709840000025</v>
      </c>
      <c r="FF73" s="166">
        <f t="shared" si="78"/>
        <v>-5.3992566035487854E-3</v>
      </c>
      <c r="FG73" s="145"/>
      <c r="FH73" s="176">
        <f t="shared" si="91"/>
        <v>0.6985713168097144</v>
      </c>
      <c r="FI73" s="176">
        <f t="shared" si="91"/>
        <v>0.66653396660713204</v>
      </c>
      <c r="FJ73" s="145"/>
      <c r="FK73" s="145"/>
      <c r="FL73" s="145"/>
      <c r="FM73" s="145"/>
      <c r="FN73" s="145"/>
      <c r="FO73" s="145"/>
      <c r="FP73" s="145"/>
      <c r="FQ73" s="145"/>
      <c r="FR73" s="145"/>
      <c r="FS73" s="14"/>
      <c r="FT73" s="158">
        <v>2000.9235800000001</v>
      </c>
      <c r="FU73" s="158">
        <v>1292.1308600000002</v>
      </c>
      <c r="FV73" s="159">
        <f t="shared" si="79"/>
        <v>708.79271999999992</v>
      </c>
      <c r="FW73" s="166">
        <f t="shared" si="80"/>
        <v>0.54854561712116356</v>
      </c>
      <c r="FX73" s="145"/>
      <c r="FY73" s="176">
        <f t="shared" si="92"/>
        <v>0.96016722500291873</v>
      </c>
      <c r="FZ73" s="176">
        <f t="shared" si="92"/>
        <v>0.99638753563382609</v>
      </c>
      <c r="GA73" s="145"/>
      <c r="GB73" s="145"/>
      <c r="GC73" s="145"/>
      <c r="GD73" s="145"/>
      <c r="GE73" s="145"/>
      <c r="GF73" s="145"/>
      <c r="GG73" s="145"/>
      <c r="GH73" s="145"/>
      <c r="GI73" s="145"/>
    </row>
    <row r="74" spans="1:191" x14ac:dyDescent="0.25">
      <c r="A74" s="41">
        <v>665</v>
      </c>
      <c r="B74" s="85"/>
      <c r="C74" s="45"/>
      <c r="D74" s="78" t="str">
        <f>VLOOKUP($A74&amp;D$1,TEXTDF,(SPRCODE="DE")*2+(SPRCODE="FR")*3,FALSE)</f>
        <v>FW</v>
      </c>
      <c r="E74" s="73"/>
      <c r="F74" s="74">
        <f t="shared" si="95"/>
        <v>32996871.734530006</v>
      </c>
      <c r="G74" s="74">
        <f t="shared" si="96"/>
        <v>34413365.176669993</v>
      </c>
      <c r="H74" s="75">
        <f t="shared" si="59"/>
        <v>-1416493.4421399869</v>
      </c>
      <c r="I74" s="86">
        <f t="shared" si="60"/>
        <v>-4.1161142912587878E-2</v>
      </c>
      <c r="J74" s="32"/>
      <c r="K74" s="118">
        <f t="shared" si="81"/>
        <v>0.21114982736925711</v>
      </c>
      <c r="L74" s="118">
        <f t="shared" si="82"/>
        <v>0.21300192619360814</v>
      </c>
      <c r="M74" s="23"/>
      <c r="N74" s="23"/>
      <c r="O74" s="32"/>
      <c r="P74" s="23"/>
      <c r="Q74" s="23"/>
      <c r="R74" s="23"/>
      <c r="S74" s="23"/>
      <c r="T74" s="23"/>
      <c r="U74" s="23"/>
      <c r="V74" s="14"/>
      <c r="W74" s="158">
        <v>19625209.924259998</v>
      </c>
      <c r="X74" s="158">
        <v>20231575.766030002</v>
      </c>
      <c r="Y74" s="159">
        <f t="shared" si="61"/>
        <v>-606365.84177000448</v>
      </c>
      <c r="Z74" s="166">
        <f t="shared" si="62"/>
        <v>-2.9971261199937205E-2</v>
      </c>
      <c r="AA74" s="145"/>
      <c r="AB74" s="176">
        <f t="shared" si="83"/>
        <v>0.25833868025560897</v>
      </c>
      <c r="AC74" s="176">
        <f t="shared" si="83"/>
        <v>0.26428672595131519</v>
      </c>
      <c r="AD74" s="145"/>
      <c r="AE74" s="145"/>
      <c r="AF74" s="145"/>
      <c r="AG74" s="145"/>
      <c r="AH74" s="145"/>
      <c r="AI74" s="145"/>
      <c r="AJ74" s="145"/>
      <c r="AK74" s="145"/>
      <c r="AL74" s="145"/>
      <c r="AM74" s="14"/>
      <c r="AN74" s="158">
        <v>1047260.7604</v>
      </c>
      <c r="AO74" s="158">
        <v>1411408.89151</v>
      </c>
      <c r="AP74" s="159">
        <f t="shared" si="63"/>
        <v>-364148.13110999996</v>
      </c>
      <c r="AQ74" s="166">
        <f t="shared" si="64"/>
        <v>-0.25800328544084417</v>
      </c>
      <c r="AR74" s="145"/>
      <c r="AS74" s="176">
        <f t="shared" si="84"/>
        <v>5.9501225642955055E-2</v>
      </c>
      <c r="AT74" s="176">
        <f t="shared" si="84"/>
        <v>6.836014917137255E-2</v>
      </c>
      <c r="AU74" s="145"/>
      <c r="AV74" s="145"/>
      <c r="AW74" s="145"/>
      <c r="AX74" s="145"/>
      <c r="AY74" s="145"/>
      <c r="AZ74" s="145"/>
      <c r="BA74" s="145"/>
      <c r="BB74" s="145"/>
      <c r="BC74" s="145"/>
      <c r="BD74" s="14"/>
      <c r="BE74" s="158">
        <v>3810303.271060003</v>
      </c>
      <c r="BF74" s="158">
        <v>3988931.7024700022</v>
      </c>
      <c r="BG74" s="159">
        <f t="shared" si="65"/>
        <v>-178628.43140999926</v>
      </c>
      <c r="BH74" s="166">
        <f t="shared" si="66"/>
        <v>-4.4781020266501437E-2</v>
      </c>
      <c r="BI74" s="145"/>
      <c r="BJ74" s="176">
        <f t="shared" si="85"/>
        <v>0.20136626537295133</v>
      </c>
      <c r="BK74" s="176">
        <f t="shared" si="85"/>
        <v>0.20544397153511471</v>
      </c>
      <c r="BL74" s="145"/>
      <c r="BM74" s="145"/>
      <c r="BN74" s="145"/>
      <c r="BO74" s="145"/>
      <c r="BP74" s="145"/>
      <c r="BQ74" s="145"/>
      <c r="BR74" s="145"/>
      <c r="BS74" s="145"/>
      <c r="BT74" s="145"/>
      <c r="BU74" s="14"/>
      <c r="BV74" s="158">
        <v>3653049.5084300032</v>
      </c>
      <c r="BW74" s="158">
        <v>3880637.670589997</v>
      </c>
      <c r="BX74" s="159">
        <f t="shared" si="67"/>
        <v>-227588.16215999378</v>
      </c>
      <c r="BY74" s="166">
        <f t="shared" si="68"/>
        <v>-5.8647104285155294E-2</v>
      </c>
      <c r="BZ74" s="145"/>
      <c r="CA74" s="176">
        <f t="shared" si="86"/>
        <v>0.21180101432859605</v>
      </c>
      <c r="CB74" s="176">
        <f t="shared" si="86"/>
        <v>0.21977816008283901</v>
      </c>
      <c r="CC74" s="145"/>
      <c r="CD74" s="145"/>
      <c r="CE74" s="145"/>
      <c r="CF74" s="145"/>
      <c r="CG74" s="145"/>
      <c r="CH74" s="145"/>
      <c r="CI74" s="145"/>
      <c r="CJ74" s="145"/>
      <c r="CK74" s="145"/>
      <c r="CL74" s="14"/>
      <c r="CM74" s="128">
        <v>2092803.8685600001</v>
      </c>
      <c r="CN74" s="128">
        <v>2050848.7339299899</v>
      </c>
      <c r="CO74" s="206">
        <f t="shared" si="69"/>
        <v>41955.13463001023</v>
      </c>
      <c r="CP74" s="211">
        <f t="shared" si="70"/>
        <v>2.0457449608978662E-2</v>
      </c>
      <c r="CQ74" s="212"/>
      <c r="CR74" s="176">
        <f t="shared" si="87"/>
        <v>0.18382743862910184</v>
      </c>
      <c r="CS74" s="176">
        <f t="shared" si="87"/>
        <v>0.17592515371784465</v>
      </c>
      <c r="CT74" s="198"/>
      <c r="CU74" s="198"/>
      <c r="CV74" s="212"/>
      <c r="CW74" s="198"/>
      <c r="CX74" s="198"/>
      <c r="CY74" s="198"/>
      <c r="CZ74" s="198"/>
      <c r="DA74" s="198"/>
      <c r="DB74" s="198"/>
      <c r="DC74" s="14"/>
      <c r="DD74" s="158">
        <v>276919.34471999999</v>
      </c>
      <c r="DE74" s="158">
        <v>328113.08382</v>
      </c>
      <c r="DF74" s="159">
        <f t="shared" si="71"/>
        <v>-51193.739100000006</v>
      </c>
      <c r="DG74" s="166">
        <f t="shared" si="72"/>
        <v>-0.15602468058873398</v>
      </c>
      <c r="DH74" s="145"/>
      <c r="DI74" s="176">
        <f t="shared" si="88"/>
        <v>7.6099728973523892E-2</v>
      </c>
      <c r="DJ74" s="176">
        <f t="shared" si="88"/>
        <v>8.8434033662130096E-2</v>
      </c>
      <c r="DK74" s="145"/>
      <c r="DL74" s="145"/>
      <c r="DM74" s="145"/>
      <c r="DN74" s="145"/>
      <c r="DO74" s="145"/>
      <c r="DP74" s="145"/>
      <c r="DQ74" s="145"/>
      <c r="DR74" s="145"/>
      <c r="DS74" s="145"/>
      <c r="DT74" s="14"/>
      <c r="DU74" s="158">
        <v>2479399.6834</v>
      </c>
      <c r="DV74" s="158">
        <v>2509363.472500002</v>
      </c>
      <c r="DW74" s="159">
        <f t="shared" si="73"/>
        <v>-29963.789100002032</v>
      </c>
      <c r="DX74" s="166">
        <f t="shared" si="74"/>
        <v>-1.1940792726272575E-2</v>
      </c>
      <c r="DY74" s="145"/>
      <c r="DZ74" s="176">
        <f t="shared" si="89"/>
        <v>0.30742132776773329</v>
      </c>
      <c r="EA74" s="176">
        <f t="shared" si="89"/>
        <v>0.296722864476828</v>
      </c>
      <c r="EB74" s="145"/>
      <c r="EC74" s="145"/>
      <c r="ED74" s="145"/>
      <c r="EE74" s="145"/>
      <c r="EF74" s="145"/>
      <c r="EG74" s="145"/>
      <c r="EH74" s="145"/>
      <c r="EI74" s="145"/>
      <c r="EJ74" s="145"/>
      <c r="EK74" s="14"/>
      <c r="EL74" s="158">
        <v>0</v>
      </c>
      <c r="EM74" s="158">
        <v>0</v>
      </c>
      <c r="EN74" s="159">
        <f t="shared" si="75"/>
        <v>0</v>
      </c>
      <c r="EO74" s="166" t="str">
        <f t="shared" si="76"/>
        <v/>
      </c>
      <c r="EP74" s="145"/>
      <c r="EQ74" s="176">
        <f t="shared" si="90"/>
        <v>0</v>
      </c>
      <c r="ER74" s="176">
        <f t="shared" si="90"/>
        <v>0</v>
      </c>
      <c r="ES74" s="145"/>
      <c r="ET74" s="145"/>
      <c r="EU74" s="145"/>
      <c r="EV74" s="145"/>
      <c r="EW74" s="145"/>
      <c r="EX74" s="145"/>
      <c r="EY74" s="145"/>
      <c r="EZ74" s="145"/>
      <c r="FA74" s="145"/>
      <c r="FB74" s="14"/>
      <c r="FC74" s="158">
        <v>11925.3737</v>
      </c>
      <c r="FD74" s="158">
        <v>12485.855820000001</v>
      </c>
      <c r="FE74" s="159">
        <f t="shared" si="77"/>
        <v>-560.48212000000058</v>
      </c>
      <c r="FF74" s="166">
        <f t="shared" si="78"/>
        <v>-4.4889363458947895E-2</v>
      </c>
      <c r="FG74" s="145"/>
      <c r="FH74" s="176">
        <f t="shared" si="91"/>
        <v>8.4104639066760911E-2</v>
      </c>
      <c r="FI74" s="176">
        <f t="shared" si="91"/>
        <v>8.3565417185837418E-2</v>
      </c>
      <c r="FJ74" s="145"/>
      <c r="FK74" s="145"/>
      <c r="FL74" s="145"/>
      <c r="FM74" s="145"/>
      <c r="FN74" s="145"/>
      <c r="FO74" s="145"/>
      <c r="FP74" s="145"/>
      <c r="FQ74" s="145"/>
      <c r="FR74" s="145"/>
      <c r="FS74" s="14"/>
      <c r="FT74" s="158">
        <v>0</v>
      </c>
      <c r="FU74" s="158">
        <v>0</v>
      </c>
      <c r="FV74" s="159">
        <f t="shared" si="79"/>
        <v>0</v>
      </c>
      <c r="FW74" s="166" t="str">
        <f t="shared" si="80"/>
        <v/>
      </c>
      <c r="FX74" s="145"/>
      <c r="FY74" s="176">
        <f t="shared" si="92"/>
        <v>0</v>
      </c>
      <c r="FZ74" s="176">
        <f t="shared" si="92"/>
        <v>0</v>
      </c>
      <c r="GA74" s="145"/>
      <c r="GB74" s="145"/>
      <c r="GC74" s="145"/>
      <c r="GD74" s="145"/>
      <c r="GE74" s="145"/>
      <c r="GF74" s="145"/>
      <c r="GG74" s="145"/>
      <c r="GH74" s="145"/>
      <c r="GI74" s="145"/>
    </row>
    <row r="75" spans="1:191" x14ac:dyDescent="0.25">
      <c r="A75" s="41">
        <v>666</v>
      </c>
      <c r="B75" s="85"/>
      <c r="C75" s="85" t="str">
        <f t="shared" ref="C75:C81" si="97">VLOOKUP($A75&amp;C$1,TEXTDF,(SPRCODE="DE")*2+(SPRCODE="FR")*3,FALSE)</f>
        <v>Liegenschaften</v>
      </c>
      <c r="D75" s="45"/>
      <c r="E75" s="45"/>
      <c r="F75" s="79">
        <f t="shared" si="95"/>
        <v>26840699.26957</v>
      </c>
      <c r="G75" s="79">
        <f t="shared" si="96"/>
        <v>26588201.120219998</v>
      </c>
      <c r="H75" s="92">
        <f t="shared" si="59"/>
        <v>252498.14935000241</v>
      </c>
      <c r="I75" s="93">
        <f t="shared" si="60"/>
        <v>9.4966240178611105E-3</v>
      </c>
      <c r="J75" s="32"/>
      <c r="K75" s="109">
        <f t="shared" si="81"/>
        <v>0.17175594895285534</v>
      </c>
      <c r="L75" s="109">
        <f t="shared" si="82"/>
        <v>0.16456798175812465</v>
      </c>
      <c r="M75" s="23"/>
      <c r="N75" s="23"/>
      <c r="O75" s="32"/>
      <c r="P75" s="23"/>
      <c r="Q75" s="23"/>
      <c r="R75" s="23"/>
      <c r="S75" s="23"/>
      <c r="T75" s="23"/>
      <c r="U75" s="23"/>
      <c r="V75" s="14"/>
      <c r="W75" s="152">
        <v>15631779.207379999</v>
      </c>
      <c r="X75" s="152">
        <v>15218762.49257</v>
      </c>
      <c r="Y75" s="156">
        <f t="shared" si="61"/>
        <v>413016.71480999887</v>
      </c>
      <c r="Z75" s="174">
        <f t="shared" si="62"/>
        <v>2.7138653028565107E-2</v>
      </c>
      <c r="AA75" s="145"/>
      <c r="AB75" s="175">
        <f t="shared" si="83"/>
        <v>0.20577070136149836</v>
      </c>
      <c r="AC75" s="175">
        <f t="shared" si="83"/>
        <v>0.19880393691060738</v>
      </c>
      <c r="AD75" s="145"/>
      <c r="AE75" s="145"/>
      <c r="AF75" s="145"/>
      <c r="AG75" s="145"/>
      <c r="AH75" s="145"/>
      <c r="AI75" s="145"/>
      <c r="AJ75" s="145"/>
      <c r="AK75" s="145"/>
      <c r="AL75" s="145"/>
      <c r="AM75" s="14"/>
      <c r="AN75" s="152">
        <v>1769536.02749</v>
      </c>
      <c r="AO75" s="152">
        <v>2102035.3452300001</v>
      </c>
      <c r="AP75" s="156">
        <f t="shared" si="63"/>
        <v>-332499.31774000009</v>
      </c>
      <c r="AQ75" s="174">
        <f t="shared" si="64"/>
        <v>-0.15817969878314242</v>
      </c>
      <c r="AR75" s="145"/>
      <c r="AS75" s="175">
        <f t="shared" si="84"/>
        <v>0.10053805741256416</v>
      </c>
      <c r="AT75" s="175">
        <f t="shared" si="84"/>
        <v>0.1018099366014957</v>
      </c>
      <c r="AU75" s="145"/>
      <c r="AV75" s="145"/>
      <c r="AW75" s="145"/>
      <c r="AX75" s="145"/>
      <c r="AY75" s="145"/>
      <c r="AZ75" s="145"/>
      <c r="BA75" s="145"/>
      <c r="BB75" s="145"/>
      <c r="BC75" s="145"/>
      <c r="BD75" s="14"/>
      <c r="BE75" s="152">
        <v>3376892.77673</v>
      </c>
      <c r="BF75" s="152">
        <v>3337670.3340599998</v>
      </c>
      <c r="BG75" s="156">
        <f t="shared" si="65"/>
        <v>39222.442670000251</v>
      </c>
      <c r="BH75" s="174">
        <f t="shared" si="66"/>
        <v>1.1751442995956207E-2</v>
      </c>
      <c r="BI75" s="145"/>
      <c r="BJ75" s="175">
        <f t="shared" si="85"/>
        <v>0.1784614605823347</v>
      </c>
      <c r="BK75" s="175">
        <f t="shared" si="85"/>
        <v>0.17190172714153562</v>
      </c>
      <c r="BL75" s="145"/>
      <c r="BM75" s="145"/>
      <c r="BN75" s="145"/>
      <c r="BO75" s="145"/>
      <c r="BP75" s="145"/>
      <c r="BQ75" s="145"/>
      <c r="BR75" s="145"/>
      <c r="BS75" s="145"/>
      <c r="BT75" s="145"/>
      <c r="BU75" s="14"/>
      <c r="BV75" s="152">
        <v>2765779.5451099998</v>
      </c>
      <c r="BW75" s="152">
        <v>2740180.2585799997</v>
      </c>
      <c r="BX75" s="156">
        <f t="shared" si="67"/>
        <v>25599.286530000158</v>
      </c>
      <c r="BY75" s="174">
        <f t="shared" si="68"/>
        <v>9.3421907007191773E-3</v>
      </c>
      <c r="BZ75" s="145"/>
      <c r="CA75" s="175">
        <f t="shared" si="86"/>
        <v>0.16035778100235554</v>
      </c>
      <c r="CB75" s="175">
        <f t="shared" si="86"/>
        <v>0.15518887014114602</v>
      </c>
      <c r="CC75" s="145"/>
      <c r="CD75" s="145"/>
      <c r="CE75" s="145"/>
      <c r="CF75" s="145"/>
      <c r="CG75" s="145"/>
      <c r="CH75" s="145"/>
      <c r="CI75" s="145"/>
      <c r="CJ75" s="145"/>
      <c r="CK75" s="145"/>
      <c r="CL75" s="14"/>
      <c r="CM75" s="127">
        <v>1818181.7774</v>
      </c>
      <c r="CN75" s="127">
        <v>1704645.7344500001</v>
      </c>
      <c r="CO75" s="205">
        <f t="shared" si="69"/>
        <v>113536.04294999992</v>
      </c>
      <c r="CP75" s="218">
        <f t="shared" si="70"/>
        <v>6.660389349851159E-2</v>
      </c>
      <c r="CQ75" s="212"/>
      <c r="CR75" s="175">
        <f t="shared" si="87"/>
        <v>0.15970521849786395</v>
      </c>
      <c r="CS75" s="175">
        <f t="shared" si="87"/>
        <v>0.14622729502478354</v>
      </c>
      <c r="CT75" s="198"/>
      <c r="CU75" s="198"/>
      <c r="CV75" s="212"/>
      <c r="CW75" s="198"/>
      <c r="CX75" s="198"/>
      <c r="CY75" s="198"/>
      <c r="CZ75" s="198"/>
      <c r="DA75" s="198"/>
      <c r="DB75" s="198"/>
      <c r="DC75" s="14"/>
      <c r="DD75" s="152">
        <v>462591.21846999996</v>
      </c>
      <c r="DE75" s="152">
        <v>465778.72047</v>
      </c>
      <c r="DF75" s="156">
        <f t="shared" si="71"/>
        <v>-3187.5020000000368</v>
      </c>
      <c r="DG75" s="174">
        <f t="shared" si="72"/>
        <v>-6.8433826190763547E-3</v>
      </c>
      <c r="DH75" s="145"/>
      <c r="DI75" s="175">
        <f t="shared" si="88"/>
        <v>0.12712389734525001</v>
      </c>
      <c r="DJ75" s="175">
        <f t="shared" si="88"/>
        <v>0.1255380936523236</v>
      </c>
      <c r="DK75" s="145"/>
      <c r="DL75" s="145"/>
      <c r="DM75" s="145"/>
      <c r="DN75" s="145"/>
      <c r="DO75" s="145"/>
      <c r="DP75" s="145"/>
      <c r="DQ75" s="145"/>
      <c r="DR75" s="145"/>
      <c r="DS75" s="145"/>
      <c r="DT75" s="14"/>
      <c r="DU75" s="152">
        <v>808254.55701999995</v>
      </c>
      <c r="DV75" s="152">
        <v>807924.55964999995</v>
      </c>
      <c r="DW75" s="156">
        <f t="shared" si="73"/>
        <v>329.99736999999732</v>
      </c>
      <c r="DX75" s="174">
        <f t="shared" si="74"/>
        <v>4.0845072235828894E-4</v>
      </c>
      <c r="DY75" s="145"/>
      <c r="DZ75" s="175">
        <f t="shared" si="89"/>
        <v>0.10021566541166779</v>
      </c>
      <c r="EA75" s="175">
        <f t="shared" si="89"/>
        <v>9.5534063617213852E-2</v>
      </c>
      <c r="EB75" s="145"/>
      <c r="EC75" s="145"/>
      <c r="ED75" s="145"/>
      <c r="EE75" s="145"/>
      <c r="EF75" s="145"/>
      <c r="EG75" s="145"/>
      <c r="EH75" s="145"/>
      <c r="EI75" s="145"/>
      <c r="EJ75" s="145"/>
      <c r="EK75" s="14"/>
      <c r="EL75" s="152">
        <v>191519.15997000001</v>
      </c>
      <c r="EM75" s="152">
        <v>195038.67520999999</v>
      </c>
      <c r="EN75" s="156">
        <f t="shared" si="75"/>
        <v>-3519.5152399999788</v>
      </c>
      <c r="EO75" s="174">
        <f t="shared" si="76"/>
        <v>-1.8045217115069567E-2</v>
      </c>
      <c r="EP75" s="145"/>
      <c r="EQ75" s="175">
        <f t="shared" si="90"/>
        <v>5.7995242377167015E-2</v>
      </c>
      <c r="ER75" s="175">
        <f t="shared" si="90"/>
        <v>5.8804449117475927E-2</v>
      </c>
      <c r="ES75" s="145"/>
      <c r="ET75" s="145"/>
      <c r="EU75" s="145"/>
      <c r="EV75" s="145"/>
      <c r="EW75" s="145"/>
      <c r="EX75" s="145"/>
      <c r="EY75" s="145"/>
      <c r="EZ75" s="145"/>
      <c r="FA75" s="145"/>
      <c r="FB75" s="14"/>
      <c r="FC75" s="152">
        <v>16165</v>
      </c>
      <c r="FD75" s="152">
        <v>16165</v>
      </c>
      <c r="FE75" s="156">
        <f t="shared" si="77"/>
        <v>0</v>
      </c>
      <c r="FF75" s="174">
        <f t="shared" si="78"/>
        <v>0</v>
      </c>
      <c r="FG75" s="145"/>
      <c r="FH75" s="175">
        <f t="shared" si="91"/>
        <v>0.11400493810220724</v>
      </c>
      <c r="FI75" s="175">
        <f t="shared" si="91"/>
        <v>0.10818921732583821</v>
      </c>
      <c r="FJ75" s="145"/>
      <c r="FK75" s="145"/>
      <c r="FL75" s="145"/>
      <c r="FM75" s="145"/>
      <c r="FN75" s="145"/>
      <c r="FO75" s="145"/>
      <c r="FP75" s="145"/>
      <c r="FQ75" s="145"/>
      <c r="FR75" s="145"/>
      <c r="FS75" s="14"/>
      <c r="FT75" s="152">
        <v>0</v>
      </c>
      <c r="FU75" s="152">
        <v>0</v>
      </c>
      <c r="FV75" s="156">
        <f t="shared" si="79"/>
        <v>0</v>
      </c>
      <c r="FW75" s="174" t="str">
        <f t="shared" si="80"/>
        <v/>
      </c>
      <c r="FX75" s="145"/>
      <c r="FY75" s="175">
        <f t="shared" si="92"/>
        <v>0</v>
      </c>
      <c r="FZ75" s="175">
        <f t="shared" si="92"/>
        <v>0</v>
      </c>
      <c r="GA75" s="145"/>
      <c r="GB75" s="145"/>
      <c r="GC75" s="145"/>
      <c r="GD75" s="145"/>
      <c r="GE75" s="145"/>
      <c r="GF75" s="145"/>
      <c r="GG75" s="145"/>
      <c r="GH75" s="145"/>
      <c r="GI75" s="145"/>
    </row>
    <row r="76" spans="1:191" x14ac:dyDescent="0.25">
      <c r="A76" s="41">
        <v>667</v>
      </c>
      <c r="B76" s="85"/>
      <c r="C76" s="85" t="str">
        <f t="shared" si="97"/>
        <v>Hypotheken</v>
      </c>
      <c r="D76" s="45"/>
      <c r="E76" s="45"/>
      <c r="F76" s="79">
        <f t="shared" si="95"/>
        <v>18123940.818000004</v>
      </c>
      <c r="G76" s="79">
        <f t="shared" si="96"/>
        <v>19273367.677559998</v>
      </c>
      <c r="H76" s="92">
        <f t="shared" si="59"/>
        <v>-1149426.8595599942</v>
      </c>
      <c r="I76" s="93">
        <f t="shared" si="60"/>
        <v>-5.963809121424446E-2</v>
      </c>
      <c r="J76" s="32"/>
      <c r="K76" s="109">
        <f t="shared" si="81"/>
        <v>0.11597666002279418</v>
      </c>
      <c r="L76" s="109">
        <f t="shared" si="82"/>
        <v>0.11929273462454082</v>
      </c>
      <c r="M76" s="23"/>
      <c r="N76" s="23"/>
      <c r="O76" s="32"/>
      <c r="P76" s="23"/>
      <c r="Q76" s="23"/>
      <c r="R76" s="23"/>
      <c r="S76" s="23"/>
      <c r="T76" s="23"/>
      <c r="U76" s="23"/>
      <c r="V76" s="14"/>
      <c r="W76" s="152">
        <v>7923218.8017700007</v>
      </c>
      <c r="X76" s="152">
        <v>7881279.4386499999</v>
      </c>
      <c r="Y76" s="156">
        <f t="shared" si="61"/>
        <v>41939.363120000809</v>
      </c>
      <c r="Z76" s="174">
        <f t="shared" si="62"/>
        <v>5.321390193872455E-3</v>
      </c>
      <c r="AA76" s="145"/>
      <c r="AB76" s="175">
        <f t="shared" si="83"/>
        <v>0.10429819077223808</v>
      </c>
      <c r="AC76" s="175">
        <f t="shared" si="83"/>
        <v>0.10295379674012184</v>
      </c>
      <c r="AD76" s="145"/>
      <c r="AE76" s="145"/>
      <c r="AF76" s="145"/>
      <c r="AG76" s="145"/>
      <c r="AH76" s="145"/>
      <c r="AI76" s="145"/>
      <c r="AJ76" s="145"/>
      <c r="AK76" s="145"/>
      <c r="AL76" s="145"/>
      <c r="AM76" s="14"/>
      <c r="AN76" s="152">
        <v>3080211.8208900001</v>
      </c>
      <c r="AO76" s="152">
        <v>3790261.8187899999</v>
      </c>
      <c r="AP76" s="156">
        <f t="shared" si="63"/>
        <v>-710049.99789999984</v>
      </c>
      <c r="AQ76" s="174">
        <f t="shared" si="64"/>
        <v>-0.18733534300453036</v>
      </c>
      <c r="AR76" s="145"/>
      <c r="AS76" s="175">
        <f t="shared" si="84"/>
        <v>0.17500548622949566</v>
      </c>
      <c r="AT76" s="175">
        <f t="shared" si="84"/>
        <v>0.18357746283845519</v>
      </c>
      <c r="AU76" s="145"/>
      <c r="AV76" s="145"/>
      <c r="AW76" s="145"/>
      <c r="AX76" s="145"/>
      <c r="AY76" s="145"/>
      <c r="AZ76" s="145"/>
      <c r="BA76" s="145"/>
      <c r="BB76" s="145"/>
      <c r="BC76" s="145"/>
      <c r="BD76" s="14"/>
      <c r="BE76" s="152">
        <v>2336731.6531999996</v>
      </c>
      <c r="BF76" s="152">
        <v>2425953.8672099998</v>
      </c>
      <c r="BG76" s="156">
        <f t="shared" si="65"/>
        <v>-89222.214010000229</v>
      </c>
      <c r="BH76" s="174">
        <f t="shared" si="66"/>
        <v>-3.6778198965758291E-2</v>
      </c>
      <c r="BI76" s="145"/>
      <c r="BJ76" s="175">
        <f t="shared" si="85"/>
        <v>0.12349120075493239</v>
      </c>
      <c r="BK76" s="175">
        <f t="shared" si="85"/>
        <v>0.12494513178352437</v>
      </c>
      <c r="BL76" s="145"/>
      <c r="BM76" s="145"/>
      <c r="BN76" s="145"/>
      <c r="BO76" s="145"/>
      <c r="BP76" s="145"/>
      <c r="BQ76" s="145"/>
      <c r="BR76" s="145"/>
      <c r="BS76" s="145"/>
      <c r="BT76" s="145"/>
      <c r="BU76" s="14"/>
      <c r="BV76" s="152">
        <v>2008940.3321500001</v>
      </c>
      <c r="BW76" s="152">
        <v>2342531.8656799998</v>
      </c>
      <c r="BX76" s="156">
        <f t="shared" si="67"/>
        <v>-333591.53352999967</v>
      </c>
      <c r="BY76" s="174">
        <f t="shared" si="68"/>
        <v>-0.14240640155952089</v>
      </c>
      <c r="BZ76" s="145"/>
      <c r="CA76" s="175">
        <f t="shared" si="86"/>
        <v>0.11647682274578998</v>
      </c>
      <c r="CB76" s="175">
        <f t="shared" si="86"/>
        <v>0.1326682331814546</v>
      </c>
      <c r="CC76" s="145"/>
      <c r="CD76" s="145"/>
      <c r="CE76" s="145"/>
      <c r="CF76" s="145"/>
      <c r="CG76" s="145"/>
      <c r="CH76" s="145"/>
      <c r="CI76" s="145"/>
      <c r="CJ76" s="145"/>
      <c r="CK76" s="145"/>
      <c r="CL76" s="14"/>
      <c r="CM76" s="127">
        <v>1462331.02403</v>
      </c>
      <c r="CN76" s="127">
        <v>1518638.51187</v>
      </c>
      <c r="CO76" s="205">
        <f t="shared" si="69"/>
        <v>-56307.487840000074</v>
      </c>
      <c r="CP76" s="218">
        <f t="shared" si="70"/>
        <v>-3.7077610899426627E-2</v>
      </c>
      <c r="CQ76" s="212"/>
      <c r="CR76" s="175">
        <f t="shared" si="87"/>
        <v>0.12844804552099362</v>
      </c>
      <c r="CS76" s="175">
        <f t="shared" si="87"/>
        <v>0.13027129169619631</v>
      </c>
      <c r="CT76" s="198"/>
      <c r="CU76" s="198"/>
      <c r="CV76" s="212"/>
      <c r="CW76" s="198"/>
      <c r="CX76" s="198"/>
      <c r="CY76" s="198"/>
      <c r="CZ76" s="198"/>
      <c r="DA76" s="198"/>
      <c r="DB76" s="198"/>
      <c r="DC76" s="14"/>
      <c r="DD76" s="152">
        <v>172943.54665</v>
      </c>
      <c r="DE76" s="152">
        <v>111896.50265000001</v>
      </c>
      <c r="DF76" s="156">
        <f t="shared" si="71"/>
        <v>61047.043999999994</v>
      </c>
      <c r="DG76" s="174">
        <f t="shared" si="72"/>
        <v>0.54556704234937925</v>
      </c>
      <c r="DH76" s="145"/>
      <c r="DI76" s="175">
        <f t="shared" si="88"/>
        <v>4.7526318687097703E-2</v>
      </c>
      <c r="DJ76" s="175">
        <f t="shared" si="88"/>
        <v>3.0158684825422243E-2</v>
      </c>
      <c r="DK76" s="145"/>
      <c r="DL76" s="145"/>
      <c r="DM76" s="145"/>
      <c r="DN76" s="145"/>
      <c r="DO76" s="145"/>
      <c r="DP76" s="145"/>
      <c r="DQ76" s="145"/>
      <c r="DR76" s="145"/>
      <c r="DS76" s="145"/>
      <c r="DT76" s="14"/>
      <c r="DU76" s="152">
        <v>898170.54650000005</v>
      </c>
      <c r="DV76" s="152">
        <v>910984.74549999996</v>
      </c>
      <c r="DW76" s="156">
        <f t="shared" si="73"/>
        <v>-12814.198999999906</v>
      </c>
      <c r="DX76" s="174">
        <f t="shared" si="74"/>
        <v>-1.4066315669168272E-2</v>
      </c>
      <c r="DY76" s="145"/>
      <c r="DZ76" s="175">
        <f t="shared" si="89"/>
        <v>0.11136436929291763</v>
      </c>
      <c r="EA76" s="175">
        <f t="shared" si="89"/>
        <v>0.1077205459240038</v>
      </c>
      <c r="EB76" s="145"/>
      <c r="EC76" s="145"/>
      <c r="ED76" s="145"/>
      <c r="EE76" s="145"/>
      <c r="EF76" s="145"/>
      <c r="EG76" s="145"/>
      <c r="EH76" s="145"/>
      <c r="EI76" s="145"/>
      <c r="EJ76" s="145"/>
      <c r="EK76" s="14"/>
      <c r="EL76" s="152">
        <v>241393.09281</v>
      </c>
      <c r="EM76" s="152">
        <v>291820.92720999999</v>
      </c>
      <c r="EN76" s="156">
        <f t="shared" si="75"/>
        <v>-50427.834399999992</v>
      </c>
      <c r="EO76" s="174">
        <f t="shared" si="76"/>
        <v>-0.1728040373324945</v>
      </c>
      <c r="EP76" s="145"/>
      <c r="EQ76" s="175">
        <f t="shared" si="90"/>
        <v>7.3097913169015885E-2</v>
      </c>
      <c r="ER76" s="175">
        <f t="shared" si="90"/>
        <v>8.7984441275856501E-2</v>
      </c>
      <c r="ES76" s="145"/>
      <c r="ET76" s="145"/>
      <c r="EU76" s="145"/>
      <c r="EV76" s="145"/>
      <c r="EW76" s="145"/>
      <c r="EX76" s="145"/>
      <c r="EY76" s="145"/>
      <c r="EZ76" s="145"/>
      <c r="FA76" s="145"/>
      <c r="FB76" s="14"/>
      <c r="FC76" s="152">
        <v>0</v>
      </c>
      <c r="FD76" s="152">
        <v>0</v>
      </c>
      <c r="FE76" s="156">
        <f t="shared" si="77"/>
        <v>0</v>
      </c>
      <c r="FF76" s="174" t="str">
        <f t="shared" si="78"/>
        <v/>
      </c>
      <c r="FG76" s="145"/>
      <c r="FH76" s="175">
        <f t="shared" si="91"/>
        <v>0</v>
      </c>
      <c r="FI76" s="175">
        <f t="shared" si="91"/>
        <v>0</v>
      </c>
      <c r="FJ76" s="145"/>
      <c r="FK76" s="145"/>
      <c r="FL76" s="145"/>
      <c r="FM76" s="145"/>
      <c r="FN76" s="145"/>
      <c r="FO76" s="145"/>
      <c r="FP76" s="145"/>
      <c r="FQ76" s="145"/>
      <c r="FR76" s="145"/>
      <c r="FS76" s="14"/>
      <c r="FT76" s="152">
        <v>0</v>
      </c>
      <c r="FU76" s="152">
        <v>0</v>
      </c>
      <c r="FV76" s="156">
        <f t="shared" si="79"/>
        <v>0</v>
      </c>
      <c r="FW76" s="174" t="str">
        <f t="shared" si="80"/>
        <v/>
      </c>
      <c r="FX76" s="145"/>
      <c r="FY76" s="175">
        <f t="shared" si="92"/>
        <v>0</v>
      </c>
      <c r="FZ76" s="175">
        <f t="shared" si="92"/>
        <v>0</v>
      </c>
      <c r="GA76" s="145"/>
      <c r="GB76" s="145"/>
      <c r="GC76" s="145"/>
      <c r="GD76" s="145"/>
      <c r="GE76" s="145"/>
      <c r="GF76" s="145"/>
      <c r="GG76" s="145"/>
      <c r="GH76" s="145"/>
      <c r="GI76" s="145"/>
    </row>
    <row r="77" spans="1:191" x14ac:dyDescent="0.25">
      <c r="A77" s="41">
        <v>668</v>
      </c>
      <c r="B77" s="85"/>
      <c r="C77" s="85" t="str">
        <f t="shared" si="97"/>
        <v>Aktien und Beteiligungen</v>
      </c>
      <c r="D77" s="45"/>
      <c r="E77" s="45"/>
      <c r="F77" s="79">
        <f t="shared" si="95"/>
        <v>7122861.4920699997</v>
      </c>
      <c r="G77" s="79">
        <f t="shared" si="96"/>
        <v>8306814.5682300003</v>
      </c>
      <c r="H77" s="92">
        <f t="shared" si="59"/>
        <v>-1183953.0761600006</v>
      </c>
      <c r="I77" s="93">
        <f t="shared" si="60"/>
        <v>-0.14252792889925736</v>
      </c>
      <c r="J77" s="32"/>
      <c r="K77" s="109">
        <f t="shared" si="81"/>
        <v>4.5579804853192754E-2</v>
      </c>
      <c r="L77" s="109">
        <f t="shared" si="82"/>
        <v>5.1415125910604952E-2</v>
      </c>
      <c r="M77" s="23"/>
      <c r="N77" s="23"/>
      <c r="O77" s="32"/>
      <c r="P77" s="23"/>
      <c r="Q77" s="23"/>
      <c r="R77" s="23"/>
      <c r="S77" s="23"/>
      <c r="T77" s="23"/>
      <c r="U77" s="23"/>
      <c r="V77" s="14"/>
      <c r="W77" s="152">
        <v>5752638.8479199996</v>
      </c>
      <c r="X77" s="152">
        <v>6131601.5491599999</v>
      </c>
      <c r="Y77" s="156">
        <f t="shared" si="61"/>
        <v>-378962.70124000032</v>
      </c>
      <c r="Z77" s="174">
        <f t="shared" si="62"/>
        <v>-6.1804847918064176E-2</v>
      </c>
      <c r="AA77" s="145"/>
      <c r="AB77" s="175">
        <f t="shared" si="83"/>
        <v>7.5725514972540431E-2</v>
      </c>
      <c r="AC77" s="175">
        <f t="shared" si="83"/>
        <v>8.0097611624815906E-2</v>
      </c>
      <c r="AD77" s="145"/>
      <c r="AE77" s="145"/>
      <c r="AF77" s="145"/>
      <c r="AG77" s="145"/>
      <c r="AH77" s="145"/>
      <c r="AI77" s="145"/>
      <c r="AJ77" s="145"/>
      <c r="AK77" s="145"/>
      <c r="AL77" s="145"/>
      <c r="AM77" s="14"/>
      <c r="AN77" s="152">
        <v>207341.19576</v>
      </c>
      <c r="AO77" s="152">
        <v>335167.9008</v>
      </c>
      <c r="AP77" s="156">
        <f t="shared" si="63"/>
        <v>-127826.70504</v>
      </c>
      <c r="AQ77" s="174">
        <f t="shared" si="64"/>
        <v>-0.3813811070060561</v>
      </c>
      <c r="AR77" s="145"/>
      <c r="AS77" s="175">
        <f t="shared" si="84"/>
        <v>1.1780308916839156E-2</v>
      </c>
      <c r="AT77" s="175">
        <f t="shared" si="84"/>
        <v>1.6233515201701184E-2</v>
      </c>
      <c r="AU77" s="145"/>
      <c r="AV77" s="145"/>
      <c r="AW77" s="145"/>
      <c r="AX77" s="145"/>
      <c r="AY77" s="145"/>
      <c r="AZ77" s="145"/>
      <c r="BA77" s="145"/>
      <c r="BB77" s="145"/>
      <c r="BC77" s="145"/>
      <c r="BD77" s="14"/>
      <c r="BE77" s="152">
        <v>376628.45707999996</v>
      </c>
      <c r="BF77" s="152">
        <v>289337.88934000005</v>
      </c>
      <c r="BG77" s="156">
        <f t="shared" si="65"/>
        <v>87290.567739999911</v>
      </c>
      <c r="BH77" s="174">
        <f t="shared" si="66"/>
        <v>0.30169076002840756</v>
      </c>
      <c r="BI77" s="145"/>
      <c r="BJ77" s="175">
        <f t="shared" si="85"/>
        <v>1.9903997251714347E-2</v>
      </c>
      <c r="BK77" s="175">
        <f t="shared" si="85"/>
        <v>1.4901915985372568E-2</v>
      </c>
      <c r="BL77" s="145"/>
      <c r="BM77" s="145"/>
      <c r="BN77" s="145"/>
      <c r="BO77" s="145"/>
      <c r="BP77" s="145"/>
      <c r="BQ77" s="145"/>
      <c r="BR77" s="145"/>
      <c r="BS77" s="145"/>
      <c r="BT77" s="145"/>
      <c r="BU77" s="14"/>
      <c r="BV77" s="152">
        <v>306892.61978000001</v>
      </c>
      <c r="BW77" s="152">
        <v>426050.74660000007</v>
      </c>
      <c r="BX77" s="156">
        <f t="shared" si="67"/>
        <v>-119158.12682000006</v>
      </c>
      <c r="BY77" s="174">
        <f t="shared" si="68"/>
        <v>-0.27968059619872532</v>
      </c>
      <c r="BZ77" s="145"/>
      <c r="CA77" s="175">
        <f t="shared" si="86"/>
        <v>1.7793399188641094E-2</v>
      </c>
      <c r="CB77" s="175">
        <f t="shared" si="86"/>
        <v>2.4129191421118103E-2</v>
      </c>
      <c r="CC77" s="145"/>
      <c r="CD77" s="145"/>
      <c r="CE77" s="145"/>
      <c r="CF77" s="145"/>
      <c r="CG77" s="145"/>
      <c r="CH77" s="145"/>
      <c r="CI77" s="145"/>
      <c r="CJ77" s="145"/>
      <c r="CK77" s="145"/>
      <c r="CL77" s="14"/>
      <c r="CM77" s="127">
        <v>0</v>
      </c>
      <c r="CN77" s="127">
        <v>711797.84792999993</v>
      </c>
      <c r="CO77" s="205">
        <f t="shared" si="69"/>
        <v>-711797.84792999993</v>
      </c>
      <c r="CP77" s="218">
        <f t="shared" si="70"/>
        <v>-1</v>
      </c>
      <c r="CQ77" s="212"/>
      <c r="CR77" s="175">
        <f t="shared" si="87"/>
        <v>0</v>
      </c>
      <c r="CS77" s="175">
        <f t="shared" si="87"/>
        <v>6.1059181860358018E-2</v>
      </c>
      <c r="CT77" s="198"/>
      <c r="CU77" s="198"/>
      <c r="CV77" s="212"/>
      <c r="CW77" s="198"/>
      <c r="CX77" s="198"/>
      <c r="CY77" s="198"/>
      <c r="CZ77" s="198"/>
      <c r="DA77" s="198"/>
      <c r="DB77" s="198"/>
      <c r="DC77" s="14"/>
      <c r="DD77" s="152">
        <v>236246.49374000001</v>
      </c>
      <c r="DE77" s="152">
        <v>172894.43468000001</v>
      </c>
      <c r="DF77" s="156">
        <f t="shared" si="71"/>
        <v>63352.05906</v>
      </c>
      <c r="DG77" s="174">
        <f t="shared" si="72"/>
        <v>0.36642046447159826</v>
      </c>
      <c r="DH77" s="145"/>
      <c r="DI77" s="175">
        <f t="shared" si="88"/>
        <v>6.4922492730645487E-2</v>
      </c>
      <c r="DJ77" s="175">
        <f t="shared" si="88"/>
        <v>4.6599032499642409E-2</v>
      </c>
      <c r="DK77" s="145"/>
      <c r="DL77" s="145"/>
      <c r="DM77" s="145"/>
      <c r="DN77" s="145"/>
      <c r="DO77" s="145"/>
      <c r="DP77" s="145"/>
      <c r="DQ77" s="145"/>
      <c r="DR77" s="145"/>
      <c r="DS77" s="145"/>
      <c r="DT77" s="14"/>
      <c r="DU77" s="152">
        <v>44721.055769999999</v>
      </c>
      <c r="DV77" s="152">
        <v>49794.256269999998</v>
      </c>
      <c r="DW77" s="156">
        <f t="shared" si="73"/>
        <v>-5073.200499999999</v>
      </c>
      <c r="DX77" s="174">
        <f t="shared" si="74"/>
        <v>-0.10188324678435845</v>
      </c>
      <c r="DY77" s="145"/>
      <c r="DZ77" s="175">
        <f t="shared" si="89"/>
        <v>5.5449738241215461E-3</v>
      </c>
      <c r="EA77" s="175">
        <f t="shared" si="89"/>
        <v>5.8879849479149694E-3</v>
      </c>
      <c r="EB77" s="145"/>
      <c r="EC77" s="145"/>
      <c r="ED77" s="145"/>
      <c r="EE77" s="145"/>
      <c r="EF77" s="145"/>
      <c r="EG77" s="145"/>
      <c r="EH77" s="145"/>
      <c r="EI77" s="145"/>
      <c r="EJ77" s="145"/>
      <c r="EK77" s="14"/>
      <c r="EL77" s="152">
        <v>198392.82201999999</v>
      </c>
      <c r="EM77" s="152">
        <v>190169.94344999999</v>
      </c>
      <c r="EN77" s="156">
        <f t="shared" si="75"/>
        <v>8222.8785700000008</v>
      </c>
      <c r="EO77" s="174">
        <f t="shared" si="76"/>
        <v>4.323963303991829E-2</v>
      </c>
      <c r="EP77" s="145"/>
      <c r="EQ77" s="175">
        <f t="shared" si="90"/>
        <v>6.0076703556669518E-2</v>
      </c>
      <c r="ER77" s="175">
        <f t="shared" si="90"/>
        <v>5.7336519288998099E-2</v>
      </c>
      <c r="ES77" s="145"/>
      <c r="ET77" s="145"/>
      <c r="EU77" s="145"/>
      <c r="EV77" s="145"/>
      <c r="EW77" s="145"/>
      <c r="EX77" s="145"/>
      <c r="EY77" s="145"/>
      <c r="EZ77" s="145"/>
      <c r="FA77" s="145"/>
      <c r="FB77" s="14"/>
      <c r="FC77" s="152">
        <v>0</v>
      </c>
      <c r="FD77" s="152">
        <v>0</v>
      </c>
      <c r="FE77" s="156">
        <f t="shared" si="77"/>
        <v>0</v>
      </c>
      <c r="FF77" s="174" t="str">
        <f t="shared" si="78"/>
        <v/>
      </c>
      <c r="FG77" s="145"/>
      <c r="FH77" s="175">
        <f t="shared" si="91"/>
        <v>0</v>
      </c>
      <c r="FI77" s="175">
        <f t="shared" si="91"/>
        <v>0</v>
      </c>
      <c r="FJ77" s="145"/>
      <c r="FK77" s="145"/>
      <c r="FL77" s="145"/>
      <c r="FM77" s="145"/>
      <c r="FN77" s="145"/>
      <c r="FO77" s="145"/>
      <c r="FP77" s="145"/>
      <c r="FQ77" s="145"/>
      <c r="FR77" s="145"/>
      <c r="FS77" s="14"/>
      <c r="FT77" s="152">
        <v>0</v>
      </c>
      <c r="FU77" s="152">
        <v>0</v>
      </c>
      <c r="FV77" s="156">
        <f t="shared" si="79"/>
        <v>0</v>
      </c>
      <c r="FW77" s="174" t="str">
        <f t="shared" si="80"/>
        <v/>
      </c>
      <c r="FX77" s="145"/>
      <c r="FY77" s="175">
        <f t="shared" si="92"/>
        <v>0</v>
      </c>
      <c r="FZ77" s="175">
        <f t="shared" si="92"/>
        <v>0</v>
      </c>
      <c r="GA77" s="145"/>
      <c r="GB77" s="145"/>
      <c r="GC77" s="145"/>
      <c r="GD77" s="145"/>
      <c r="GE77" s="145"/>
      <c r="GF77" s="145"/>
      <c r="GG77" s="145"/>
      <c r="GH77" s="145"/>
      <c r="GI77" s="145"/>
    </row>
    <row r="78" spans="1:191" x14ac:dyDescent="0.25">
      <c r="A78" s="41">
        <v>669</v>
      </c>
      <c r="B78" s="85"/>
      <c r="C78" s="85" t="str">
        <f t="shared" si="97"/>
        <v>Alternative Kapitalanlagen</v>
      </c>
      <c r="D78" s="45"/>
      <c r="E78" s="45"/>
      <c r="F78" s="79">
        <f t="shared" si="95"/>
        <v>1097317.4586499999</v>
      </c>
      <c r="G78" s="79">
        <f t="shared" si="96"/>
        <v>1303357.5982600003</v>
      </c>
      <c r="H78" s="92">
        <f t="shared" si="59"/>
        <v>-206040.13961000042</v>
      </c>
      <c r="I78" s="93">
        <f t="shared" si="60"/>
        <v>-0.15808412049392029</v>
      </c>
      <c r="J78" s="32"/>
      <c r="K78" s="109">
        <f t="shared" si="81"/>
        <v>7.0218290335915569E-3</v>
      </c>
      <c r="L78" s="109">
        <f t="shared" si="82"/>
        <v>8.0671470959969224E-3</v>
      </c>
      <c r="M78" s="23"/>
      <c r="N78" s="23"/>
      <c r="O78" s="32"/>
      <c r="P78" s="23"/>
      <c r="Q78" s="23"/>
      <c r="R78" s="23"/>
      <c r="S78" s="23"/>
      <c r="T78" s="23"/>
      <c r="U78" s="23"/>
      <c r="V78" s="14"/>
      <c r="W78" s="152">
        <v>3239.9459900000002</v>
      </c>
      <c r="X78" s="152">
        <v>4558.51692</v>
      </c>
      <c r="Y78" s="156">
        <f t="shared" si="61"/>
        <v>-1318.5709299999999</v>
      </c>
      <c r="Z78" s="174">
        <f t="shared" si="62"/>
        <v>-0.2892543678438293</v>
      </c>
      <c r="AA78" s="145"/>
      <c r="AB78" s="175">
        <f t="shared" si="83"/>
        <v>4.2649397096200138E-5</v>
      </c>
      <c r="AC78" s="175">
        <f t="shared" si="83"/>
        <v>5.9548278686395168E-5</v>
      </c>
      <c r="AD78" s="145"/>
      <c r="AE78" s="145"/>
      <c r="AF78" s="145"/>
      <c r="AG78" s="145"/>
      <c r="AH78" s="145"/>
      <c r="AI78" s="145"/>
      <c r="AJ78" s="145"/>
      <c r="AK78" s="145"/>
      <c r="AL78" s="145"/>
      <c r="AM78" s="14"/>
      <c r="AN78" s="152">
        <v>1015062.2738900001</v>
      </c>
      <c r="AO78" s="152">
        <v>1175134.4936900001</v>
      </c>
      <c r="AP78" s="156">
        <f t="shared" si="63"/>
        <v>-160072.21980000008</v>
      </c>
      <c r="AQ78" s="174">
        <f t="shared" si="64"/>
        <v>-0.1362160847626579</v>
      </c>
      <c r="AR78" s="145"/>
      <c r="AS78" s="175">
        <f t="shared" si="84"/>
        <v>5.7671834641556896E-2</v>
      </c>
      <c r="AT78" s="175">
        <f t="shared" si="84"/>
        <v>5.6916439855448232E-2</v>
      </c>
      <c r="AU78" s="145"/>
      <c r="AV78" s="145"/>
      <c r="AW78" s="145"/>
      <c r="AX78" s="145"/>
      <c r="AY78" s="145"/>
      <c r="AZ78" s="145"/>
      <c r="BA78" s="145"/>
      <c r="BB78" s="145"/>
      <c r="BC78" s="145"/>
      <c r="BD78" s="14"/>
      <c r="BE78" s="152">
        <v>0</v>
      </c>
      <c r="BF78" s="152">
        <v>0</v>
      </c>
      <c r="BG78" s="156">
        <f t="shared" si="65"/>
        <v>0</v>
      </c>
      <c r="BH78" s="174" t="str">
        <f t="shared" si="66"/>
        <v/>
      </c>
      <c r="BI78" s="145"/>
      <c r="BJ78" s="175">
        <f t="shared" si="85"/>
        <v>0</v>
      </c>
      <c r="BK78" s="175">
        <f t="shared" si="85"/>
        <v>0</v>
      </c>
      <c r="BL78" s="145"/>
      <c r="BM78" s="145"/>
      <c r="BN78" s="145"/>
      <c r="BO78" s="145"/>
      <c r="BP78" s="145"/>
      <c r="BQ78" s="145"/>
      <c r="BR78" s="145"/>
      <c r="BS78" s="145"/>
      <c r="BT78" s="145"/>
      <c r="BU78" s="14"/>
      <c r="BV78" s="152">
        <v>0</v>
      </c>
      <c r="BW78" s="152">
        <v>0</v>
      </c>
      <c r="BX78" s="156">
        <f t="shared" si="67"/>
        <v>0</v>
      </c>
      <c r="BY78" s="174" t="str">
        <f t="shared" si="68"/>
        <v/>
      </c>
      <c r="BZ78" s="145"/>
      <c r="CA78" s="175">
        <f t="shared" si="86"/>
        <v>0</v>
      </c>
      <c r="CB78" s="175">
        <f t="shared" si="86"/>
        <v>0</v>
      </c>
      <c r="CC78" s="145"/>
      <c r="CD78" s="145"/>
      <c r="CE78" s="145"/>
      <c r="CF78" s="145"/>
      <c r="CG78" s="145"/>
      <c r="CH78" s="145"/>
      <c r="CI78" s="145"/>
      <c r="CJ78" s="145"/>
      <c r="CK78" s="145"/>
      <c r="CL78" s="14"/>
      <c r="CM78" s="127">
        <v>0</v>
      </c>
      <c r="CN78" s="127">
        <v>0</v>
      </c>
      <c r="CO78" s="205">
        <f t="shared" si="69"/>
        <v>0</v>
      </c>
      <c r="CP78" s="218" t="str">
        <f t="shared" si="70"/>
        <v/>
      </c>
      <c r="CQ78" s="212"/>
      <c r="CR78" s="175">
        <f t="shared" si="87"/>
        <v>0</v>
      </c>
      <c r="CS78" s="175">
        <f t="shared" si="87"/>
        <v>0</v>
      </c>
      <c r="CT78" s="198"/>
      <c r="CU78" s="198"/>
      <c r="CV78" s="212"/>
      <c r="CW78" s="198"/>
      <c r="CX78" s="198"/>
      <c r="CY78" s="198"/>
      <c r="CZ78" s="198"/>
      <c r="DA78" s="198"/>
      <c r="DB78" s="198"/>
      <c r="DC78" s="14"/>
      <c r="DD78" s="152">
        <v>0</v>
      </c>
      <c r="DE78" s="152">
        <v>0</v>
      </c>
      <c r="DF78" s="156">
        <f t="shared" si="71"/>
        <v>0</v>
      </c>
      <c r="DG78" s="174" t="str">
        <f t="shared" si="72"/>
        <v/>
      </c>
      <c r="DH78" s="145"/>
      <c r="DI78" s="175">
        <f t="shared" si="88"/>
        <v>0</v>
      </c>
      <c r="DJ78" s="175">
        <f t="shared" si="88"/>
        <v>0</v>
      </c>
      <c r="DK78" s="145"/>
      <c r="DL78" s="145"/>
      <c r="DM78" s="145"/>
      <c r="DN78" s="145"/>
      <c r="DO78" s="145"/>
      <c r="DP78" s="145"/>
      <c r="DQ78" s="145"/>
      <c r="DR78" s="145"/>
      <c r="DS78" s="145"/>
      <c r="DT78" s="14"/>
      <c r="DU78" s="152">
        <v>55540.465329999999</v>
      </c>
      <c r="DV78" s="152">
        <v>75721.568110000007</v>
      </c>
      <c r="DW78" s="156">
        <f t="shared" si="73"/>
        <v>-20181.102780000008</v>
      </c>
      <c r="DX78" s="174">
        <f t="shared" si="74"/>
        <v>-0.26651723258930815</v>
      </c>
      <c r="DY78" s="145"/>
      <c r="DZ78" s="175">
        <f t="shared" si="89"/>
        <v>6.8864748636138975E-3</v>
      </c>
      <c r="EA78" s="175">
        <f t="shared" si="89"/>
        <v>8.9537927998497285E-3</v>
      </c>
      <c r="EB78" s="145"/>
      <c r="EC78" s="145"/>
      <c r="ED78" s="145"/>
      <c r="EE78" s="145"/>
      <c r="EF78" s="145"/>
      <c r="EG78" s="145"/>
      <c r="EH78" s="145"/>
      <c r="EI78" s="145"/>
      <c r="EJ78" s="145"/>
      <c r="EK78" s="14"/>
      <c r="EL78" s="152">
        <v>23474.773440000001</v>
      </c>
      <c r="EM78" s="152">
        <v>47943.019540000001</v>
      </c>
      <c r="EN78" s="156">
        <f t="shared" si="75"/>
        <v>-24468.2461</v>
      </c>
      <c r="EO78" s="174">
        <f t="shared" si="76"/>
        <v>-0.51036097297930016</v>
      </c>
      <c r="EP78" s="145"/>
      <c r="EQ78" s="175">
        <f t="shared" si="90"/>
        <v>7.1085586194881987E-3</v>
      </c>
      <c r="ER78" s="175">
        <f t="shared" si="90"/>
        <v>1.4454891318568265E-2</v>
      </c>
      <c r="ES78" s="145"/>
      <c r="ET78" s="145"/>
      <c r="EU78" s="145"/>
      <c r="EV78" s="145"/>
      <c r="EW78" s="145"/>
      <c r="EX78" s="145"/>
      <c r="EY78" s="145"/>
      <c r="EZ78" s="145"/>
      <c r="FA78" s="145"/>
      <c r="FB78" s="14"/>
      <c r="FC78" s="152">
        <v>0</v>
      </c>
      <c r="FD78" s="152">
        <v>0</v>
      </c>
      <c r="FE78" s="156">
        <f t="shared" si="77"/>
        <v>0</v>
      </c>
      <c r="FF78" s="174" t="str">
        <f t="shared" si="78"/>
        <v/>
      </c>
      <c r="FG78" s="145"/>
      <c r="FH78" s="175">
        <f t="shared" si="91"/>
        <v>0</v>
      </c>
      <c r="FI78" s="175">
        <f t="shared" si="91"/>
        <v>0</v>
      </c>
      <c r="FJ78" s="145"/>
      <c r="FK78" s="145"/>
      <c r="FL78" s="145"/>
      <c r="FM78" s="145"/>
      <c r="FN78" s="145"/>
      <c r="FO78" s="145"/>
      <c r="FP78" s="145"/>
      <c r="FQ78" s="145"/>
      <c r="FR78" s="145"/>
      <c r="FS78" s="14"/>
      <c r="FT78" s="152">
        <v>0</v>
      </c>
      <c r="FU78" s="152">
        <v>0</v>
      </c>
      <c r="FV78" s="156">
        <f t="shared" si="79"/>
        <v>0</v>
      </c>
      <c r="FW78" s="174" t="str">
        <f t="shared" si="80"/>
        <v/>
      </c>
      <c r="FX78" s="145"/>
      <c r="FY78" s="175">
        <f t="shared" si="92"/>
        <v>0</v>
      </c>
      <c r="FZ78" s="175">
        <f t="shared" si="92"/>
        <v>0</v>
      </c>
      <c r="GA78" s="145"/>
      <c r="GB78" s="145"/>
      <c r="GC78" s="145"/>
      <c r="GD78" s="145"/>
      <c r="GE78" s="145"/>
      <c r="GF78" s="145"/>
      <c r="GG78" s="145"/>
      <c r="GH78" s="145"/>
      <c r="GI78" s="145"/>
    </row>
    <row r="79" spans="1:191" x14ac:dyDescent="0.25">
      <c r="A79" s="41">
        <v>670</v>
      </c>
      <c r="B79" s="85"/>
      <c r="C79" s="85" t="str">
        <f t="shared" si="97"/>
        <v>Anteile an Anlagefonds</v>
      </c>
      <c r="D79" s="45"/>
      <c r="E79" s="45"/>
      <c r="F79" s="79">
        <f t="shared" si="95"/>
        <v>5817900.6392599996</v>
      </c>
      <c r="G79" s="79">
        <f t="shared" si="96"/>
        <v>4896419.3907799991</v>
      </c>
      <c r="H79" s="92">
        <f t="shared" si="59"/>
        <v>921481.24848000053</v>
      </c>
      <c r="I79" s="93">
        <f t="shared" si="60"/>
        <v>0.18819491855929615</v>
      </c>
      <c r="J79" s="32"/>
      <c r="K79" s="109">
        <f t="shared" si="81"/>
        <v>3.7229247836415756E-2</v>
      </c>
      <c r="L79" s="109">
        <f t="shared" si="82"/>
        <v>3.0306445078347722E-2</v>
      </c>
      <c r="M79" s="23"/>
      <c r="N79" s="23"/>
      <c r="O79" s="32"/>
      <c r="P79" s="23"/>
      <c r="Q79" s="23"/>
      <c r="R79" s="23"/>
      <c r="S79" s="23"/>
      <c r="T79" s="23"/>
      <c r="U79" s="23"/>
      <c r="V79" s="14"/>
      <c r="W79" s="152">
        <v>4880196.7695899997</v>
      </c>
      <c r="X79" s="152">
        <v>4029149.4621000001</v>
      </c>
      <c r="Y79" s="156">
        <f t="shared" si="61"/>
        <v>851047.30748999957</v>
      </c>
      <c r="Z79" s="174">
        <f t="shared" si="62"/>
        <v>0.21122257079200835</v>
      </c>
      <c r="AA79" s="145"/>
      <c r="AB79" s="175">
        <f t="shared" si="83"/>
        <v>6.424102456530055E-2</v>
      </c>
      <c r="AC79" s="175">
        <f t="shared" si="83"/>
        <v>5.2633108365926606E-2</v>
      </c>
      <c r="AD79" s="145"/>
      <c r="AE79" s="145"/>
      <c r="AF79" s="145"/>
      <c r="AG79" s="145"/>
      <c r="AH79" s="145"/>
      <c r="AI79" s="145"/>
      <c r="AJ79" s="145"/>
      <c r="AK79" s="145"/>
      <c r="AL79" s="145"/>
      <c r="AM79" s="14"/>
      <c r="AN79" s="152">
        <v>183721</v>
      </c>
      <c r="AO79" s="152">
        <v>40157.726000000002</v>
      </c>
      <c r="AP79" s="156">
        <f t="shared" si="63"/>
        <v>143563.274</v>
      </c>
      <c r="AQ79" s="174">
        <f t="shared" si="64"/>
        <v>3.574985147316359</v>
      </c>
      <c r="AR79" s="145"/>
      <c r="AS79" s="175">
        <f t="shared" si="84"/>
        <v>1.0438302560074936E-2</v>
      </c>
      <c r="AT79" s="175">
        <f t="shared" si="84"/>
        <v>1.9449984736925943E-3</v>
      </c>
      <c r="AU79" s="145"/>
      <c r="AV79" s="145"/>
      <c r="AW79" s="145"/>
      <c r="AX79" s="145"/>
      <c r="AY79" s="145"/>
      <c r="AZ79" s="145"/>
      <c r="BA79" s="145"/>
      <c r="BB79" s="145"/>
      <c r="BC79" s="145"/>
      <c r="BD79" s="14"/>
      <c r="BE79" s="152">
        <v>134177.58796999999</v>
      </c>
      <c r="BF79" s="152">
        <v>111759.69678999999</v>
      </c>
      <c r="BG79" s="156">
        <f t="shared" si="65"/>
        <v>22417.891180000006</v>
      </c>
      <c r="BH79" s="174">
        <f t="shared" si="66"/>
        <v>0.20059012169766288</v>
      </c>
      <c r="BI79" s="145"/>
      <c r="BJ79" s="175">
        <f t="shared" si="85"/>
        <v>7.0909945650475918E-3</v>
      </c>
      <c r="BK79" s="175">
        <f t="shared" si="85"/>
        <v>5.756016316819974E-3</v>
      </c>
      <c r="BL79" s="145"/>
      <c r="BM79" s="145"/>
      <c r="BN79" s="145"/>
      <c r="BO79" s="145"/>
      <c r="BP79" s="145"/>
      <c r="BQ79" s="145"/>
      <c r="BR79" s="145"/>
      <c r="BS79" s="145"/>
      <c r="BT79" s="145"/>
      <c r="BU79" s="14"/>
      <c r="BV79" s="152">
        <v>179189.85642000008</v>
      </c>
      <c r="BW79" s="152">
        <v>189112.89050999994</v>
      </c>
      <c r="BX79" s="156">
        <f t="shared" si="67"/>
        <v>-9923.0340899998555</v>
      </c>
      <c r="BY79" s="174">
        <f t="shared" si="68"/>
        <v>-5.2471484430486992E-2</v>
      </c>
      <c r="BZ79" s="145"/>
      <c r="CA79" s="175">
        <f t="shared" si="86"/>
        <v>1.0389290717130921E-2</v>
      </c>
      <c r="CB79" s="175">
        <f t="shared" si="86"/>
        <v>1.071032305830194E-2</v>
      </c>
      <c r="CC79" s="145"/>
      <c r="CD79" s="145"/>
      <c r="CE79" s="145"/>
      <c r="CF79" s="145"/>
      <c r="CG79" s="145"/>
      <c r="CH79" s="145"/>
      <c r="CI79" s="145"/>
      <c r="CJ79" s="145"/>
      <c r="CK79" s="145"/>
      <c r="CL79" s="14"/>
      <c r="CM79" s="127">
        <v>0</v>
      </c>
      <c r="CN79" s="127">
        <v>14706.67697</v>
      </c>
      <c r="CO79" s="205">
        <f t="shared" si="69"/>
        <v>-14706.67697</v>
      </c>
      <c r="CP79" s="218">
        <f t="shared" si="70"/>
        <v>-1</v>
      </c>
      <c r="CQ79" s="212"/>
      <c r="CR79" s="175">
        <f t="shared" si="87"/>
        <v>0</v>
      </c>
      <c r="CS79" s="175">
        <f t="shared" si="87"/>
        <v>1.2615627685363254E-3</v>
      </c>
      <c r="CT79" s="198"/>
      <c r="CU79" s="198"/>
      <c r="CV79" s="212"/>
      <c r="CW79" s="198"/>
      <c r="CX79" s="198"/>
      <c r="CY79" s="198"/>
      <c r="CZ79" s="198"/>
      <c r="DA79" s="198"/>
      <c r="DB79" s="198"/>
      <c r="DC79" s="14"/>
      <c r="DD79" s="152">
        <v>0</v>
      </c>
      <c r="DE79" s="152">
        <v>0</v>
      </c>
      <c r="DF79" s="156">
        <f t="shared" si="71"/>
        <v>0</v>
      </c>
      <c r="DG79" s="174" t="str">
        <f t="shared" si="72"/>
        <v/>
      </c>
      <c r="DH79" s="145"/>
      <c r="DI79" s="175">
        <f t="shared" si="88"/>
        <v>0</v>
      </c>
      <c r="DJ79" s="175">
        <f t="shared" si="88"/>
        <v>0</v>
      </c>
      <c r="DK79" s="145"/>
      <c r="DL79" s="145"/>
      <c r="DM79" s="145"/>
      <c r="DN79" s="145"/>
      <c r="DO79" s="145"/>
      <c r="DP79" s="145"/>
      <c r="DQ79" s="145"/>
      <c r="DR79" s="145"/>
      <c r="DS79" s="145"/>
      <c r="DT79" s="14"/>
      <c r="DU79" s="152">
        <v>189959.58921000003</v>
      </c>
      <c r="DV79" s="152">
        <v>174426.88118999958</v>
      </c>
      <c r="DW79" s="156">
        <f t="shared" si="73"/>
        <v>15532.708020000457</v>
      </c>
      <c r="DX79" s="174">
        <f t="shared" si="74"/>
        <v>8.9049967035075284E-2</v>
      </c>
      <c r="DY79" s="145"/>
      <c r="DZ79" s="175">
        <f t="shared" si="89"/>
        <v>2.3553132449009084E-2</v>
      </c>
      <c r="EA79" s="175">
        <f t="shared" si="89"/>
        <v>2.0625327656057995E-2</v>
      </c>
      <c r="EB79" s="145"/>
      <c r="EC79" s="145"/>
      <c r="ED79" s="145"/>
      <c r="EE79" s="145"/>
      <c r="EF79" s="145"/>
      <c r="EG79" s="145"/>
      <c r="EH79" s="145"/>
      <c r="EI79" s="145"/>
      <c r="EJ79" s="145"/>
      <c r="EK79" s="14"/>
      <c r="EL79" s="152">
        <v>240404.15007</v>
      </c>
      <c r="EM79" s="152">
        <v>321308.95161000005</v>
      </c>
      <c r="EN79" s="156">
        <f t="shared" si="75"/>
        <v>-80904.801540000044</v>
      </c>
      <c r="EO79" s="174">
        <f t="shared" si="76"/>
        <v>-0.25179753360311319</v>
      </c>
      <c r="EP79" s="145"/>
      <c r="EQ79" s="175">
        <f t="shared" si="90"/>
        <v>7.2798444573224083E-2</v>
      </c>
      <c r="ER79" s="175">
        <f t="shared" si="90"/>
        <v>9.6875124257258249E-2</v>
      </c>
      <c r="ES79" s="145"/>
      <c r="ET79" s="145"/>
      <c r="EU79" s="145"/>
      <c r="EV79" s="145"/>
      <c r="EW79" s="145"/>
      <c r="EX79" s="145"/>
      <c r="EY79" s="145"/>
      <c r="EZ79" s="145"/>
      <c r="FA79" s="145"/>
      <c r="FB79" s="14"/>
      <c r="FC79" s="152">
        <v>10251.686</v>
      </c>
      <c r="FD79" s="152">
        <v>15797.105609999999</v>
      </c>
      <c r="FE79" s="156">
        <f t="shared" si="77"/>
        <v>-5545.419609999999</v>
      </c>
      <c r="FF79" s="174">
        <f t="shared" si="78"/>
        <v>-0.35104023147693575</v>
      </c>
      <c r="FG79" s="145"/>
      <c r="FH79" s="175">
        <f t="shared" si="91"/>
        <v>7.2300824489530749E-2</v>
      </c>
      <c r="FI79" s="175">
        <f t="shared" si="91"/>
        <v>0.10572697135536702</v>
      </c>
      <c r="FJ79" s="145"/>
      <c r="FK79" s="145"/>
      <c r="FL79" s="145"/>
      <c r="FM79" s="145"/>
      <c r="FN79" s="145"/>
      <c r="FO79" s="145"/>
      <c r="FP79" s="145"/>
      <c r="FQ79" s="145"/>
      <c r="FR79" s="145"/>
      <c r="FS79" s="14"/>
      <c r="FT79" s="152">
        <v>0</v>
      </c>
      <c r="FU79" s="152">
        <v>0</v>
      </c>
      <c r="FV79" s="156">
        <f t="shared" si="79"/>
        <v>0</v>
      </c>
      <c r="FW79" s="174" t="str">
        <f t="shared" si="80"/>
        <v/>
      </c>
      <c r="FX79" s="145"/>
      <c r="FY79" s="175">
        <f t="shared" si="92"/>
        <v>0</v>
      </c>
      <c r="FZ79" s="175">
        <f t="shared" si="92"/>
        <v>0</v>
      </c>
      <c r="GA79" s="145"/>
      <c r="GB79" s="145"/>
      <c r="GC79" s="145"/>
      <c r="GD79" s="145"/>
      <c r="GE79" s="145"/>
      <c r="GF79" s="145"/>
      <c r="GG79" s="145"/>
      <c r="GH79" s="145"/>
      <c r="GI79" s="145"/>
    </row>
    <row r="80" spans="1:191" x14ac:dyDescent="0.25">
      <c r="A80" s="41">
        <v>671</v>
      </c>
      <c r="B80" s="85"/>
      <c r="C80" s="85" t="str">
        <f t="shared" si="97"/>
        <v>Netto-Guthaben aus derivativen Finanzinstrumenten</v>
      </c>
      <c r="D80" s="45"/>
      <c r="E80" s="45"/>
      <c r="F80" s="79">
        <f t="shared" si="95"/>
        <v>1889092.7790300001</v>
      </c>
      <c r="G80" s="79">
        <f t="shared" si="96"/>
        <v>739090.96116000006</v>
      </c>
      <c r="H80" s="92">
        <f t="shared" si="59"/>
        <v>1150001.8178699999</v>
      </c>
      <c r="I80" s="93">
        <f t="shared" si="60"/>
        <v>1.555967909640076</v>
      </c>
      <c r="J80" s="32"/>
      <c r="K80" s="109">
        <f t="shared" si="81"/>
        <v>1.208846757916387E-2</v>
      </c>
      <c r="L80" s="109">
        <f t="shared" si="82"/>
        <v>4.5746121470878693E-3</v>
      </c>
      <c r="M80" s="23"/>
      <c r="N80" s="23"/>
      <c r="O80" s="32"/>
      <c r="P80" s="23"/>
      <c r="Q80" s="23"/>
      <c r="R80" s="23"/>
      <c r="S80" s="23"/>
      <c r="T80" s="23"/>
      <c r="U80" s="23"/>
      <c r="V80" s="14"/>
      <c r="W80" s="152">
        <v>1714169.2512900003</v>
      </c>
      <c r="X80" s="152">
        <v>486929.15987000009</v>
      </c>
      <c r="Y80" s="156">
        <f t="shared" si="61"/>
        <v>1227240.0914200002</v>
      </c>
      <c r="Z80" s="174">
        <f t="shared" si="62"/>
        <v>2.5203668060209163</v>
      </c>
      <c r="AA80" s="145"/>
      <c r="AB80" s="175">
        <f t="shared" si="83"/>
        <v>2.2564661668438273E-2</v>
      </c>
      <c r="AC80" s="175">
        <f t="shared" si="83"/>
        <v>6.360795368611033E-3</v>
      </c>
      <c r="AD80" s="145"/>
      <c r="AE80" s="145"/>
      <c r="AF80" s="145"/>
      <c r="AG80" s="145"/>
      <c r="AH80" s="145"/>
      <c r="AI80" s="145"/>
      <c r="AJ80" s="145"/>
      <c r="AK80" s="145"/>
      <c r="AL80" s="145"/>
      <c r="AM80" s="14"/>
      <c r="AN80" s="152">
        <v>207.98193000000902</v>
      </c>
      <c r="AO80" s="152">
        <v>4517.5981400000019</v>
      </c>
      <c r="AP80" s="156">
        <f t="shared" si="63"/>
        <v>-4309.6162099999929</v>
      </c>
      <c r="AQ80" s="174">
        <f t="shared" si="64"/>
        <v>-0.9539618346841251</v>
      </c>
      <c r="AR80" s="145"/>
      <c r="AS80" s="175">
        <f t="shared" si="84"/>
        <v>1.1816712909076374E-5</v>
      </c>
      <c r="AT80" s="175">
        <f t="shared" si="84"/>
        <v>2.1880525523423577E-4</v>
      </c>
      <c r="AU80" s="145"/>
      <c r="AV80" s="145"/>
      <c r="AW80" s="145"/>
      <c r="AX80" s="145"/>
      <c r="AY80" s="145"/>
      <c r="AZ80" s="145"/>
      <c r="BA80" s="145"/>
      <c r="BB80" s="145"/>
      <c r="BC80" s="145"/>
      <c r="BD80" s="14"/>
      <c r="BE80" s="152">
        <v>16032.489390000002</v>
      </c>
      <c r="BF80" s="152">
        <v>80328.544760000004</v>
      </c>
      <c r="BG80" s="156">
        <f t="shared" si="65"/>
        <v>-64296.055370000002</v>
      </c>
      <c r="BH80" s="174">
        <f t="shared" si="66"/>
        <v>-0.80041354616966176</v>
      </c>
      <c r="BI80" s="145"/>
      <c r="BJ80" s="175">
        <f t="shared" si="85"/>
        <v>8.4728229839764056E-4</v>
      </c>
      <c r="BK80" s="175">
        <f t="shared" si="85"/>
        <v>4.1372017607901714E-3</v>
      </c>
      <c r="BL80" s="145"/>
      <c r="BM80" s="145"/>
      <c r="BN80" s="145"/>
      <c r="BO80" s="145"/>
      <c r="BP80" s="145"/>
      <c r="BQ80" s="145"/>
      <c r="BR80" s="145"/>
      <c r="BS80" s="145"/>
      <c r="BT80" s="145"/>
      <c r="BU80" s="14"/>
      <c r="BV80" s="152">
        <v>127530.81248999998</v>
      </c>
      <c r="BW80" s="152">
        <v>128263.88574</v>
      </c>
      <c r="BX80" s="156">
        <f t="shared" si="67"/>
        <v>-733.07325000001583</v>
      </c>
      <c r="BY80" s="174">
        <f t="shared" si="68"/>
        <v>-5.7153519540644737E-3</v>
      </c>
      <c r="BZ80" s="145"/>
      <c r="CA80" s="175">
        <f t="shared" si="86"/>
        <v>7.3941388916847059E-3</v>
      </c>
      <c r="CB80" s="175">
        <f t="shared" si="86"/>
        <v>7.2641671822782812E-3</v>
      </c>
      <c r="CC80" s="145"/>
      <c r="CD80" s="145"/>
      <c r="CE80" s="145"/>
      <c r="CF80" s="145"/>
      <c r="CG80" s="145"/>
      <c r="CH80" s="145"/>
      <c r="CI80" s="145"/>
      <c r="CJ80" s="145"/>
      <c r="CK80" s="145"/>
      <c r="CL80" s="14"/>
      <c r="CM80" s="127">
        <v>3114.8447800000067</v>
      </c>
      <c r="CN80" s="127">
        <v>4023.0604699999967</v>
      </c>
      <c r="CO80" s="205">
        <f t="shared" si="69"/>
        <v>-908.21568999998999</v>
      </c>
      <c r="CP80" s="218">
        <f t="shared" si="70"/>
        <v>-0.22575243319670779</v>
      </c>
      <c r="CQ80" s="212"/>
      <c r="CR80" s="175">
        <f t="shared" si="87"/>
        <v>2.7360133753413562E-4</v>
      </c>
      <c r="CS80" s="175">
        <f t="shared" si="87"/>
        <v>3.4510469733410121E-4</v>
      </c>
      <c r="CT80" s="198"/>
      <c r="CU80" s="198"/>
      <c r="CV80" s="212"/>
      <c r="CW80" s="198"/>
      <c r="CX80" s="198"/>
      <c r="CY80" s="198"/>
      <c r="CZ80" s="198"/>
      <c r="DA80" s="198"/>
      <c r="DB80" s="198"/>
      <c r="DC80" s="14"/>
      <c r="DD80" s="152">
        <v>799.06175999999869</v>
      </c>
      <c r="DE80" s="152">
        <v>1149.38922</v>
      </c>
      <c r="DF80" s="156">
        <f t="shared" si="71"/>
        <v>-350.32746000000134</v>
      </c>
      <c r="DG80" s="174">
        <f t="shared" si="72"/>
        <v>-0.30479445422326246</v>
      </c>
      <c r="DH80" s="145"/>
      <c r="DI80" s="175">
        <f t="shared" si="88"/>
        <v>2.195887883188217E-4</v>
      </c>
      <c r="DJ80" s="175">
        <f t="shared" si="88"/>
        <v>3.0978686917627185E-4</v>
      </c>
      <c r="DK80" s="145"/>
      <c r="DL80" s="145"/>
      <c r="DM80" s="145"/>
      <c r="DN80" s="145"/>
      <c r="DO80" s="145"/>
      <c r="DP80" s="145"/>
      <c r="DQ80" s="145"/>
      <c r="DR80" s="145"/>
      <c r="DS80" s="145"/>
      <c r="DT80" s="14"/>
      <c r="DU80" s="152">
        <v>23564.30674</v>
      </c>
      <c r="DV80" s="152">
        <v>33879.322960000005</v>
      </c>
      <c r="DW80" s="156">
        <f t="shared" si="73"/>
        <v>-10315.016220000005</v>
      </c>
      <c r="DX80" s="174">
        <f t="shared" si="74"/>
        <v>-0.30446346971509852</v>
      </c>
      <c r="DY80" s="145"/>
      <c r="DZ80" s="175">
        <f t="shared" si="89"/>
        <v>2.9217437246757318E-3</v>
      </c>
      <c r="EA80" s="175">
        <f t="shared" si="89"/>
        <v>4.0061034861607761E-3</v>
      </c>
      <c r="EB80" s="145"/>
      <c r="EC80" s="145"/>
      <c r="ED80" s="145"/>
      <c r="EE80" s="145"/>
      <c r="EF80" s="145"/>
      <c r="EG80" s="145"/>
      <c r="EH80" s="145"/>
      <c r="EI80" s="145"/>
      <c r="EJ80" s="145"/>
      <c r="EK80" s="14"/>
      <c r="EL80" s="152">
        <v>3674.0306500000002</v>
      </c>
      <c r="EM80" s="152">
        <v>0</v>
      </c>
      <c r="EN80" s="156">
        <f t="shared" si="75"/>
        <v>3674.0306500000002</v>
      </c>
      <c r="EO80" s="174" t="str">
        <f t="shared" si="76"/>
        <v/>
      </c>
      <c r="EP80" s="145"/>
      <c r="EQ80" s="175">
        <f t="shared" si="90"/>
        <v>1.1125586499087989E-3</v>
      </c>
      <c r="ER80" s="175">
        <f t="shared" si="90"/>
        <v>0</v>
      </c>
      <c r="ES80" s="145"/>
      <c r="ET80" s="145"/>
      <c r="EU80" s="145"/>
      <c r="EV80" s="145"/>
      <c r="EW80" s="145"/>
      <c r="EX80" s="145"/>
      <c r="EY80" s="145"/>
      <c r="EZ80" s="145"/>
      <c r="FA80" s="145"/>
      <c r="FB80" s="14"/>
      <c r="FC80" s="152">
        <v>0</v>
      </c>
      <c r="FD80" s="152">
        <v>0</v>
      </c>
      <c r="FE80" s="156">
        <f t="shared" si="77"/>
        <v>0</v>
      </c>
      <c r="FF80" s="174" t="str">
        <f t="shared" si="78"/>
        <v/>
      </c>
      <c r="FG80" s="145"/>
      <c r="FH80" s="175">
        <f t="shared" si="91"/>
        <v>0</v>
      </c>
      <c r="FI80" s="175">
        <f t="shared" si="91"/>
        <v>0</v>
      </c>
      <c r="FJ80" s="145"/>
      <c r="FK80" s="145"/>
      <c r="FL80" s="145"/>
      <c r="FM80" s="145"/>
      <c r="FN80" s="145"/>
      <c r="FO80" s="145"/>
      <c r="FP80" s="145"/>
      <c r="FQ80" s="145"/>
      <c r="FR80" s="145"/>
      <c r="FS80" s="14"/>
      <c r="FT80" s="152">
        <v>0</v>
      </c>
      <c r="FU80" s="152">
        <v>0</v>
      </c>
      <c r="FV80" s="156">
        <f t="shared" si="79"/>
        <v>0</v>
      </c>
      <c r="FW80" s="174" t="str">
        <f t="shared" si="80"/>
        <v/>
      </c>
      <c r="FX80" s="145"/>
      <c r="FY80" s="175">
        <f t="shared" si="92"/>
        <v>0</v>
      </c>
      <c r="FZ80" s="175">
        <f t="shared" si="92"/>
        <v>0</v>
      </c>
      <c r="GA80" s="145"/>
      <c r="GB80" s="145"/>
      <c r="GC80" s="145"/>
      <c r="GD80" s="145"/>
      <c r="GE80" s="145"/>
      <c r="GF80" s="145"/>
      <c r="GG80" s="145"/>
      <c r="GH80" s="145"/>
      <c r="GI80" s="145"/>
    </row>
    <row r="81" spans="1:191" x14ac:dyDescent="0.25">
      <c r="A81" s="41">
        <v>672</v>
      </c>
      <c r="B81" s="85"/>
      <c r="C81" s="85" t="str">
        <f t="shared" si="97"/>
        <v>Übrige Kapitalanlagen</v>
      </c>
      <c r="D81" s="45"/>
      <c r="E81" s="45"/>
      <c r="F81" s="79">
        <f t="shared" si="95"/>
        <v>5231008.0353799984</v>
      </c>
      <c r="G81" s="79">
        <f t="shared" si="96"/>
        <v>5299213.5447900007</v>
      </c>
      <c r="H81" s="92">
        <f t="shared" si="59"/>
        <v>-68205.509410002269</v>
      </c>
      <c r="I81" s="93">
        <f t="shared" si="60"/>
        <v>-1.2870873919972436E-2</v>
      </c>
      <c r="J81" s="32"/>
      <c r="K81" s="109">
        <f t="shared" si="81"/>
        <v>3.3473671459644382E-2</v>
      </c>
      <c r="L81" s="109">
        <f t="shared" si="82"/>
        <v>3.2799544204899264E-2</v>
      </c>
      <c r="M81" s="23"/>
      <c r="N81" s="23"/>
      <c r="O81" s="32"/>
      <c r="P81" s="23"/>
      <c r="Q81" s="23"/>
      <c r="R81" s="23"/>
      <c r="S81" s="23"/>
      <c r="T81" s="23"/>
      <c r="U81" s="23"/>
      <c r="V81" s="14"/>
      <c r="W81" s="152">
        <v>1117545.2799800001</v>
      </c>
      <c r="X81" s="152">
        <v>891275.03683</v>
      </c>
      <c r="Y81" s="156">
        <f t="shared" si="61"/>
        <v>226270.24315000011</v>
      </c>
      <c r="Z81" s="174">
        <f t="shared" si="62"/>
        <v>0.25387252396833193</v>
      </c>
      <c r="AA81" s="145"/>
      <c r="AB81" s="175">
        <f t="shared" si="83"/>
        <v>1.4710934245805492E-2</v>
      </c>
      <c r="AC81" s="175">
        <f t="shared" si="83"/>
        <v>1.1642798570413107E-2</v>
      </c>
      <c r="AD81" s="145"/>
      <c r="AE81" s="145"/>
      <c r="AF81" s="145"/>
      <c r="AG81" s="145"/>
      <c r="AH81" s="145"/>
      <c r="AI81" s="145"/>
      <c r="AJ81" s="145"/>
      <c r="AK81" s="145"/>
      <c r="AL81" s="145"/>
      <c r="AM81" s="14"/>
      <c r="AN81" s="152">
        <v>860968.95919000008</v>
      </c>
      <c r="AO81" s="152">
        <v>1140205.0885299998</v>
      </c>
      <c r="AP81" s="156">
        <f t="shared" si="63"/>
        <v>-279236.12933999975</v>
      </c>
      <c r="AQ81" s="174">
        <f t="shared" si="64"/>
        <v>-0.24489991506703646</v>
      </c>
      <c r="AR81" s="145"/>
      <c r="AS81" s="175">
        <f t="shared" si="84"/>
        <v>4.8916860298267653E-2</v>
      </c>
      <c r="AT81" s="175">
        <f t="shared" si="84"/>
        <v>5.5224669765598255E-2</v>
      </c>
      <c r="AU81" s="145"/>
      <c r="AV81" s="145"/>
      <c r="AW81" s="145"/>
      <c r="AX81" s="145"/>
      <c r="AY81" s="145"/>
      <c r="AZ81" s="145"/>
      <c r="BA81" s="145"/>
      <c r="BB81" s="145"/>
      <c r="BC81" s="145"/>
      <c r="BD81" s="14"/>
      <c r="BE81" s="152">
        <v>1251385.7083700001</v>
      </c>
      <c r="BF81" s="152">
        <v>1373903.30217</v>
      </c>
      <c r="BG81" s="156">
        <f t="shared" si="65"/>
        <v>-122517.59379999992</v>
      </c>
      <c r="BH81" s="174">
        <f t="shared" si="66"/>
        <v>-8.917483028571993E-2</v>
      </c>
      <c r="BI81" s="145"/>
      <c r="BJ81" s="175">
        <f t="shared" si="85"/>
        <v>6.6133021103449055E-2</v>
      </c>
      <c r="BK81" s="175">
        <f t="shared" si="85"/>
        <v>7.076083822849967E-2</v>
      </c>
      <c r="BL81" s="145"/>
      <c r="BM81" s="145"/>
      <c r="BN81" s="145"/>
      <c r="BO81" s="145"/>
      <c r="BP81" s="145"/>
      <c r="BQ81" s="145"/>
      <c r="BR81" s="145"/>
      <c r="BS81" s="145"/>
      <c r="BT81" s="145"/>
      <c r="BU81" s="14"/>
      <c r="BV81" s="152">
        <v>1023860</v>
      </c>
      <c r="BW81" s="152">
        <v>868179</v>
      </c>
      <c r="BX81" s="156">
        <f t="shared" si="67"/>
        <v>155681</v>
      </c>
      <c r="BY81" s="174">
        <f t="shared" si="68"/>
        <v>0.17931901140202644</v>
      </c>
      <c r="BZ81" s="145"/>
      <c r="CA81" s="175">
        <f t="shared" si="86"/>
        <v>5.9362619102218378E-2</v>
      </c>
      <c r="CB81" s="175">
        <f t="shared" si="86"/>
        <v>4.916892517140091E-2</v>
      </c>
      <c r="CC81" s="145"/>
      <c r="CD81" s="145"/>
      <c r="CE81" s="145"/>
      <c r="CF81" s="145"/>
      <c r="CG81" s="145"/>
      <c r="CH81" s="145"/>
      <c r="CI81" s="145"/>
      <c r="CJ81" s="145"/>
      <c r="CK81" s="145"/>
      <c r="CL81" s="14"/>
      <c r="CM81" s="127">
        <v>331115.72155999998</v>
      </c>
      <c r="CN81" s="127">
        <v>348000</v>
      </c>
      <c r="CO81" s="205">
        <f t="shared" si="69"/>
        <v>-16884.278440000024</v>
      </c>
      <c r="CP81" s="218">
        <f t="shared" si="70"/>
        <v>-4.8518041494252984E-2</v>
      </c>
      <c r="CQ81" s="212"/>
      <c r="CR81" s="175">
        <f t="shared" si="87"/>
        <v>2.9084500415265068E-2</v>
      </c>
      <c r="CS81" s="175">
        <f t="shared" si="87"/>
        <v>2.9852008332419452E-2</v>
      </c>
      <c r="CT81" s="198"/>
      <c r="CU81" s="198"/>
      <c r="CV81" s="212"/>
      <c r="CW81" s="198"/>
      <c r="CX81" s="198"/>
      <c r="CY81" s="198"/>
      <c r="CZ81" s="198"/>
      <c r="DA81" s="198"/>
      <c r="DB81" s="198"/>
      <c r="DC81" s="14"/>
      <c r="DD81" s="152">
        <v>347282.96606000001</v>
      </c>
      <c r="DE81" s="152">
        <v>338323.19316000002</v>
      </c>
      <c r="DF81" s="156">
        <f t="shared" si="71"/>
        <v>8959.7728999999817</v>
      </c>
      <c r="DG81" s="174">
        <f t="shared" si="72"/>
        <v>2.6482881106417944E-2</v>
      </c>
      <c r="DH81" s="145"/>
      <c r="DI81" s="175">
        <f t="shared" si="88"/>
        <v>9.5436234767237532E-2</v>
      </c>
      <c r="DJ81" s="175">
        <f t="shared" si="88"/>
        <v>9.1185893303188867E-2</v>
      </c>
      <c r="DK81" s="145"/>
      <c r="DL81" s="145"/>
      <c r="DM81" s="145"/>
      <c r="DN81" s="145"/>
      <c r="DO81" s="145"/>
      <c r="DP81" s="145"/>
      <c r="DQ81" s="145"/>
      <c r="DR81" s="145"/>
      <c r="DS81" s="145"/>
      <c r="DT81" s="14"/>
      <c r="DU81" s="152">
        <v>37982.642270000004</v>
      </c>
      <c r="DV81" s="152">
        <v>59327.924100000004</v>
      </c>
      <c r="DW81" s="156">
        <f t="shared" si="73"/>
        <v>-21345.28183</v>
      </c>
      <c r="DX81" s="174">
        <f t="shared" si="74"/>
        <v>-0.35978474139802241</v>
      </c>
      <c r="DY81" s="145"/>
      <c r="DZ81" s="175">
        <f t="shared" si="89"/>
        <v>4.7094764095307181E-3</v>
      </c>
      <c r="EA81" s="175">
        <f t="shared" si="89"/>
        <v>7.0153055845981367E-3</v>
      </c>
      <c r="EB81" s="145"/>
      <c r="EC81" s="145"/>
      <c r="ED81" s="145"/>
      <c r="EE81" s="145"/>
      <c r="EF81" s="145"/>
      <c r="EG81" s="145"/>
      <c r="EH81" s="145"/>
      <c r="EI81" s="145"/>
      <c r="EJ81" s="145"/>
      <c r="EK81" s="14"/>
      <c r="EL81" s="152">
        <v>260866.75795</v>
      </c>
      <c r="EM81" s="152">
        <v>280000</v>
      </c>
      <c r="EN81" s="156">
        <f t="shared" si="75"/>
        <v>-19133.242050000001</v>
      </c>
      <c r="EO81" s="174">
        <f t="shared" si="76"/>
        <v>-6.8333007321428552E-2</v>
      </c>
      <c r="EP81" s="145"/>
      <c r="EQ81" s="175">
        <f t="shared" si="90"/>
        <v>7.8994868491621711E-2</v>
      </c>
      <c r="ER81" s="175">
        <f t="shared" si="90"/>
        <v>8.4420414234074218E-2</v>
      </c>
      <c r="ES81" s="145"/>
      <c r="ET81" s="145"/>
      <c r="EU81" s="145"/>
      <c r="EV81" s="145"/>
      <c r="EW81" s="145"/>
      <c r="EX81" s="145"/>
      <c r="EY81" s="145"/>
      <c r="EZ81" s="145"/>
      <c r="FA81" s="145"/>
      <c r="FB81" s="14"/>
      <c r="FC81" s="152">
        <v>0</v>
      </c>
      <c r="FD81" s="152">
        <v>0</v>
      </c>
      <c r="FE81" s="156">
        <f t="shared" si="77"/>
        <v>0</v>
      </c>
      <c r="FF81" s="174" t="str">
        <f t="shared" si="78"/>
        <v/>
      </c>
      <c r="FG81" s="145"/>
      <c r="FH81" s="175">
        <f t="shared" si="91"/>
        <v>0</v>
      </c>
      <c r="FI81" s="175">
        <f t="shared" si="91"/>
        <v>0</v>
      </c>
      <c r="FJ81" s="145"/>
      <c r="FK81" s="145"/>
      <c r="FL81" s="145"/>
      <c r="FM81" s="145"/>
      <c r="FN81" s="145"/>
      <c r="FO81" s="145"/>
      <c r="FP81" s="145"/>
      <c r="FQ81" s="145"/>
      <c r="FR81" s="145"/>
      <c r="FS81" s="14"/>
      <c r="FT81" s="152">
        <v>0</v>
      </c>
      <c r="FU81" s="152">
        <v>0</v>
      </c>
      <c r="FV81" s="156">
        <f t="shared" si="79"/>
        <v>0</v>
      </c>
      <c r="FW81" s="174" t="str">
        <f t="shared" si="80"/>
        <v/>
      </c>
      <c r="FX81" s="145"/>
      <c r="FY81" s="175">
        <f t="shared" si="92"/>
        <v>0</v>
      </c>
      <c r="FZ81" s="175">
        <f t="shared" si="92"/>
        <v>0</v>
      </c>
      <c r="GA81" s="145"/>
      <c r="GB81" s="145"/>
      <c r="GC81" s="145"/>
      <c r="GD81" s="145"/>
      <c r="GE81" s="145"/>
      <c r="GF81" s="145"/>
      <c r="GG81" s="145"/>
      <c r="GH81" s="145"/>
      <c r="GI81" s="145"/>
    </row>
    <row r="82" spans="1:191" x14ac:dyDescent="0.25">
      <c r="A82" s="41">
        <v>673</v>
      </c>
      <c r="B82" s="66" t="str">
        <f>VLOOKUP($A82&amp;B$1,TEXTDF,(SPRCODE="DE")*2+(SPRCODE="FR")*3,FALSE)</f>
        <v>Verpflichtungen aus derivativen Finanzinstrumenten</v>
      </c>
      <c r="C82" s="66"/>
      <c r="D82" s="66"/>
      <c r="E82" s="66"/>
      <c r="F82" s="67">
        <f t="shared" si="95"/>
        <v>1597517.7299599994</v>
      </c>
      <c r="G82" s="67">
        <f t="shared" si="96"/>
        <v>957108.61433000001</v>
      </c>
      <c r="H82" s="68">
        <f t="shared" si="59"/>
        <v>640409.11562999943</v>
      </c>
      <c r="I82" s="69">
        <f t="shared" si="60"/>
        <v>0.6691080887181251</v>
      </c>
      <c r="J82" s="32"/>
      <c r="K82" s="109"/>
      <c r="L82" s="109"/>
      <c r="M82" s="23"/>
      <c r="N82" s="23"/>
      <c r="O82" s="32"/>
      <c r="P82" s="23"/>
      <c r="Q82" s="23"/>
      <c r="R82" s="23"/>
      <c r="S82" s="23"/>
      <c r="T82" s="23"/>
      <c r="U82" s="23"/>
      <c r="V82" s="14"/>
      <c r="W82" s="153">
        <v>1392278.5323599998</v>
      </c>
      <c r="X82" s="153">
        <v>840748.16162999999</v>
      </c>
      <c r="Y82" s="154">
        <f t="shared" si="61"/>
        <v>551530.37072999985</v>
      </c>
      <c r="Z82" s="155">
        <f t="shared" si="62"/>
        <v>0.65599949652071876</v>
      </c>
      <c r="AA82" s="145"/>
      <c r="AB82" s="175"/>
      <c r="AC82" s="175"/>
      <c r="AD82" s="145"/>
      <c r="AE82" s="145"/>
      <c r="AF82" s="145"/>
      <c r="AG82" s="145"/>
      <c r="AH82" s="145"/>
      <c r="AI82" s="145"/>
      <c r="AJ82" s="145"/>
      <c r="AK82" s="145"/>
      <c r="AL82" s="145"/>
      <c r="AM82" s="14"/>
      <c r="AN82" s="153">
        <v>90919.766099999993</v>
      </c>
      <c r="AO82" s="153">
        <v>75194.773669999995</v>
      </c>
      <c r="AP82" s="154">
        <f t="shared" si="63"/>
        <v>15724.992429999998</v>
      </c>
      <c r="AQ82" s="155">
        <f t="shared" si="64"/>
        <v>0.20912347577520141</v>
      </c>
      <c r="AR82" s="145"/>
      <c r="AS82" s="175"/>
      <c r="AT82" s="175"/>
      <c r="AU82" s="145"/>
      <c r="AV82" s="145"/>
      <c r="AW82" s="145"/>
      <c r="AX82" s="145"/>
      <c r="AY82" s="145"/>
      <c r="AZ82" s="145"/>
      <c r="BA82" s="145"/>
      <c r="BB82" s="145"/>
      <c r="BC82" s="145"/>
      <c r="BD82" s="14"/>
      <c r="BE82" s="153">
        <v>29676.688249999999</v>
      </c>
      <c r="BF82" s="153">
        <v>6001.43786</v>
      </c>
      <c r="BG82" s="154">
        <f t="shared" si="65"/>
        <v>23675.250390000001</v>
      </c>
      <c r="BH82" s="155">
        <f t="shared" si="66"/>
        <v>3.9449296888995864</v>
      </c>
      <c r="BI82" s="145"/>
      <c r="BJ82" s="175"/>
      <c r="BK82" s="175"/>
      <c r="BL82" s="145"/>
      <c r="BM82" s="145"/>
      <c r="BN82" s="145"/>
      <c r="BO82" s="145"/>
      <c r="BP82" s="145"/>
      <c r="BQ82" s="145"/>
      <c r="BR82" s="145"/>
      <c r="BS82" s="145"/>
      <c r="BT82" s="145"/>
      <c r="BU82" s="14"/>
      <c r="BV82" s="153">
        <v>16401.15005</v>
      </c>
      <c r="BW82" s="153">
        <v>5919.3960099999995</v>
      </c>
      <c r="BX82" s="154">
        <f t="shared" si="67"/>
        <v>10481.75404</v>
      </c>
      <c r="BY82" s="155">
        <f t="shared" si="68"/>
        <v>1.7707472218943501</v>
      </c>
      <c r="BZ82" s="145"/>
      <c r="CA82" s="175"/>
      <c r="CB82" s="175"/>
      <c r="CC82" s="145"/>
      <c r="CD82" s="145"/>
      <c r="CE82" s="145"/>
      <c r="CF82" s="145"/>
      <c r="CG82" s="145"/>
      <c r="CH82" s="145"/>
      <c r="CI82" s="145"/>
      <c r="CJ82" s="145"/>
      <c r="CK82" s="145"/>
      <c r="CL82" s="14"/>
      <c r="CM82" s="129">
        <v>44286.919969999995</v>
      </c>
      <c r="CN82" s="129">
        <v>23136.788550000001</v>
      </c>
      <c r="CO82" s="204">
        <f t="shared" si="69"/>
        <v>21150.131419999994</v>
      </c>
      <c r="CP82" s="155">
        <f t="shared" si="70"/>
        <v>0.9141342746982053</v>
      </c>
      <c r="CQ82" s="212"/>
      <c r="CR82" s="175"/>
      <c r="CS82" s="175"/>
      <c r="CT82" s="198"/>
      <c r="CU82" s="198"/>
      <c r="CV82" s="212"/>
      <c r="CW82" s="198"/>
      <c r="CX82" s="198"/>
      <c r="CY82" s="198"/>
      <c r="CZ82" s="198"/>
      <c r="DA82" s="198"/>
      <c r="DB82" s="198"/>
      <c r="DC82" s="14"/>
      <c r="DD82" s="153">
        <v>13159.085150000001</v>
      </c>
      <c r="DE82" s="153">
        <v>4050.0482000000002</v>
      </c>
      <c r="DF82" s="154">
        <f t="shared" si="71"/>
        <v>9109.0369500000015</v>
      </c>
      <c r="DG82" s="155">
        <f t="shared" si="72"/>
        <v>2.249118158643149</v>
      </c>
      <c r="DH82" s="145"/>
      <c r="DI82" s="175"/>
      <c r="DJ82" s="175"/>
      <c r="DK82" s="145"/>
      <c r="DL82" s="145"/>
      <c r="DM82" s="145"/>
      <c r="DN82" s="145"/>
      <c r="DO82" s="145"/>
      <c r="DP82" s="145"/>
      <c r="DQ82" s="145"/>
      <c r="DR82" s="145"/>
      <c r="DS82" s="145"/>
      <c r="DT82" s="14"/>
      <c r="DU82" s="153">
        <v>10795.58808</v>
      </c>
      <c r="DV82" s="153">
        <v>2058.0084099999999</v>
      </c>
      <c r="DW82" s="154">
        <f t="shared" si="73"/>
        <v>8737.5796699999992</v>
      </c>
      <c r="DX82" s="155">
        <f t="shared" si="74"/>
        <v>4.2456481846932785</v>
      </c>
      <c r="DY82" s="145"/>
      <c r="DZ82" s="175"/>
      <c r="EA82" s="175"/>
      <c r="EB82" s="145"/>
      <c r="EC82" s="145"/>
      <c r="ED82" s="145"/>
      <c r="EE82" s="145"/>
      <c r="EF82" s="145"/>
      <c r="EG82" s="145"/>
      <c r="EH82" s="145"/>
      <c r="EI82" s="145"/>
      <c r="EJ82" s="145"/>
      <c r="EK82" s="14"/>
      <c r="EL82" s="153">
        <v>0</v>
      </c>
      <c r="EM82" s="153">
        <v>0</v>
      </c>
      <c r="EN82" s="154">
        <f t="shared" si="75"/>
        <v>0</v>
      </c>
      <c r="EO82" s="155" t="str">
        <f t="shared" si="76"/>
        <v/>
      </c>
      <c r="EP82" s="145"/>
      <c r="EQ82" s="175"/>
      <c r="ER82" s="175"/>
      <c r="ES82" s="145"/>
      <c r="ET82" s="145"/>
      <c r="EU82" s="145"/>
      <c r="EV82" s="145"/>
      <c r="EW82" s="145"/>
      <c r="EX82" s="145"/>
      <c r="EY82" s="145"/>
      <c r="EZ82" s="145"/>
      <c r="FA82" s="145"/>
      <c r="FB82" s="14"/>
      <c r="FC82" s="153">
        <v>0</v>
      </c>
      <c r="FD82" s="153">
        <v>0</v>
      </c>
      <c r="FE82" s="154">
        <f t="shared" si="77"/>
        <v>0</v>
      </c>
      <c r="FF82" s="155" t="str">
        <f t="shared" si="78"/>
        <v/>
      </c>
      <c r="FG82" s="145"/>
      <c r="FH82" s="175"/>
      <c r="FI82" s="175"/>
      <c r="FJ82" s="145"/>
      <c r="FK82" s="145"/>
      <c r="FL82" s="145"/>
      <c r="FM82" s="145"/>
      <c r="FN82" s="145"/>
      <c r="FO82" s="145"/>
      <c r="FP82" s="145"/>
      <c r="FQ82" s="145"/>
      <c r="FR82" s="145"/>
      <c r="FS82" s="14"/>
      <c r="FT82" s="153">
        <v>0</v>
      </c>
      <c r="FU82" s="153">
        <v>0</v>
      </c>
      <c r="FV82" s="154">
        <f t="shared" si="79"/>
        <v>0</v>
      </c>
      <c r="FW82" s="155" t="str">
        <f t="shared" si="80"/>
        <v/>
      </c>
      <c r="FX82" s="145"/>
      <c r="FY82" s="175"/>
      <c r="FZ82" s="175"/>
      <c r="GA82" s="145"/>
      <c r="GB82" s="145"/>
      <c r="GC82" s="145"/>
      <c r="GD82" s="145"/>
      <c r="GE82" s="145"/>
      <c r="GF82" s="145"/>
      <c r="GG82" s="145"/>
      <c r="GH82" s="145"/>
      <c r="GI82" s="145"/>
    </row>
    <row r="83" spans="1:191" x14ac:dyDescent="0.25">
      <c r="A83" s="41">
        <v>674</v>
      </c>
      <c r="B83" s="66" t="str">
        <f>VLOOKUP($A83&amp;B$1,TEXTDF,(SPRCODE="DE")*2+(SPRCODE="FR")*3,FALSE)</f>
        <v>Übrige Aktiven</v>
      </c>
      <c r="C83" s="66"/>
      <c r="D83" s="66"/>
      <c r="E83" s="66"/>
      <c r="F83" s="67">
        <f t="shared" si="95"/>
        <v>2918581.7884199992</v>
      </c>
      <c r="G83" s="67">
        <f t="shared" si="96"/>
        <v>3257204.7274427307</v>
      </c>
      <c r="H83" s="68">
        <f t="shared" si="59"/>
        <v>-338622.9390227315</v>
      </c>
      <c r="I83" s="69">
        <f t="shared" si="60"/>
        <v>-0.10396120826233368</v>
      </c>
      <c r="J83" s="23"/>
      <c r="K83" s="109"/>
      <c r="L83" s="109"/>
      <c r="M83" s="23"/>
      <c r="N83" s="23"/>
      <c r="O83" s="23"/>
      <c r="P83" s="23"/>
      <c r="Q83" s="23"/>
      <c r="R83" s="23"/>
      <c r="S83" s="23"/>
      <c r="T83" s="23"/>
      <c r="U83" s="23"/>
      <c r="V83" s="14"/>
      <c r="W83" s="153">
        <v>1337849.3256199998</v>
      </c>
      <c r="X83" s="153">
        <v>1490331.9760799999</v>
      </c>
      <c r="Y83" s="154">
        <f t="shared" si="61"/>
        <v>-152482.65046000015</v>
      </c>
      <c r="Z83" s="155">
        <f t="shared" si="62"/>
        <v>-0.10231455333936612</v>
      </c>
      <c r="AA83" s="145"/>
      <c r="AB83" s="175"/>
      <c r="AC83" s="175"/>
      <c r="AD83" s="145"/>
      <c r="AE83" s="145"/>
      <c r="AF83" s="145"/>
      <c r="AG83" s="145"/>
      <c r="AH83" s="145"/>
      <c r="AI83" s="145"/>
      <c r="AJ83" s="145"/>
      <c r="AK83" s="145"/>
      <c r="AL83" s="145"/>
      <c r="AM83" s="14"/>
      <c r="AN83" s="153">
        <v>443537.76413999993</v>
      </c>
      <c r="AO83" s="153">
        <v>500811.79300000001</v>
      </c>
      <c r="AP83" s="154">
        <f t="shared" si="63"/>
        <v>-57274.028860000079</v>
      </c>
      <c r="AQ83" s="155">
        <f t="shared" si="64"/>
        <v>-0.11436238055999626</v>
      </c>
      <c r="AR83" s="145"/>
      <c r="AS83" s="175"/>
      <c r="AT83" s="175"/>
      <c r="AU83" s="145"/>
      <c r="AV83" s="145"/>
      <c r="AW83" s="145"/>
      <c r="AX83" s="145"/>
      <c r="AY83" s="145"/>
      <c r="AZ83" s="145"/>
      <c r="BA83" s="145"/>
      <c r="BB83" s="145"/>
      <c r="BC83" s="145"/>
      <c r="BD83" s="14"/>
      <c r="BE83" s="153">
        <v>225924.96555000002</v>
      </c>
      <c r="BF83" s="153">
        <v>204033.89170000004</v>
      </c>
      <c r="BG83" s="154">
        <f t="shared" si="65"/>
        <v>21891.073849999986</v>
      </c>
      <c r="BH83" s="155">
        <f t="shared" si="66"/>
        <v>0.10729136060487132</v>
      </c>
      <c r="BI83" s="145"/>
      <c r="BJ83" s="175"/>
      <c r="BK83" s="175"/>
      <c r="BL83" s="145"/>
      <c r="BM83" s="145"/>
      <c r="BN83" s="145"/>
      <c r="BO83" s="145"/>
      <c r="BP83" s="145"/>
      <c r="BQ83" s="145"/>
      <c r="BR83" s="145"/>
      <c r="BS83" s="145"/>
      <c r="BT83" s="145"/>
      <c r="BU83" s="14"/>
      <c r="BV83" s="153">
        <v>464431.41527999996</v>
      </c>
      <c r="BW83" s="153">
        <v>640157.46337768924</v>
      </c>
      <c r="BX83" s="154">
        <f t="shared" si="67"/>
        <v>-175726.04809768929</v>
      </c>
      <c r="BY83" s="155">
        <f t="shared" si="68"/>
        <v>-0.27450441204027942</v>
      </c>
      <c r="BZ83" s="145"/>
      <c r="CA83" s="175"/>
      <c r="CB83" s="175"/>
      <c r="CC83" s="145"/>
      <c r="CD83" s="145"/>
      <c r="CE83" s="145"/>
      <c r="CF83" s="145"/>
      <c r="CG83" s="145"/>
      <c r="CH83" s="145"/>
      <c r="CI83" s="145"/>
      <c r="CJ83" s="145"/>
      <c r="CK83" s="145"/>
      <c r="CL83" s="14"/>
      <c r="CM83" s="129">
        <v>48636.757779998974</v>
      </c>
      <c r="CN83" s="129">
        <v>66852.626969995588</v>
      </c>
      <c r="CO83" s="204">
        <f t="shared" si="69"/>
        <v>-18215.869189996614</v>
      </c>
      <c r="CP83" s="155">
        <f t="shared" si="70"/>
        <v>-0.27247798651460853</v>
      </c>
      <c r="CQ83" s="198"/>
      <c r="CR83" s="175"/>
      <c r="CS83" s="175"/>
      <c r="CT83" s="198"/>
      <c r="CU83" s="198"/>
      <c r="CV83" s="198"/>
      <c r="CW83" s="198"/>
      <c r="CX83" s="198"/>
      <c r="CY83" s="198"/>
      <c r="CZ83" s="198"/>
      <c r="DA83" s="198"/>
      <c r="DB83" s="198"/>
      <c r="DC83" s="14"/>
      <c r="DD83" s="153">
        <v>25139.586159999999</v>
      </c>
      <c r="DE83" s="153">
        <v>28693.62939504745</v>
      </c>
      <c r="DF83" s="154">
        <f t="shared" si="71"/>
        <v>-3554.0432350474512</v>
      </c>
      <c r="DG83" s="155">
        <f t="shared" si="72"/>
        <v>-0.12386175293882074</v>
      </c>
      <c r="DH83" s="145"/>
      <c r="DI83" s="175"/>
      <c r="DJ83" s="175"/>
      <c r="DK83" s="145"/>
      <c r="DL83" s="145"/>
      <c r="DM83" s="145"/>
      <c r="DN83" s="145"/>
      <c r="DO83" s="145"/>
      <c r="DP83" s="145"/>
      <c r="DQ83" s="145"/>
      <c r="DR83" s="145"/>
      <c r="DS83" s="145"/>
      <c r="DT83" s="14"/>
      <c r="DU83" s="153">
        <v>327845.84677000035</v>
      </c>
      <c r="DV83" s="153">
        <v>283981.27869999793</v>
      </c>
      <c r="DW83" s="154">
        <f t="shared" si="73"/>
        <v>43864.568070002424</v>
      </c>
      <c r="DX83" s="155">
        <f t="shared" si="74"/>
        <v>0.15446288667620811</v>
      </c>
      <c r="DY83" s="145"/>
      <c r="DZ83" s="175"/>
      <c r="EA83" s="175"/>
      <c r="EB83" s="145"/>
      <c r="EC83" s="145"/>
      <c r="ED83" s="145"/>
      <c r="EE83" s="145"/>
      <c r="EF83" s="145"/>
      <c r="EG83" s="145"/>
      <c r="EH83" s="145"/>
      <c r="EI83" s="145"/>
      <c r="EJ83" s="145"/>
      <c r="EK83" s="14"/>
      <c r="EL83" s="153">
        <v>44161.64172</v>
      </c>
      <c r="EM83" s="153">
        <v>41195.292280000001</v>
      </c>
      <c r="EN83" s="154">
        <f t="shared" si="75"/>
        <v>2966.3494399999981</v>
      </c>
      <c r="EO83" s="155">
        <f t="shared" si="76"/>
        <v>7.2007000698964374E-2</v>
      </c>
      <c r="EP83" s="145"/>
      <c r="EQ83" s="175"/>
      <c r="ER83" s="175"/>
      <c r="ES83" s="145"/>
      <c r="ET83" s="145"/>
      <c r="EU83" s="145"/>
      <c r="EV83" s="145"/>
      <c r="EW83" s="145"/>
      <c r="EX83" s="145"/>
      <c r="EY83" s="145"/>
      <c r="EZ83" s="145"/>
      <c r="FA83" s="145"/>
      <c r="FB83" s="14"/>
      <c r="FC83" s="153">
        <v>895.25644</v>
      </c>
      <c r="FD83" s="153">
        <v>1126.3356000000001</v>
      </c>
      <c r="FE83" s="154">
        <f t="shared" si="77"/>
        <v>-231.07916000000012</v>
      </c>
      <c r="FF83" s="155">
        <f t="shared" si="78"/>
        <v>-0.2051601316694599</v>
      </c>
      <c r="FG83" s="145"/>
      <c r="FH83" s="175"/>
      <c r="FI83" s="175"/>
      <c r="FJ83" s="145"/>
      <c r="FK83" s="145"/>
      <c r="FL83" s="145"/>
      <c r="FM83" s="145"/>
      <c r="FN83" s="145"/>
      <c r="FO83" s="145"/>
      <c r="FP83" s="145"/>
      <c r="FQ83" s="145"/>
      <c r="FR83" s="145"/>
      <c r="FS83" s="14"/>
      <c r="FT83" s="153">
        <v>159.22896</v>
      </c>
      <c r="FU83" s="153">
        <v>20.440339999999999</v>
      </c>
      <c r="FV83" s="154">
        <f t="shared" si="79"/>
        <v>138.78862000000001</v>
      </c>
      <c r="FW83" s="155">
        <f t="shared" si="80"/>
        <v>6.7899369579958071</v>
      </c>
      <c r="FX83" s="145"/>
      <c r="FY83" s="175"/>
      <c r="FZ83" s="175"/>
      <c r="GA83" s="145"/>
      <c r="GB83" s="145"/>
      <c r="GC83" s="145"/>
      <c r="GD83" s="145"/>
      <c r="GE83" s="145"/>
      <c r="GF83" s="145"/>
      <c r="GG83" s="145"/>
      <c r="GH83" s="145"/>
      <c r="GI83" s="145"/>
    </row>
    <row r="84" spans="1:191" x14ac:dyDescent="0.25">
      <c r="A84" s="41">
        <v>675</v>
      </c>
      <c r="B84" s="66" t="str">
        <f>VLOOKUP($A84&amp;B$1,TEXTDF,(SPRCODE="DE")*2+(SPRCODE="FR")*3,FALSE)</f>
        <v>Passive Rückversicherung</v>
      </c>
      <c r="C84" s="66"/>
      <c r="D84" s="66"/>
      <c r="E84" s="66"/>
      <c r="F84" s="67">
        <f t="shared" si="95"/>
        <v>94270.88526000001</v>
      </c>
      <c r="G84" s="67">
        <f t="shared" si="96"/>
        <v>128145.32726000001</v>
      </c>
      <c r="H84" s="68">
        <f t="shared" si="59"/>
        <v>-33874.441999999995</v>
      </c>
      <c r="I84" s="69">
        <f t="shared" si="60"/>
        <v>-0.26434395014084722</v>
      </c>
      <c r="J84" s="23"/>
      <c r="K84" s="109"/>
      <c r="L84" s="109"/>
      <c r="M84" s="23"/>
      <c r="N84" s="23"/>
      <c r="O84" s="23"/>
      <c r="P84" s="23"/>
      <c r="Q84" s="23"/>
      <c r="R84" s="23"/>
      <c r="S84" s="23"/>
      <c r="T84" s="23"/>
      <c r="U84" s="23"/>
      <c r="V84" s="14"/>
      <c r="W84" s="153">
        <v>0</v>
      </c>
      <c r="X84" s="153">
        <v>0</v>
      </c>
      <c r="Y84" s="154">
        <f t="shared" si="61"/>
        <v>0</v>
      </c>
      <c r="Z84" s="155" t="str">
        <f t="shared" si="62"/>
        <v/>
      </c>
      <c r="AA84" s="145"/>
      <c r="AB84" s="175"/>
      <c r="AC84" s="175"/>
      <c r="AD84" s="145"/>
      <c r="AE84" s="145"/>
      <c r="AF84" s="145"/>
      <c r="AG84" s="145"/>
      <c r="AH84" s="145"/>
      <c r="AI84" s="145"/>
      <c r="AJ84" s="145"/>
      <c r="AK84" s="145"/>
      <c r="AL84" s="145"/>
      <c r="AM84" s="14"/>
      <c r="AN84" s="153">
        <v>39561.156999999999</v>
      </c>
      <c r="AO84" s="153">
        <v>48883.906000000003</v>
      </c>
      <c r="AP84" s="154">
        <f t="shared" si="63"/>
        <v>-9322.7490000000034</v>
      </c>
      <c r="AQ84" s="155">
        <f t="shared" si="64"/>
        <v>-0.19071203107214885</v>
      </c>
      <c r="AR84" s="145"/>
      <c r="AS84" s="175"/>
      <c r="AT84" s="175"/>
      <c r="AU84" s="145"/>
      <c r="AV84" s="145"/>
      <c r="AW84" s="145"/>
      <c r="AX84" s="145"/>
      <c r="AY84" s="145"/>
      <c r="AZ84" s="145"/>
      <c r="BA84" s="145"/>
      <c r="BB84" s="145"/>
      <c r="BC84" s="145"/>
      <c r="BD84" s="14"/>
      <c r="BE84" s="153">
        <v>6923.4539999999997</v>
      </c>
      <c r="BF84" s="153">
        <v>10108.141</v>
      </c>
      <c r="BG84" s="154">
        <f t="shared" si="65"/>
        <v>-3184.6869999999999</v>
      </c>
      <c r="BH84" s="155">
        <f t="shared" si="66"/>
        <v>-0.31506159243326737</v>
      </c>
      <c r="BI84" s="145"/>
      <c r="BJ84" s="175"/>
      <c r="BK84" s="175"/>
      <c r="BL84" s="145"/>
      <c r="BM84" s="145"/>
      <c r="BN84" s="145"/>
      <c r="BO84" s="145"/>
      <c r="BP84" s="145"/>
      <c r="BQ84" s="145"/>
      <c r="BR84" s="145"/>
      <c r="BS84" s="145"/>
      <c r="BT84" s="145"/>
      <c r="BU84" s="14"/>
      <c r="BV84" s="153">
        <v>2433.9027500000002</v>
      </c>
      <c r="BW84" s="153">
        <v>2883.68669</v>
      </c>
      <c r="BX84" s="154">
        <f t="shared" si="67"/>
        <v>-449.7839399999998</v>
      </c>
      <c r="BY84" s="155">
        <f t="shared" si="68"/>
        <v>-0.15597531505754525</v>
      </c>
      <c r="BZ84" s="145"/>
      <c r="CA84" s="175"/>
      <c r="CB84" s="175"/>
      <c r="CC84" s="145"/>
      <c r="CD84" s="145"/>
      <c r="CE84" s="145"/>
      <c r="CF84" s="145"/>
      <c r="CG84" s="145"/>
      <c r="CH84" s="145"/>
      <c r="CI84" s="145"/>
      <c r="CJ84" s="145"/>
      <c r="CK84" s="145"/>
      <c r="CL84" s="14"/>
      <c r="CM84" s="129">
        <v>787.42458999999997</v>
      </c>
      <c r="CN84" s="129">
        <v>1102.2832900000001</v>
      </c>
      <c r="CO84" s="204">
        <f t="shared" si="69"/>
        <v>-314.85870000000011</v>
      </c>
      <c r="CP84" s="155">
        <f t="shared" si="70"/>
        <v>-0.2856422689669913</v>
      </c>
      <c r="CQ84" s="198"/>
      <c r="CR84" s="175"/>
      <c r="CS84" s="175"/>
      <c r="CT84" s="198"/>
      <c r="CU84" s="198"/>
      <c r="CV84" s="198"/>
      <c r="CW84" s="198"/>
      <c r="CX84" s="198"/>
      <c r="CY84" s="198"/>
      <c r="CZ84" s="198"/>
      <c r="DA84" s="198"/>
      <c r="DB84" s="198"/>
      <c r="DC84" s="14"/>
      <c r="DD84" s="153">
        <v>2301.4098899999999</v>
      </c>
      <c r="DE84" s="153">
        <v>3349.8156899999999</v>
      </c>
      <c r="DF84" s="154">
        <f t="shared" si="71"/>
        <v>-1048.4058</v>
      </c>
      <c r="DG84" s="155">
        <f t="shared" si="72"/>
        <v>-0.31297417440898068</v>
      </c>
      <c r="DH84" s="145"/>
      <c r="DI84" s="175"/>
      <c r="DJ84" s="175"/>
      <c r="DK84" s="145"/>
      <c r="DL84" s="145"/>
      <c r="DM84" s="145"/>
      <c r="DN84" s="145"/>
      <c r="DO84" s="145"/>
      <c r="DP84" s="145"/>
      <c r="DQ84" s="145"/>
      <c r="DR84" s="145"/>
      <c r="DS84" s="145"/>
      <c r="DT84" s="14"/>
      <c r="DU84" s="153">
        <v>22222.1116</v>
      </c>
      <c r="DV84" s="153">
        <v>44328.823600000003</v>
      </c>
      <c r="DW84" s="154">
        <f t="shared" si="73"/>
        <v>-22106.712000000003</v>
      </c>
      <c r="DX84" s="155">
        <f t="shared" si="74"/>
        <v>-0.49869836834560166</v>
      </c>
      <c r="DY84" s="145"/>
      <c r="DZ84" s="175"/>
      <c r="EA84" s="175"/>
      <c r="EB84" s="145"/>
      <c r="EC84" s="145"/>
      <c r="ED84" s="145"/>
      <c r="EE84" s="145"/>
      <c r="EF84" s="145"/>
      <c r="EG84" s="145"/>
      <c r="EH84" s="145"/>
      <c r="EI84" s="145"/>
      <c r="EJ84" s="145"/>
      <c r="EK84" s="14"/>
      <c r="EL84" s="153">
        <v>19663.043430000002</v>
      </c>
      <c r="EM84" s="153">
        <v>17110.288990000001</v>
      </c>
      <c r="EN84" s="154">
        <f t="shared" si="75"/>
        <v>2552.7544400000006</v>
      </c>
      <c r="EO84" s="155">
        <f t="shared" si="76"/>
        <v>0.14919411597851684</v>
      </c>
      <c r="EP84" s="145"/>
      <c r="EQ84" s="175"/>
      <c r="ER84" s="175"/>
      <c r="ES84" s="145"/>
      <c r="ET84" s="145"/>
      <c r="EU84" s="145"/>
      <c r="EV84" s="145"/>
      <c r="EW84" s="145"/>
      <c r="EX84" s="145"/>
      <c r="EY84" s="145"/>
      <c r="EZ84" s="145"/>
      <c r="FA84" s="145"/>
      <c r="FB84" s="14"/>
      <c r="FC84" s="153">
        <v>378.38200000000001</v>
      </c>
      <c r="FD84" s="153">
        <v>378.38200000000001</v>
      </c>
      <c r="FE84" s="154">
        <f t="shared" si="77"/>
        <v>0</v>
      </c>
      <c r="FF84" s="155">
        <f t="shared" si="78"/>
        <v>0</v>
      </c>
      <c r="FG84" s="145"/>
      <c r="FH84" s="175"/>
      <c r="FI84" s="175"/>
      <c r="FJ84" s="145"/>
      <c r="FK84" s="145"/>
      <c r="FL84" s="145"/>
      <c r="FM84" s="145"/>
      <c r="FN84" s="145"/>
      <c r="FO84" s="145"/>
      <c r="FP84" s="145"/>
      <c r="FQ84" s="145"/>
      <c r="FR84" s="145"/>
      <c r="FS84" s="14"/>
      <c r="FT84" s="153">
        <v>0</v>
      </c>
      <c r="FU84" s="153">
        <v>0</v>
      </c>
      <c r="FV84" s="154">
        <f t="shared" si="79"/>
        <v>0</v>
      </c>
      <c r="FW84" s="155" t="str">
        <f t="shared" si="80"/>
        <v/>
      </c>
      <c r="FX84" s="145"/>
      <c r="FY84" s="175"/>
      <c r="FZ84" s="175"/>
      <c r="GA84" s="145"/>
      <c r="GB84" s="145"/>
      <c r="GC84" s="145"/>
      <c r="GD84" s="145"/>
      <c r="GE84" s="145"/>
      <c r="GF84" s="145"/>
      <c r="GG84" s="145"/>
      <c r="GH84" s="145"/>
      <c r="GI84" s="145"/>
    </row>
    <row r="85" spans="1:191" ht="5.25" customHeight="1" x14ac:dyDescent="0.25">
      <c r="A85" s="41"/>
      <c r="B85" s="70"/>
      <c r="C85" s="70"/>
      <c r="D85" s="70"/>
      <c r="E85" s="70"/>
      <c r="F85" s="64"/>
      <c r="G85" s="64"/>
      <c r="H85" s="81"/>
      <c r="I85" s="82"/>
      <c r="J85" s="30"/>
      <c r="K85" s="64"/>
      <c r="L85" s="64"/>
      <c r="M85" s="30"/>
      <c r="N85" s="30"/>
      <c r="O85" s="30"/>
      <c r="P85" s="30"/>
      <c r="Q85" s="30"/>
      <c r="R85" s="30"/>
      <c r="S85" s="30"/>
      <c r="T85" s="30"/>
      <c r="U85" s="30"/>
      <c r="V85" s="14"/>
      <c r="W85" s="152"/>
      <c r="X85" s="152"/>
      <c r="Y85" s="161"/>
      <c r="Z85" s="162"/>
      <c r="AA85" s="145"/>
      <c r="AB85" s="152"/>
      <c r="AC85" s="152"/>
      <c r="AD85" s="145"/>
      <c r="AE85" s="145"/>
      <c r="AF85" s="145"/>
      <c r="AG85" s="145"/>
      <c r="AH85" s="145"/>
      <c r="AI85" s="145"/>
      <c r="AJ85" s="145"/>
      <c r="AK85" s="145"/>
      <c r="AL85" s="145"/>
      <c r="AM85" s="14"/>
      <c r="AN85" s="152"/>
      <c r="AO85" s="152"/>
      <c r="AP85" s="161"/>
      <c r="AQ85" s="162"/>
      <c r="AR85" s="145"/>
      <c r="AS85" s="152"/>
      <c r="AT85" s="152"/>
      <c r="AU85" s="145"/>
      <c r="AV85" s="145"/>
      <c r="AW85" s="145"/>
      <c r="AX85" s="145"/>
      <c r="AY85" s="145"/>
      <c r="AZ85" s="145"/>
      <c r="BA85" s="145"/>
      <c r="BB85" s="145"/>
      <c r="BC85" s="145"/>
      <c r="BD85" s="14"/>
      <c r="BE85" s="152"/>
      <c r="BF85" s="152"/>
      <c r="BG85" s="161"/>
      <c r="BH85" s="162"/>
      <c r="BI85" s="145"/>
      <c r="BJ85" s="152"/>
      <c r="BK85" s="152"/>
      <c r="BL85" s="145"/>
      <c r="BM85" s="145"/>
      <c r="BN85" s="145"/>
      <c r="BO85" s="145"/>
      <c r="BP85" s="145"/>
      <c r="BQ85" s="145"/>
      <c r="BR85" s="145"/>
      <c r="BS85" s="145"/>
      <c r="BT85" s="145"/>
      <c r="BU85" s="14"/>
      <c r="BV85" s="152"/>
      <c r="BW85" s="152"/>
      <c r="BX85" s="161"/>
      <c r="BY85" s="162"/>
      <c r="BZ85" s="145"/>
      <c r="CA85" s="152"/>
      <c r="CB85" s="152"/>
      <c r="CC85" s="145"/>
      <c r="CD85" s="145"/>
      <c r="CE85" s="145"/>
      <c r="CF85" s="145"/>
      <c r="CG85" s="145"/>
      <c r="CH85" s="145"/>
      <c r="CI85" s="145"/>
      <c r="CJ85" s="145"/>
      <c r="CK85" s="145"/>
      <c r="CL85" s="14"/>
      <c r="CM85" s="127"/>
      <c r="CN85" s="127"/>
      <c r="CO85" s="207"/>
      <c r="CP85" s="162"/>
      <c r="CQ85" s="198"/>
      <c r="CR85" s="127"/>
      <c r="CS85" s="127"/>
      <c r="CT85" s="198"/>
      <c r="CU85" s="198"/>
      <c r="CV85" s="198"/>
      <c r="CW85" s="198"/>
      <c r="CX85" s="198"/>
      <c r="CY85" s="198"/>
      <c r="CZ85" s="198"/>
      <c r="DA85" s="198"/>
      <c r="DB85" s="198"/>
      <c r="DC85" s="14"/>
      <c r="DD85" s="152"/>
      <c r="DE85" s="152"/>
      <c r="DF85" s="161"/>
      <c r="DG85" s="162"/>
      <c r="DH85" s="145"/>
      <c r="DI85" s="152"/>
      <c r="DJ85" s="152"/>
      <c r="DK85" s="145"/>
      <c r="DL85" s="145"/>
      <c r="DM85" s="145"/>
      <c r="DN85" s="145"/>
      <c r="DO85" s="145"/>
      <c r="DP85" s="145"/>
      <c r="DQ85" s="145"/>
      <c r="DR85" s="145"/>
      <c r="DS85" s="145"/>
      <c r="DT85" s="14"/>
      <c r="DU85" s="152"/>
      <c r="DV85" s="152"/>
      <c r="DW85" s="161"/>
      <c r="DX85" s="162"/>
      <c r="DY85" s="145"/>
      <c r="DZ85" s="152"/>
      <c r="EA85" s="152"/>
      <c r="EB85" s="145"/>
      <c r="EC85" s="145"/>
      <c r="ED85" s="145"/>
      <c r="EE85" s="145"/>
      <c r="EF85" s="145"/>
      <c r="EG85" s="145"/>
      <c r="EH85" s="145"/>
      <c r="EI85" s="145"/>
      <c r="EJ85" s="145"/>
      <c r="EK85" s="14"/>
      <c r="EL85" s="152"/>
      <c r="EM85" s="152"/>
      <c r="EN85" s="161"/>
      <c r="EO85" s="162"/>
      <c r="EP85" s="145"/>
      <c r="EQ85" s="152"/>
      <c r="ER85" s="152"/>
      <c r="ES85" s="145"/>
      <c r="ET85" s="145"/>
      <c r="EU85" s="145"/>
      <c r="EV85" s="145"/>
      <c r="EW85" s="145"/>
      <c r="EX85" s="145"/>
      <c r="EY85" s="145"/>
      <c r="EZ85" s="145"/>
      <c r="FA85" s="145"/>
      <c r="FB85" s="14"/>
      <c r="FC85" s="152"/>
      <c r="FD85" s="152"/>
      <c r="FE85" s="161"/>
      <c r="FF85" s="162"/>
      <c r="FG85" s="145"/>
      <c r="FH85" s="152"/>
      <c r="FI85" s="152"/>
      <c r="FJ85" s="145"/>
      <c r="FK85" s="145"/>
      <c r="FL85" s="145"/>
      <c r="FM85" s="145"/>
      <c r="FN85" s="145"/>
      <c r="FO85" s="145"/>
      <c r="FP85" s="145"/>
      <c r="FQ85" s="145"/>
      <c r="FR85" s="145"/>
      <c r="FS85" s="14"/>
      <c r="FT85" s="152"/>
      <c r="FU85" s="152"/>
      <c r="FV85" s="161"/>
      <c r="FW85" s="162"/>
      <c r="FX85" s="145"/>
      <c r="FY85" s="152"/>
      <c r="FZ85" s="152"/>
      <c r="GA85" s="145"/>
      <c r="GB85" s="145"/>
      <c r="GC85" s="145"/>
      <c r="GD85" s="145"/>
      <c r="GE85" s="145"/>
      <c r="GF85" s="145"/>
      <c r="GG85" s="145"/>
      <c r="GH85" s="145"/>
      <c r="GI85" s="145"/>
    </row>
    <row r="86" spans="1:191" ht="18" customHeight="1" x14ac:dyDescent="0.3">
      <c r="A86" s="41"/>
      <c r="B86" s="45"/>
      <c r="C86" s="45"/>
      <c r="D86" s="45"/>
      <c r="E86" s="45"/>
      <c r="F86" s="47">
        <f>+F68</f>
        <v>2022</v>
      </c>
      <c r="G86" s="47">
        <f>+F86-1</f>
        <v>2021</v>
      </c>
      <c r="H86" s="83" t="s">
        <v>571</v>
      </c>
      <c r="I86" s="84" t="s">
        <v>572</v>
      </c>
      <c r="J86" s="23"/>
      <c r="K86" s="47"/>
      <c r="L86" s="47"/>
      <c r="M86" s="23"/>
      <c r="N86" s="23"/>
      <c r="O86" s="23"/>
      <c r="P86" s="23"/>
      <c r="Q86" s="23"/>
      <c r="R86" s="23"/>
      <c r="S86" s="23"/>
      <c r="T86" s="23"/>
      <c r="U86" s="23"/>
      <c r="V86" s="14"/>
      <c r="W86" s="147">
        <v>2022</v>
      </c>
      <c r="X86" s="147">
        <f>+W86-1</f>
        <v>2021</v>
      </c>
      <c r="Y86" s="163" t="s">
        <v>571</v>
      </c>
      <c r="Z86" s="164" t="s">
        <v>572</v>
      </c>
      <c r="AA86" s="145"/>
      <c r="AB86" s="147">
        <f>+AB68</f>
        <v>2022</v>
      </c>
      <c r="AC86" s="147">
        <f>+AC68</f>
        <v>2021</v>
      </c>
      <c r="AD86" s="145"/>
      <c r="AE86" s="145"/>
      <c r="AF86" s="145"/>
      <c r="AG86" s="145"/>
      <c r="AH86" s="145"/>
      <c r="AI86" s="145"/>
      <c r="AJ86" s="145"/>
      <c r="AK86" s="145"/>
      <c r="AL86" s="145"/>
      <c r="AM86" s="14"/>
      <c r="AN86" s="147">
        <v>2022</v>
      </c>
      <c r="AO86" s="147">
        <f>+AN86-1</f>
        <v>2021</v>
      </c>
      <c r="AP86" s="163" t="s">
        <v>571</v>
      </c>
      <c r="AQ86" s="164" t="s">
        <v>572</v>
      </c>
      <c r="AR86" s="145"/>
      <c r="AS86" s="147">
        <f>+AS68</f>
        <v>2022</v>
      </c>
      <c r="AT86" s="147">
        <f>+AT68</f>
        <v>2021</v>
      </c>
      <c r="AU86" s="145"/>
      <c r="AV86" s="145"/>
      <c r="AW86" s="145"/>
      <c r="AX86" s="145"/>
      <c r="AY86" s="145"/>
      <c r="AZ86" s="145"/>
      <c r="BA86" s="145"/>
      <c r="BB86" s="145"/>
      <c r="BC86" s="145"/>
      <c r="BD86" s="14"/>
      <c r="BE86" s="147">
        <v>2022</v>
      </c>
      <c r="BF86" s="147">
        <f>+BE86-1</f>
        <v>2021</v>
      </c>
      <c r="BG86" s="163" t="s">
        <v>571</v>
      </c>
      <c r="BH86" s="164" t="s">
        <v>572</v>
      </c>
      <c r="BI86" s="145"/>
      <c r="BJ86" s="147">
        <f>+BJ68</f>
        <v>2022</v>
      </c>
      <c r="BK86" s="147">
        <f>+BK68</f>
        <v>2021</v>
      </c>
      <c r="BL86" s="145"/>
      <c r="BM86" s="145"/>
      <c r="BN86" s="145"/>
      <c r="BO86" s="145"/>
      <c r="BP86" s="145"/>
      <c r="BQ86" s="145"/>
      <c r="BR86" s="145"/>
      <c r="BS86" s="145"/>
      <c r="BT86" s="145"/>
      <c r="BU86" s="14"/>
      <c r="BV86" s="147">
        <v>2022</v>
      </c>
      <c r="BW86" s="147">
        <f>+BV86-1</f>
        <v>2021</v>
      </c>
      <c r="BX86" s="163" t="s">
        <v>571</v>
      </c>
      <c r="BY86" s="164" t="s">
        <v>572</v>
      </c>
      <c r="BZ86" s="145"/>
      <c r="CA86" s="147">
        <f>+CA68</f>
        <v>2022</v>
      </c>
      <c r="CB86" s="147">
        <f>+CB68</f>
        <v>2021</v>
      </c>
      <c r="CC86" s="145"/>
      <c r="CD86" s="145"/>
      <c r="CE86" s="145"/>
      <c r="CF86" s="145"/>
      <c r="CG86" s="145"/>
      <c r="CH86" s="145"/>
      <c r="CI86" s="145"/>
      <c r="CJ86" s="145"/>
      <c r="CK86" s="145"/>
      <c r="CL86" s="14"/>
      <c r="CM86" s="200">
        <v>2022</v>
      </c>
      <c r="CN86" s="200">
        <f>+CM86-1</f>
        <v>2021</v>
      </c>
      <c r="CO86" s="208" t="s">
        <v>571</v>
      </c>
      <c r="CP86" s="209" t="s">
        <v>572</v>
      </c>
      <c r="CQ86" s="198"/>
      <c r="CR86" s="200">
        <f>+CR68</f>
        <v>2022</v>
      </c>
      <c r="CS86" s="200">
        <f>+CS68</f>
        <v>2021</v>
      </c>
      <c r="CT86" s="198"/>
      <c r="CU86" s="198"/>
      <c r="CV86" s="198"/>
      <c r="CW86" s="198"/>
      <c r="CX86" s="198"/>
      <c r="CY86" s="198"/>
      <c r="CZ86" s="198"/>
      <c r="DA86" s="198"/>
      <c r="DB86" s="198"/>
      <c r="DC86" s="14"/>
      <c r="DD86" s="147">
        <v>2022</v>
      </c>
      <c r="DE86" s="147">
        <f>+DD86-1</f>
        <v>2021</v>
      </c>
      <c r="DF86" s="163" t="s">
        <v>571</v>
      </c>
      <c r="DG86" s="164" t="s">
        <v>572</v>
      </c>
      <c r="DH86" s="145"/>
      <c r="DI86" s="147">
        <f>+DI68</f>
        <v>2022</v>
      </c>
      <c r="DJ86" s="147">
        <f>+DJ68</f>
        <v>2021</v>
      </c>
      <c r="DK86" s="145"/>
      <c r="DL86" s="145"/>
      <c r="DM86" s="145"/>
      <c r="DN86" s="145"/>
      <c r="DO86" s="145"/>
      <c r="DP86" s="145"/>
      <c r="DQ86" s="145"/>
      <c r="DR86" s="145"/>
      <c r="DS86" s="145"/>
      <c r="DT86" s="14"/>
      <c r="DU86" s="147">
        <v>2022</v>
      </c>
      <c r="DV86" s="147">
        <f>+DU86-1</f>
        <v>2021</v>
      </c>
      <c r="DW86" s="163" t="s">
        <v>571</v>
      </c>
      <c r="DX86" s="164" t="s">
        <v>572</v>
      </c>
      <c r="DY86" s="145"/>
      <c r="DZ86" s="147">
        <f>+DZ68</f>
        <v>2022</v>
      </c>
      <c r="EA86" s="147">
        <f>+EA68</f>
        <v>2021</v>
      </c>
      <c r="EB86" s="145"/>
      <c r="EC86" s="145"/>
      <c r="ED86" s="145"/>
      <c r="EE86" s="145"/>
      <c r="EF86" s="145"/>
      <c r="EG86" s="145"/>
      <c r="EH86" s="145"/>
      <c r="EI86" s="145"/>
      <c r="EJ86" s="145"/>
      <c r="EK86" s="14"/>
      <c r="EL86" s="147">
        <v>2022</v>
      </c>
      <c r="EM86" s="147">
        <f>+EL86-1</f>
        <v>2021</v>
      </c>
      <c r="EN86" s="163" t="s">
        <v>571</v>
      </c>
      <c r="EO86" s="164" t="s">
        <v>572</v>
      </c>
      <c r="EP86" s="145"/>
      <c r="EQ86" s="147">
        <f>+EQ68</f>
        <v>2022</v>
      </c>
      <c r="ER86" s="147">
        <f>+ER68</f>
        <v>2021</v>
      </c>
      <c r="ES86" s="145"/>
      <c r="ET86" s="145"/>
      <c r="EU86" s="145"/>
      <c r="EV86" s="145"/>
      <c r="EW86" s="145"/>
      <c r="EX86" s="145"/>
      <c r="EY86" s="145"/>
      <c r="EZ86" s="145"/>
      <c r="FA86" s="145"/>
      <c r="FB86" s="14"/>
      <c r="FC86" s="147">
        <v>2022</v>
      </c>
      <c r="FD86" s="147">
        <f>+FC86-1</f>
        <v>2021</v>
      </c>
      <c r="FE86" s="163" t="s">
        <v>571</v>
      </c>
      <c r="FF86" s="164" t="s">
        <v>572</v>
      </c>
      <c r="FG86" s="145"/>
      <c r="FH86" s="147">
        <f>+FH68</f>
        <v>2022</v>
      </c>
      <c r="FI86" s="147">
        <f>+FI68</f>
        <v>2021</v>
      </c>
      <c r="FJ86" s="145"/>
      <c r="FK86" s="145"/>
      <c r="FL86" s="145"/>
      <c r="FM86" s="145"/>
      <c r="FN86" s="145"/>
      <c r="FO86" s="145"/>
      <c r="FP86" s="145"/>
      <c r="FQ86" s="145"/>
      <c r="FR86" s="145"/>
      <c r="FS86" s="14"/>
      <c r="FT86" s="147">
        <v>2022</v>
      </c>
      <c r="FU86" s="147">
        <f>+FT86-1</f>
        <v>2021</v>
      </c>
      <c r="FV86" s="163" t="s">
        <v>571</v>
      </c>
      <c r="FW86" s="164" t="s">
        <v>572</v>
      </c>
      <c r="FX86" s="145"/>
      <c r="FY86" s="147">
        <f>+FY68</f>
        <v>2022</v>
      </c>
      <c r="FZ86" s="147">
        <f>+FZ68</f>
        <v>2021</v>
      </c>
      <c r="GA86" s="145"/>
      <c r="GB86" s="145"/>
      <c r="GC86" s="145"/>
      <c r="GD86" s="145"/>
      <c r="GE86" s="145"/>
      <c r="GF86" s="145"/>
      <c r="GG86" s="145"/>
      <c r="GH86" s="145"/>
      <c r="GI86" s="145"/>
    </row>
    <row r="87" spans="1:191" ht="13" x14ac:dyDescent="0.3">
      <c r="A87" s="41">
        <v>676</v>
      </c>
      <c r="B87" s="60" t="str">
        <f>VLOOKUP($A87&amp;B$1,TEXTDF,(SPRCODE="DE")*2+(SPRCODE="FR")*3,FALSE)</f>
        <v>Passiven</v>
      </c>
      <c r="C87" s="60"/>
      <c r="D87" s="60"/>
      <c r="E87" s="60"/>
      <c r="F87" s="61">
        <f>+SUBTOTAL(9,F88:F123)</f>
        <v>160882684.01285467</v>
      </c>
      <c r="G87" s="61">
        <f>G88+G115+G121+G122+G123</f>
        <v>165906092.44608805</v>
      </c>
      <c r="H87" s="62">
        <f t="shared" ref="H87:H123" si="98">+IFERROR(F87-G87,"")</f>
        <v>-5023408.4332333803</v>
      </c>
      <c r="I87" s="63">
        <f>+IFERROR(F87/G87-1,0)</f>
        <v>-3.027862545111637E-2</v>
      </c>
      <c r="J87" s="23"/>
      <c r="K87" s="116"/>
      <c r="L87" s="116"/>
      <c r="M87" s="23"/>
      <c r="N87" s="23"/>
      <c r="O87" s="23"/>
      <c r="P87" s="23"/>
      <c r="Q87" s="23"/>
      <c r="R87" s="23"/>
      <c r="S87" s="23"/>
      <c r="T87" s="23"/>
      <c r="U87" s="23"/>
      <c r="V87" s="14"/>
      <c r="W87" s="149">
        <f>+SUBTOTAL(9,W88:W123)</f>
        <v>78697110.0594071</v>
      </c>
      <c r="X87" s="149">
        <f>X88+X115+X121+X122+X123</f>
        <v>78882695.410392717</v>
      </c>
      <c r="Y87" s="150">
        <f t="shared" ref="Y87:Y123" si="99">+IFERROR(W87-X87,"")</f>
        <v>-185585.35098561645</v>
      </c>
      <c r="Z87" s="151">
        <f>+IFERROR(W87/X87-1,0)</f>
        <v>-2.3526750704967458E-3</v>
      </c>
      <c r="AA87" s="145"/>
      <c r="AB87" s="172" t="s">
        <v>573</v>
      </c>
      <c r="AC87" s="172" t="s">
        <v>573</v>
      </c>
      <c r="AD87" s="145"/>
      <c r="AE87" s="145"/>
      <c r="AF87" s="145"/>
      <c r="AG87" s="145"/>
      <c r="AH87" s="145"/>
      <c r="AI87" s="145"/>
      <c r="AJ87" s="145"/>
      <c r="AK87" s="145"/>
      <c r="AL87" s="145"/>
      <c r="AM87" s="14"/>
      <c r="AN87" s="149">
        <f>+SUBTOTAL(9,AN88:AN123)</f>
        <v>18174678.942236844</v>
      </c>
      <c r="AO87" s="149">
        <f>AO88+AO115+AO121+AO122+AO123</f>
        <v>21271552.999193113</v>
      </c>
      <c r="AP87" s="150">
        <f t="shared" ref="AP87:AP123" si="100">+IFERROR(AN87-AO87,"")</f>
        <v>-3096874.0569562688</v>
      </c>
      <c r="AQ87" s="151">
        <f>+IFERROR(AN87/AO87-1,0)</f>
        <v>-0.14558758625069557</v>
      </c>
      <c r="AR87" s="145"/>
      <c r="AS87" s="172" t="s">
        <v>573</v>
      </c>
      <c r="AT87" s="172" t="s">
        <v>573</v>
      </c>
      <c r="AU87" s="145"/>
      <c r="AV87" s="145"/>
      <c r="AW87" s="145"/>
      <c r="AX87" s="145"/>
      <c r="AY87" s="145"/>
      <c r="AZ87" s="145"/>
      <c r="BA87" s="145"/>
      <c r="BB87" s="145"/>
      <c r="BC87" s="145"/>
      <c r="BD87" s="14"/>
      <c r="BE87" s="149">
        <f>+SUBTOTAL(9,BE88:BE123)</f>
        <v>19184777.372867808</v>
      </c>
      <c r="BF87" s="149">
        <f>BF88+BF115+BF121+BF122+BF123</f>
        <v>19636296.905645791</v>
      </c>
      <c r="BG87" s="150">
        <f t="shared" ref="BG87:BG123" si="101">+IFERROR(BE87-BF87,"")</f>
        <v>-451519.5327779837</v>
      </c>
      <c r="BH87" s="151">
        <f>+IFERROR(BE87/BF87-1,0)</f>
        <v>-2.2994128421849447E-2</v>
      </c>
      <c r="BI87" s="145"/>
      <c r="BJ87" s="172" t="s">
        <v>573</v>
      </c>
      <c r="BK87" s="172" t="s">
        <v>573</v>
      </c>
      <c r="BL87" s="145"/>
      <c r="BM87" s="145"/>
      <c r="BN87" s="145"/>
      <c r="BO87" s="145"/>
      <c r="BP87" s="145"/>
      <c r="BQ87" s="145"/>
      <c r="BR87" s="145"/>
      <c r="BS87" s="145"/>
      <c r="BT87" s="145"/>
      <c r="BU87" s="14"/>
      <c r="BV87" s="149">
        <f>+SUBTOTAL(9,BV88:BV123)</f>
        <v>17730821.474489354</v>
      </c>
      <c r="BW87" s="149">
        <f>BW88+BW115+BW121+BW122+BW123</f>
        <v>18306028.068029072</v>
      </c>
      <c r="BX87" s="150">
        <f t="shared" ref="BX87:BX123" si="102">+IFERROR(BV87-BW87,"")</f>
        <v>-575206.59353971854</v>
      </c>
      <c r="BY87" s="151">
        <f>+IFERROR(BV87/BW87-1,0)</f>
        <v>-3.142170390005572E-2</v>
      </c>
      <c r="BZ87" s="145"/>
      <c r="CA87" s="172" t="s">
        <v>573</v>
      </c>
      <c r="CB87" s="172" t="s">
        <v>573</v>
      </c>
      <c r="CC87" s="145"/>
      <c r="CD87" s="145"/>
      <c r="CE87" s="145"/>
      <c r="CF87" s="145"/>
      <c r="CG87" s="145"/>
      <c r="CH87" s="145"/>
      <c r="CI87" s="145"/>
      <c r="CJ87" s="145"/>
      <c r="CK87" s="145"/>
      <c r="CL87" s="14"/>
      <c r="CM87" s="202">
        <f>+SUBTOTAL(9,CM88:CM123)</f>
        <v>11478321.503985999</v>
      </c>
      <c r="CN87" s="202">
        <f>CN88+CN115+CN121+CN122+CN123</f>
        <v>11748598.327096714</v>
      </c>
      <c r="CO87" s="203">
        <f t="shared" ref="CO87:CO123" si="103">+IFERROR(CM87-CN87,"")</f>
        <v>-270276.82311071455</v>
      </c>
      <c r="CP87" s="151">
        <f>+IFERROR(CM87/CN87-1,0)</f>
        <v>-2.3005027117775745E-2</v>
      </c>
      <c r="CQ87" s="198"/>
      <c r="CR87" s="172" t="s">
        <v>573</v>
      </c>
      <c r="CS87" s="172" t="s">
        <v>573</v>
      </c>
      <c r="CT87" s="198"/>
      <c r="CU87" s="198"/>
      <c r="CV87" s="198"/>
      <c r="CW87" s="198"/>
      <c r="CX87" s="198"/>
      <c r="CY87" s="198"/>
      <c r="CZ87" s="198"/>
      <c r="DA87" s="198"/>
      <c r="DB87" s="198"/>
      <c r="DC87" s="14"/>
      <c r="DD87" s="149">
        <f>+SUBTOTAL(9,DD88:DD123)</f>
        <v>3679500.0692355242</v>
      </c>
      <c r="DE87" s="149">
        <f>DE88+DE115+DE121+DE122+DE123</f>
        <v>3746350.8038753327</v>
      </c>
      <c r="DF87" s="150">
        <f t="shared" ref="DF87:DF123" si="104">+IFERROR(DD87-DE87,"")</f>
        <v>-66850.734639808536</v>
      </c>
      <c r="DG87" s="151">
        <f>+IFERROR(DD87/DE87-1,0)</f>
        <v>-1.7844227126476264E-2</v>
      </c>
      <c r="DH87" s="145"/>
      <c r="DI87" s="172" t="s">
        <v>573</v>
      </c>
      <c r="DJ87" s="172" t="s">
        <v>573</v>
      </c>
      <c r="DK87" s="145"/>
      <c r="DL87" s="145"/>
      <c r="DM87" s="145"/>
      <c r="DN87" s="145"/>
      <c r="DO87" s="145"/>
      <c r="DP87" s="145"/>
      <c r="DQ87" s="145"/>
      <c r="DR87" s="145"/>
      <c r="DS87" s="145"/>
      <c r="DT87" s="14"/>
      <c r="DU87" s="149">
        <f>+SUBTOTAL(9,DU88:DU123)</f>
        <v>8426015.7504388001</v>
      </c>
      <c r="DV87" s="149">
        <f>DV88+DV115+DV121+DV122+DV123</f>
        <v>8787295.0437505115</v>
      </c>
      <c r="DW87" s="150">
        <f t="shared" ref="DW87:DW123" si="105">+IFERROR(DU87-DV87,"")</f>
        <v>-361279.2933117114</v>
      </c>
      <c r="DX87" s="151">
        <f>+IFERROR(DU87/DV87-1,0)</f>
        <v>-4.1113823026649343E-2</v>
      </c>
      <c r="DY87" s="145"/>
      <c r="DZ87" s="172" t="s">
        <v>573</v>
      </c>
      <c r="EA87" s="172" t="s">
        <v>573</v>
      </c>
      <c r="EB87" s="145"/>
      <c r="EC87" s="145"/>
      <c r="ED87" s="145"/>
      <c r="EE87" s="145"/>
      <c r="EF87" s="145"/>
      <c r="EG87" s="145"/>
      <c r="EH87" s="145"/>
      <c r="EI87" s="145"/>
      <c r="EJ87" s="145"/>
      <c r="EK87" s="14"/>
      <c r="EL87" s="149">
        <f>+SUBTOTAL(9,EL88:EL123)</f>
        <v>3366150.1141831651</v>
      </c>
      <c r="EM87" s="149">
        <f>EM88+EM115+EM121+EM122+EM123</f>
        <v>3375038.9399746442</v>
      </c>
      <c r="EN87" s="150">
        <f t="shared" ref="EN87:EN123" si="106">+IFERROR(EL87-EM87,"")</f>
        <v>-8888.8257914790884</v>
      </c>
      <c r="EO87" s="151">
        <f>+IFERROR(EL87/EM87-1,0)</f>
        <v>-2.6336957734615085E-3</v>
      </c>
      <c r="EP87" s="145"/>
      <c r="EQ87" s="172" t="s">
        <v>573</v>
      </c>
      <c r="ER87" s="172" t="s">
        <v>573</v>
      </c>
      <c r="ES87" s="145"/>
      <c r="ET87" s="145"/>
      <c r="EU87" s="145"/>
      <c r="EV87" s="145"/>
      <c r="EW87" s="145"/>
      <c r="EX87" s="145"/>
      <c r="EY87" s="145"/>
      <c r="EZ87" s="145"/>
      <c r="FA87" s="145"/>
      <c r="FB87" s="14"/>
      <c r="FC87" s="149">
        <f>+SUBTOTAL(9,FC88:FC123)</f>
        <v>143065.56466013438</v>
      </c>
      <c r="FD87" s="149">
        <f>FD88+FD115+FD121+FD122+FD123</f>
        <v>150918.69223013445</v>
      </c>
      <c r="FE87" s="150">
        <f t="shared" ref="FE87:FE123" si="107">+IFERROR(FC87-FD87,"")</f>
        <v>-7853.1275700000697</v>
      </c>
      <c r="FF87" s="151">
        <f>+IFERROR(FC87/FD87-1,0)</f>
        <v>-5.2035486485828453E-2</v>
      </c>
      <c r="FG87" s="145"/>
      <c r="FH87" s="172" t="s">
        <v>573</v>
      </c>
      <c r="FI87" s="172" t="s">
        <v>573</v>
      </c>
      <c r="FJ87" s="145"/>
      <c r="FK87" s="145"/>
      <c r="FL87" s="145"/>
      <c r="FM87" s="145"/>
      <c r="FN87" s="145"/>
      <c r="FO87" s="145"/>
      <c r="FP87" s="145"/>
      <c r="FQ87" s="145"/>
      <c r="FR87" s="145"/>
      <c r="FS87" s="14"/>
      <c r="FT87" s="149">
        <f>+SUBTOTAL(9,FT88:FT123)</f>
        <v>2243.1613500000003</v>
      </c>
      <c r="FU87" s="149">
        <f>FU88+FU115+FU121+FU122+FU123</f>
        <v>1317.2559000000001</v>
      </c>
      <c r="FV87" s="150">
        <f t="shared" ref="FV87:FV123" si="108">+IFERROR(FT87-FU87,"")</f>
        <v>925.9054500000002</v>
      </c>
      <c r="FW87" s="151">
        <f>+IFERROR(FT87/FU87-1,0)</f>
        <v>0.7029047658848977</v>
      </c>
      <c r="FX87" s="145"/>
      <c r="FY87" s="172" t="s">
        <v>573</v>
      </c>
      <c r="FZ87" s="172" t="s">
        <v>573</v>
      </c>
      <c r="GA87" s="145"/>
      <c r="GB87" s="145"/>
      <c r="GC87" s="145"/>
      <c r="GD87" s="145"/>
      <c r="GE87" s="145"/>
      <c r="GF87" s="145"/>
      <c r="GG87" s="145"/>
      <c r="GH87" s="145"/>
      <c r="GI87" s="145"/>
    </row>
    <row r="88" spans="1:191" x14ac:dyDescent="0.25">
      <c r="A88" s="41">
        <v>677</v>
      </c>
      <c r="B88" s="66" t="str">
        <f>VLOOKUP($A88&amp;B$1,TEXTDF,(SPRCODE="DE")*2+(SPRCODE="FR")*3,FALSE)</f>
        <v>Versicherungstechnische Rückstellungen</v>
      </c>
      <c r="C88" s="66"/>
      <c r="D88" s="66"/>
      <c r="E88" s="66"/>
      <c r="F88" s="67">
        <f>+SUBTOTAL(9,F89:F114)</f>
        <v>149765690.24064234</v>
      </c>
      <c r="G88" s="67">
        <f>SUM(G89:G100)/2+SUM(G101:G107)</f>
        <v>154861215.93387252</v>
      </c>
      <c r="H88" s="68">
        <f t="shared" si="98"/>
        <v>-5095525.6932301819</v>
      </c>
      <c r="I88" s="69">
        <f t="shared" ref="I88:I123" si="109">+IFERROR(F88/G88-1,"")</f>
        <v>-3.2903820769469072E-2</v>
      </c>
      <c r="J88" s="23"/>
      <c r="K88" s="117">
        <f t="shared" ref="K88:K107" si="110">+IFERROR(F88/F$88,"")</f>
        <v>1</v>
      </c>
      <c r="L88" s="117">
        <f t="shared" ref="L88:L107" si="111">+IFERROR(G88/G$88,"")</f>
        <v>1</v>
      </c>
      <c r="M88" s="23"/>
      <c r="N88" s="23"/>
      <c r="O88" s="23"/>
      <c r="P88" s="23"/>
      <c r="Q88" s="23"/>
      <c r="R88" s="23"/>
      <c r="S88" s="23"/>
      <c r="T88" s="23"/>
      <c r="U88" s="23"/>
      <c r="V88" s="14"/>
      <c r="W88" s="153">
        <f>+SUBTOTAL(9,W89:W114)</f>
        <v>73858970.442144409</v>
      </c>
      <c r="X88" s="153">
        <f>+SUBTOTAL(9,X89:X114)</f>
        <v>74364930.457510009</v>
      </c>
      <c r="Y88" s="154">
        <f t="shared" si="99"/>
        <v>-505960.01536560059</v>
      </c>
      <c r="Z88" s="155">
        <f t="shared" ref="Z88:Z123" si="112">+IFERROR(W88/X88-1,"")</f>
        <v>-6.8037448869086026E-3</v>
      </c>
      <c r="AA88" s="145"/>
      <c r="AB88" s="173">
        <f t="shared" ref="AB88:AC107" si="113">+IFERROR(W88/W$88,"")</f>
        <v>1</v>
      </c>
      <c r="AC88" s="173">
        <f t="shared" si="113"/>
        <v>1</v>
      </c>
      <c r="AD88" s="145"/>
      <c r="AE88" s="145"/>
      <c r="AF88" s="145"/>
      <c r="AG88" s="145"/>
      <c r="AH88" s="145"/>
      <c r="AI88" s="145"/>
      <c r="AJ88" s="145"/>
      <c r="AK88" s="145"/>
      <c r="AL88" s="145"/>
      <c r="AM88" s="14"/>
      <c r="AN88" s="153">
        <f>+SUBTOTAL(9,AN89:AN114)</f>
        <v>17545649.868474234</v>
      </c>
      <c r="AO88" s="153">
        <f>+SUBTOTAL(9,AO89:AO114)</f>
        <v>20500336.475814242</v>
      </c>
      <c r="AP88" s="154">
        <f t="shared" si="100"/>
        <v>-2954686.607340008</v>
      </c>
      <c r="AQ88" s="155">
        <f t="shared" ref="AQ88:AQ123" si="114">+IFERROR(AN88/AO88-1,"")</f>
        <v>-0.14412868836693826</v>
      </c>
      <c r="AR88" s="145"/>
      <c r="AS88" s="173">
        <f t="shared" ref="AS88:AT107" si="115">+IFERROR(AN88/AN$88,"")</f>
        <v>1</v>
      </c>
      <c r="AT88" s="173">
        <f t="shared" si="115"/>
        <v>1</v>
      </c>
      <c r="AU88" s="145"/>
      <c r="AV88" s="145"/>
      <c r="AW88" s="145"/>
      <c r="AX88" s="145"/>
      <c r="AY88" s="145"/>
      <c r="AZ88" s="145"/>
      <c r="BA88" s="145"/>
      <c r="BB88" s="145"/>
      <c r="BC88" s="145"/>
      <c r="BD88" s="14"/>
      <c r="BE88" s="153">
        <f>+SUBTOTAL(9,BE89:BE114)</f>
        <v>18239991.483363334</v>
      </c>
      <c r="BF88" s="153">
        <f>+SUBTOTAL(9,BF89:BF114)</f>
        <v>18660828.604223337</v>
      </c>
      <c r="BG88" s="154">
        <f t="shared" si="101"/>
        <v>-420837.12086000293</v>
      </c>
      <c r="BH88" s="155">
        <f t="shared" ref="BH88:BH123" si="116">+IFERROR(BE88/BF88-1,"")</f>
        <v>-2.2551898942191562E-2</v>
      </c>
      <c r="BI88" s="145"/>
      <c r="BJ88" s="173">
        <f t="shared" ref="BJ88:BK107" si="117">+IFERROR(BE88/BE$88,"")</f>
        <v>1</v>
      </c>
      <c r="BK88" s="173">
        <f t="shared" si="117"/>
        <v>1</v>
      </c>
      <c r="BL88" s="145"/>
      <c r="BM88" s="145"/>
      <c r="BN88" s="145"/>
      <c r="BO88" s="145"/>
      <c r="BP88" s="145"/>
      <c r="BQ88" s="145"/>
      <c r="BR88" s="145"/>
      <c r="BS88" s="145"/>
      <c r="BT88" s="145"/>
      <c r="BU88" s="14"/>
      <c r="BV88" s="153">
        <f>+SUBTOTAL(9,BV89:BV114)</f>
        <v>15829983.848530002</v>
      </c>
      <c r="BW88" s="153">
        <f>+SUBTOTAL(9,BW89:BW114)</f>
        <v>16520366.407299997</v>
      </c>
      <c r="BX88" s="154">
        <f t="shared" si="102"/>
        <v>-690382.55876999535</v>
      </c>
      <c r="BY88" s="155">
        <f t="shared" ref="BY88:BY123" si="118">+IFERROR(BV88/BW88-1,"")</f>
        <v>-4.178978490845886E-2</v>
      </c>
      <c r="BZ88" s="145"/>
      <c r="CA88" s="173">
        <f t="shared" ref="CA88:CB107" si="119">+IFERROR(BV88/BV$88,"")</f>
        <v>1</v>
      </c>
      <c r="CB88" s="173">
        <f t="shared" si="119"/>
        <v>1</v>
      </c>
      <c r="CC88" s="145"/>
      <c r="CD88" s="145"/>
      <c r="CE88" s="145"/>
      <c r="CF88" s="145"/>
      <c r="CG88" s="145"/>
      <c r="CH88" s="145"/>
      <c r="CI88" s="145"/>
      <c r="CJ88" s="145"/>
      <c r="CK88" s="145"/>
      <c r="CL88" s="14"/>
      <c r="CM88" s="129">
        <f>+SUBTOTAL(9,CM89:CM114)</f>
        <v>10405302.451909998</v>
      </c>
      <c r="CN88" s="129">
        <f>+SUBTOTAL(9,CN89:CN114)</f>
        <v>10500741.183349999</v>
      </c>
      <c r="CO88" s="204">
        <f t="shared" si="103"/>
        <v>-95438.731440000236</v>
      </c>
      <c r="CP88" s="155">
        <f t="shared" ref="CP88:CP123" si="120">+IFERROR(CM88/CN88-1,"")</f>
        <v>-9.0887614287006313E-3</v>
      </c>
      <c r="CQ88" s="198"/>
      <c r="CR88" s="173">
        <f t="shared" ref="CR88:CS107" si="121">+IFERROR(CM88/CM$88,"")</f>
        <v>1</v>
      </c>
      <c r="CS88" s="173">
        <f t="shared" si="121"/>
        <v>1</v>
      </c>
      <c r="CT88" s="198"/>
      <c r="CU88" s="198"/>
      <c r="CV88" s="198"/>
      <c r="CW88" s="198"/>
      <c r="CX88" s="198"/>
      <c r="CY88" s="198"/>
      <c r="CZ88" s="198"/>
      <c r="DA88" s="198"/>
      <c r="DB88" s="198"/>
      <c r="DC88" s="14"/>
      <c r="DD88" s="153">
        <f>+SUBTOTAL(9,DD89:DD114)</f>
        <v>3538971.0857503507</v>
      </c>
      <c r="DE88" s="153">
        <f>+SUBTOTAL(9,DE89:DE114)</f>
        <v>3662066.6535480111</v>
      </c>
      <c r="DF88" s="154">
        <f t="shared" si="104"/>
        <v>-123095.56779766036</v>
      </c>
      <c r="DG88" s="155">
        <f t="shared" ref="DG88:DG123" si="122">+IFERROR(DD88/DE88-1,"")</f>
        <v>-3.3613688510666151E-2</v>
      </c>
      <c r="DH88" s="145"/>
      <c r="DI88" s="173">
        <f t="shared" ref="DI88:DJ107" si="123">+IFERROR(DD88/DD$88,"")</f>
        <v>1</v>
      </c>
      <c r="DJ88" s="173">
        <f t="shared" si="123"/>
        <v>1</v>
      </c>
      <c r="DK88" s="145"/>
      <c r="DL88" s="145"/>
      <c r="DM88" s="145"/>
      <c r="DN88" s="145"/>
      <c r="DO88" s="145"/>
      <c r="DP88" s="145"/>
      <c r="DQ88" s="145"/>
      <c r="DR88" s="145"/>
      <c r="DS88" s="145"/>
      <c r="DT88" s="14"/>
      <c r="DU88" s="153">
        <f>+SUBTOTAL(9,DU89:DU114)</f>
        <v>6967608.7738555577</v>
      </c>
      <c r="DV88" s="153">
        <f>+SUBTOTAL(9,DV89:DV114)</f>
        <v>7276838.6941416701</v>
      </c>
      <c r="DW88" s="154">
        <f t="shared" si="105"/>
        <v>-309229.92028611246</v>
      </c>
      <c r="DX88" s="155">
        <f t="shared" ref="DX88:DX123" si="124">+IFERROR(DU88/DV88-1,"")</f>
        <v>-4.2495090695780169E-2</v>
      </c>
      <c r="DY88" s="145"/>
      <c r="DZ88" s="173">
        <f t="shared" ref="DZ88:EA107" si="125">+IFERROR(DU88/DU$88,"")</f>
        <v>1</v>
      </c>
      <c r="EA88" s="173">
        <f t="shared" si="125"/>
        <v>1</v>
      </c>
      <c r="EB88" s="145"/>
      <c r="EC88" s="145"/>
      <c r="ED88" s="145"/>
      <c r="EE88" s="145"/>
      <c r="EF88" s="145"/>
      <c r="EG88" s="145"/>
      <c r="EH88" s="145"/>
      <c r="EI88" s="145"/>
      <c r="EJ88" s="145"/>
      <c r="EK88" s="14"/>
      <c r="EL88" s="153">
        <f>+SUBTOTAL(9,EL89:EL114)</f>
        <v>3246924.1948228609</v>
      </c>
      <c r="EM88" s="153">
        <f>+SUBTOTAL(9,EM89:EM114)</f>
        <v>3239866.5884136236</v>
      </c>
      <c r="EN88" s="154">
        <f t="shared" si="106"/>
        <v>7057.6064092372544</v>
      </c>
      <c r="EO88" s="155">
        <f t="shared" ref="EO88:EO123" si="126">+IFERROR(EL88/EM88-1,"")</f>
        <v>2.1783632802896413E-3</v>
      </c>
      <c r="EP88" s="145"/>
      <c r="EQ88" s="173">
        <f t="shared" ref="EQ88:ER107" si="127">+IFERROR(EL88/EL$88,"")</f>
        <v>1</v>
      </c>
      <c r="ER88" s="173">
        <f t="shared" si="127"/>
        <v>1</v>
      </c>
      <c r="ES88" s="145"/>
      <c r="ET88" s="145"/>
      <c r="EU88" s="145"/>
      <c r="EV88" s="145"/>
      <c r="EW88" s="145"/>
      <c r="EX88" s="145"/>
      <c r="EY88" s="145"/>
      <c r="EZ88" s="145"/>
      <c r="FA88" s="145"/>
      <c r="FB88" s="14"/>
      <c r="FC88" s="153">
        <f>+SUBTOTAL(9,FC89:FC114)</f>
        <v>131023.83326162396</v>
      </c>
      <c r="FD88" s="153">
        <f>+SUBTOTAL(9,FD89:FD114)</f>
        <v>133987.04157162402</v>
      </c>
      <c r="FE88" s="154">
        <f t="shared" si="107"/>
        <v>-2963.20831000006</v>
      </c>
      <c r="FF88" s="155">
        <f t="shared" ref="FF88:FF123" si="128">+IFERROR(FC88/FD88-1,"")</f>
        <v>-2.2115633536218149E-2</v>
      </c>
      <c r="FG88" s="145"/>
      <c r="FH88" s="173">
        <f t="shared" ref="FH88:FI107" si="129">+IFERROR(FC88/FC$88,"")</f>
        <v>1</v>
      </c>
      <c r="FI88" s="173">
        <f t="shared" si="129"/>
        <v>1</v>
      </c>
      <c r="FJ88" s="145"/>
      <c r="FK88" s="145"/>
      <c r="FL88" s="145"/>
      <c r="FM88" s="145"/>
      <c r="FN88" s="145"/>
      <c r="FO88" s="145"/>
      <c r="FP88" s="145"/>
      <c r="FQ88" s="145"/>
      <c r="FR88" s="145"/>
      <c r="FS88" s="14"/>
      <c r="FT88" s="153">
        <f>+SUBTOTAL(9,FT89:FT114)</f>
        <v>1264.2585300000001</v>
      </c>
      <c r="FU88" s="153">
        <f>+SUBTOTAL(9,FU89:FU114)</f>
        <v>1253.828</v>
      </c>
      <c r="FV88" s="154">
        <f t="shared" si="108"/>
        <v>10.43053000000009</v>
      </c>
      <c r="FW88" s="155">
        <f t="shared" ref="FW88:FW123" si="130">+IFERROR(FT88/FU88-1,"")</f>
        <v>8.3189480534811011E-3</v>
      </c>
      <c r="FX88" s="145"/>
      <c r="FY88" s="173">
        <f t="shared" ref="FY88:FZ107" si="131">+IFERROR(FT88/FT$88,"")</f>
        <v>1</v>
      </c>
      <c r="FZ88" s="173">
        <f t="shared" si="131"/>
        <v>1</v>
      </c>
      <c r="GA88" s="145"/>
      <c r="GB88" s="145"/>
      <c r="GC88" s="145"/>
      <c r="GD88" s="145"/>
      <c r="GE88" s="145"/>
      <c r="GF88" s="145"/>
      <c r="GG88" s="145"/>
      <c r="GH88" s="145"/>
      <c r="GI88" s="145"/>
    </row>
    <row r="89" spans="1:191" x14ac:dyDescent="0.25">
      <c r="A89" s="41">
        <v>678</v>
      </c>
      <c r="B89" s="45"/>
      <c r="C89" s="45" t="str">
        <f>VLOOKUP($A89&amp;C$1,TEXTDF,(SPRCODE="DE")*2+(SPRCODE="FR")*3,FALSE)</f>
        <v>Altersguthaben</v>
      </c>
      <c r="D89" s="45"/>
      <c r="E89" s="45"/>
      <c r="F89" s="79">
        <f>+SUBTOTAL(9,F90:F91)</f>
        <v>69329637.428617001</v>
      </c>
      <c r="G89" s="79">
        <f>+SUBTOTAL(9,G90:G91)</f>
        <v>72377003.816725343</v>
      </c>
      <c r="H89" s="92">
        <f t="shared" si="98"/>
        <v>-3047366.3881083429</v>
      </c>
      <c r="I89" s="93">
        <f t="shared" si="109"/>
        <v>-4.2104069350880402E-2</v>
      </c>
      <c r="J89" s="23"/>
      <c r="K89" s="109">
        <f t="shared" si="110"/>
        <v>0.46292069510192008</v>
      </c>
      <c r="L89" s="109">
        <f t="shared" si="111"/>
        <v>0.46736688318159103</v>
      </c>
      <c r="M89" s="23"/>
      <c r="N89" s="23"/>
      <c r="O89" s="23"/>
      <c r="P89" s="23"/>
      <c r="Q89" s="23"/>
      <c r="R89" s="23"/>
      <c r="S89" s="23"/>
      <c r="T89" s="23"/>
      <c r="U89" s="23"/>
      <c r="V89" s="14"/>
      <c r="W89" s="152">
        <f>+SUBTOTAL(9,W90:W91)</f>
        <v>40777630.217349999</v>
      </c>
      <c r="X89" s="152">
        <f>+SUBTOTAL(9,X90:X91)</f>
        <v>41865114.005990028</v>
      </c>
      <c r="Y89" s="156">
        <f t="shared" si="99"/>
        <v>-1087483.7886400297</v>
      </c>
      <c r="Z89" s="174">
        <f t="shared" si="112"/>
        <v>-2.5975894595305138E-2</v>
      </c>
      <c r="AA89" s="145"/>
      <c r="AB89" s="175">
        <f t="shared" si="113"/>
        <v>0.55210125423142942</v>
      </c>
      <c r="AC89" s="175">
        <f t="shared" si="113"/>
        <v>0.56296850879072036</v>
      </c>
      <c r="AD89" s="145"/>
      <c r="AE89" s="145"/>
      <c r="AF89" s="145"/>
      <c r="AG89" s="145"/>
      <c r="AH89" s="145"/>
      <c r="AI89" s="145"/>
      <c r="AJ89" s="145"/>
      <c r="AK89" s="145"/>
      <c r="AL89" s="145"/>
      <c r="AM89" s="14"/>
      <c r="AN89" s="152">
        <f>+SUBTOTAL(9,AN90:AN91)</f>
        <v>90711.108259998262</v>
      </c>
      <c r="AO89" s="152">
        <f>+SUBTOTAL(9,AO90:AO91)</f>
        <v>489873</v>
      </c>
      <c r="AP89" s="156">
        <f t="shared" si="100"/>
        <v>-399161.89174000174</v>
      </c>
      <c r="AQ89" s="174">
        <f t="shared" si="114"/>
        <v>-0.81482729552353717</v>
      </c>
      <c r="AR89" s="145"/>
      <c r="AS89" s="175">
        <f t="shared" si="115"/>
        <v>5.1700056105067191E-3</v>
      </c>
      <c r="AT89" s="175">
        <f t="shared" si="115"/>
        <v>2.3895851688968094E-2</v>
      </c>
      <c r="AU89" s="145"/>
      <c r="AV89" s="145"/>
      <c r="AW89" s="145"/>
      <c r="AX89" s="145"/>
      <c r="AY89" s="145"/>
      <c r="AZ89" s="145"/>
      <c r="BA89" s="145"/>
      <c r="BB89" s="145"/>
      <c r="BC89" s="145"/>
      <c r="BD89" s="14"/>
      <c r="BE89" s="152">
        <f>+SUBTOTAL(9,BE90:BE91)</f>
        <v>10679788.478130002</v>
      </c>
      <c r="BF89" s="152">
        <f>+SUBTOTAL(9,BF90:BF91)</f>
        <v>11313291.785589999</v>
      </c>
      <c r="BG89" s="156">
        <f t="shared" si="101"/>
        <v>-633503.30745999701</v>
      </c>
      <c r="BH89" s="174">
        <f t="shared" si="116"/>
        <v>-5.5996373068615157E-2</v>
      </c>
      <c r="BI89" s="145"/>
      <c r="BJ89" s="175">
        <f t="shared" si="117"/>
        <v>0.58551499258489337</v>
      </c>
      <c r="BK89" s="175">
        <f t="shared" si="117"/>
        <v>0.60625881227104583</v>
      </c>
      <c r="BL89" s="145"/>
      <c r="BM89" s="145"/>
      <c r="BN89" s="145"/>
      <c r="BO89" s="145"/>
      <c r="BP89" s="145"/>
      <c r="BQ89" s="145"/>
      <c r="BR89" s="145"/>
      <c r="BS89" s="145"/>
      <c r="BT89" s="145"/>
      <c r="BU89" s="14"/>
      <c r="BV89" s="152">
        <f>+SUBTOTAL(9,BV90:BV91)</f>
        <v>8554542.9590000007</v>
      </c>
      <c r="BW89" s="152">
        <f>+SUBTOTAL(9,BW90:BW91)</f>
        <v>9178346.4879999999</v>
      </c>
      <c r="BX89" s="156">
        <f t="shared" si="102"/>
        <v>-623803.52899999917</v>
      </c>
      <c r="BY89" s="174">
        <f t="shared" si="118"/>
        <v>-6.7964696017477122E-2</v>
      </c>
      <c r="BZ89" s="145"/>
      <c r="CA89" s="175">
        <f t="shared" si="119"/>
        <v>0.54040124366863396</v>
      </c>
      <c r="CB89" s="175">
        <f t="shared" si="119"/>
        <v>0.55557765861320629</v>
      </c>
      <c r="CC89" s="145"/>
      <c r="CD89" s="145"/>
      <c r="CE89" s="145"/>
      <c r="CF89" s="145"/>
      <c r="CG89" s="145"/>
      <c r="CH89" s="145"/>
      <c r="CI89" s="145"/>
      <c r="CJ89" s="145"/>
      <c r="CK89" s="145"/>
      <c r="CL89" s="14"/>
      <c r="CM89" s="127">
        <f>+SUBTOTAL(9,CM90:CM91)</f>
        <v>5935090.7364999996</v>
      </c>
      <c r="CN89" s="127">
        <f>+SUBTOTAL(9,CN90:CN91)</f>
        <v>6029077.6782999998</v>
      </c>
      <c r="CO89" s="205">
        <f t="shared" si="103"/>
        <v>-93986.941800000146</v>
      </c>
      <c r="CP89" s="218">
        <f t="shared" si="120"/>
        <v>-1.5588941926935274E-2</v>
      </c>
      <c r="CQ89" s="198"/>
      <c r="CR89" s="175">
        <f t="shared" si="121"/>
        <v>0.57039098708856406</v>
      </c>
      <c r="CS89" s="175">
        <f t="shared" si="121"/>
        <v>0.57415734499386772</v>
      </c>
      <c r="CT89" s="198"/>
      <c r="CU89" s="198"/>
      <c r="CV89" s="198"/>
      <c r="CW89" s="198"/>
      <c r="CX89" s="198"/>
      <c r="CY89" s="198"/>
      <c r="CZ89" s="198"/>
      <c r="DA89" s="198"/>
      <c r="DB89" s="198"/>
      <c r="DC89" s="14"/>
      <c r="DD89" s="152">
        <f>+SUBTOTAL(9,DD90:DD91)</f>
        <v>2083065</v>
      </c>
      <c r="DE89" s="152">
        <f>+SUBTOTAL(9,DE90:DE91)</f>
        <v>2210092</v>
      </c>
      <c r="DF89" s="156">
        <f t="shared" si="104"/>
        <v>-127027</v>
      </c>
      <c r="DG89" s="174">
        <f t="shared" si="122"/>
        <v>-5.7475887881590415E-2</v>
      </c>
      <c r="DH89" s="145"/>
      <c r="DI89" s="175">
        <f t="shared" si="123"/>
        <v>0.58860752165719887</v>
      </c>
      <c r="DJ89" s="175">
        <f t="shared" si="123"/>
        <v>0.60350949589045344</v>
      </c>
      <c r="DK89" s="145"/>
      <c r="DL89" s="145"/>
      <c r="DM89" s="145"/>
      <c r="DN89" s="145"/>
      <c r="DO89" s="145"/>
      <c r="DP89" s="145"/>
      <c r="DQ89" s="145"/>
      <c r="DR89" s="145"/>
      <c r="DS89" s="145"/>
      <c r="DT89" s="14"/>
      <c r="DU89" s="152">
        <f>+SUBTOTAL(9,DU90:DU91)</f>
        <v>1207188.3908961443</v>
      </c>
      <c r="DV89" s="152">
        <f>+SUBTOTAL(9,DV90:DV91)</f>
        <v>1289328.4308735237</v>
      </c>
      <c r="DW89" s="156">
        <f t="shared" si="105"/>
        <v>-82140.039977379376</v>
      </c>
      <c r="DX89" s="174">
        <f t="shared" si="124"/>
        <v>-6.3707615538834639E-2</v>
      </c>
      <c r="DY89" s="145"/>
      <c r="DZ89" s="175">
        <f t="shared" si="125"/>
        <v>0.17325720058018429</v>
      </c>
      <c r="EA89" s="175">
        <f t="shared" si="125"/>
        <v>0.17718249435864467</v>
      </c>
      <c r="EB89" s="145"/>
      <c r="EC89" s="145"/>
      <c r="ED89" s="145"/>
      <c r="EE89" s="145"/>
      <c r="EF89" s="145"/>
      <c r="EG89" s="145"/>
      <c r="EH89" s="145"/>
      <c r="EI89" s="145"/>
      <c r="EJ89" s="145"/>
      <c r="EK89" s="14"/>
      <c r="EL89" s="152">
        <f>+SUBTOTAL(9,EL90:EL91)</f>
        <v>0</v>
      </c>
      <c r="EM89" s="152">
        <f>+SUBTOTAL(9,EM90:EM91)</f>
        <v>0</v>
      </c>
      <c r="EN89" s="156">
        <f t="shared" si="106"/>
        <v>0</v>
      </c>
      <c r="EO89" s="174" t="str">
        <f t="shared" si="126"/>
        <v/>
      </c>
      <c r="EP89" s="145"/>
      <c r="EQ89" s="175">
        <f t="shared" si="127"/>
        <v>0</v>
      </c>
      <c r="ER89" s="175">
        <f t="shared" si="127"/>
        <v>0</v>
      </c>
      <c r="ES89" s="145"/>
      <c r="ET89" s="145"/>
      <c r="EU89" s="145"/>
      <c r="EV89" s="145"/>
      <c r="EW89" s="145"/>
      <c r="EX89" s="145"/>
      <c r="EY89" s="145"/>
      <c r="EZ89" s="145"/>
      <c r="FA89" s="145"/>
      <c r="FB89" s="14"/>
      <c r="FC89" s="152">
        <f>+SUBTOTAL(9,FC90:FC91)</f>
        <v>1542.11645</v>
      </c>
      <c r="FD89" s="152">
        <f>+SUBTOTAL(9,FD90:FD91)</f>
        <v>1808.9745500000004</v>
      </c>
      <c r="FE89" s="156">
        <f t="shared" si="107"/>
        <v>-266.85810000000038</v>
      </c>
      <c r="FF89" s="174">
        <f t="shared" si="128"/>
        <v>-0.14751899080061703</v>
      </c>
      <c r="FG89" s="145"/>
      <c r="FH89" s="175">
        <f t="shared" si="129"/>
        <v>1.1769739990134115E-2</v>
      </c>
      <c r="FI89" s="175">
        <f t="shared" si="129"/>
        <v>1.3501115695826422E-2</v>
      </c>
      <c r="FJ89" s="145"/>
      <c r="FK89" s="145"/>
      <c r="FL89" s="145"/>
      <c r="FM89" s="145"/>
      <c r="FN89" s="145"/>
      <c r="FO89" s="145"/>
      <c r="FP89" s="145"/>
      <c r="FQ89" s="145"/>
      <c r="FR89" s="145"/>
      <c r="FS89" s="14"/>
      <c r="FT89" s="152">
        <f>+SUBTOTAL(9,FT90:FT91)</f>
        <v>78.422030849999985</v>
      </c>
      <c r="FU89" s="152">
        <f>+SUBTOTAL(9,FU90:FU91)</f>
        <v>71.453421800000001</v>
      </c>
      <c r="FV89" s="156">
        <f t="shared" si="108"/>
        <v>6.9686090499999835</v>
      </c>
      <c r="FW89" s="174">
        <f t="shared" si="130"/>
        <v>9.7526596689873069E-2</v>
      </c>
      <c r="FX89" s="145"/>
      <c r="FY89" s="175">
        <f t="shared" si="131"/>
        <v>6.2030058717499802E-2</v>
      </c>
      <c r="FZ89" s="175">
        <f t="shared" si="131"/>
        <v>5.698821672510105E-2</v>
      </c>
      <c r="GA89" s="145"/>
      <c r="GB89" s="145"/>
      <c r="GC89" s="145"/>
      <c r="GD89" s="145"/>
      <c r="GE89" s="145"/>
      <c r="GF89" s="145"/>
      <c r="GG89" s="145"/>
      <c r="GH89" s="145"/>
      <c r="GI89" s="145"/>
    </row>
    <row r="90" spans="1:191" x14ac:dyDescent="0.25">
      <c r="A90" s="41">
        <v>679</v>
      </c>
      <c r="B90" s="45"/>
      <c r="C90" s="45"/>
      <c r="D90" s="78" t="str">
        <f>VLOOKUP($A90&amp;D$1,TEXTDF,(SPRCODE="DE")*2+(SPRCODE="FR")*3,FALSE)</f>
        <v>Obligatorium</v>
      </c>
      <c r="E90" s="73"/>
      <c r="F90" s="74">
        <f t="shared" ref="F90:F91" si="132">+W90*$G$5+AN90*$H$5+BE90*$I$5+BV90*$K$5+CM90*$L$5+DD90*$M$5+DU90*$N$5+EL90*$P$5+FC90*$Q$5+FT90*$R$5</f>
        <v>34930398.365568511</v>
      </c>
      <c r="G90" s="74">
        <f t="shared" ref="G90:G91" si="133">+X90*$G$5+AO90*$H$5+BF90*$I$5+BW90*$K$5+CN90*$L$5+DE90*$M$5+DV90*$N$5+EM90*$P$5+FD90*$Q$5+FU90*$R$5</f>
        <v>36243569.612081826</v>
      </c>
      <c r="H90" s="75">
        <f t="shared" si="98"/>
        <v>-1313171.2465133145</v>
      </c>
      <c r="I90" s="86">
        <f t="shared" si="109"/>
        <v>-3.6231840863587772E-2</v>
      </c>
      <c r="J90" s="23"/>
      <c r="K90" s="118">
        <f t="shared" si="110"/>
        <v>0.23323364857092849</v>
      </c>
      <c r="L90" s="118">
        <f t="shared" si="111"/>
        <v>0.23403903549070826</v>
      </c>
      <c r="M90" s="23"/>
      <c r="N90" s="23"/>
      <c r="O90" s="23"/>
      <c r="P90" s="23"/>
      <c r="Q90" s="23"/>
      <c r="R90" s="23"/>
      <c r="S90" s="23"/>
      <c r="T90" s="23"/>
      <c r="U90" s="23"/>
      <c r="V90" s="14"/>
      <c r="W90" s="158">
        <v>19800150.416249853</v>
      </c>
      <c r="X90" s="158">
        <v>20413664.952490028</v>
      </c>
      <c r="Y90" s="159">
        <f t="shared" si="99"/>
        <v>-613514.53624017537</v>
      </c>
      <c r="Z90" s="166">
        <f t="shared" si="112"/>
        <v>-3.0054110208433626E-2</v>
      </c>
      <c r="AA90" s="145"/>
      <c r="AB90" s="176">
        <f t="shared" si="113"/>
        <v>0.26808050935072009</v>
      </c>
      <c r="AC90" s="176">
        <f t="shared" si="113"/>
        <v>0.27450660986167141</v>
      </c>
      <c r="AD90" s="145"/>
      <c r="AE90" s="145"/>
      <c r="AF90" s="145"/>
      <c r="AG90" s="145"/>
      <c r="AH90" s="145"/>
      <c r="AI90" s="145"/>
      <c r="AJ90" s="145"/>
      <c r="AK90" s="145"/>
      <c r="AL90" s="145"/>
      <c r="AM90" s="14"/>
      <c r="AN90" s="158">
        <v>66989.178459998249</v>
      </c>
      <c r="AO90" s="158">
        <v>82255</v>
      </c>
      <c r="AP90" s="159">
        <f t="shared" si="100"/>
        <v>-15265.821540001751</v>
      </c>
      <c r="AQ90" s="166">
        <f t="shared" si="114"/>
        <v>-0.18559141134279677</v>
      </c>
      <c r="AR90" s="145"/>
      <c r="AS90" s="176">
        <f t="shared" si="115"/>
        <v>3.8179935745989908E-3</v>
      </c>
      <c r="AT90" s="176">
        <f t="shared" si="115"/>
        <v>4.0123731674864115E-3</v>
      </c>
      <c r="AU90" s="145"/>
      <c r="AV90" s="145"/>
      <c r="AW90" s="145"/>
      <c r="AX90" s="145"/>
      <c r="AY90" s="145"/>
      <c r="AZ90" s="145"/>
      <c r="BA90" s="145"/>
      <c r="BB90" s="145"/>
      <c r="BC90" s="145"/>
      <c r="BD90" s="14"/>
      <c r="BE90" s="158">
        <v>5459800.909380001</v>
      </c>
      <c r="BF90" s="158">
        <v>5636825.84932</v>
      </c>
      <c r="BG90" s="159">
        <f t="shared" si="101"/>
        <v>-177024.93993999902</v>
      </c>
      <c r="BH90" s="166">
        <f t="shared" si="116"/>
        <v>-3.1405075244848035E-2</v>
      </c>
      <c r="BI90" s="145"/>
      <c r="BJ90" s="176">
        <f t="shared" si="117"/>
        <v>0.29933132997128187</v>
      </c>
      <c r="BK90" s="176">
        <f t="shared" si="117"/>
        <v>0.30206728591056603</v>
      </c>
      <c r="BL90" s="145"/>
      <c r="BM90" s="145"/>
      <c r="BN90" s="145"/>
      <c r="BO90" s="145"/>
      <c r="BP90" s="145"/>
      <c r="BQ90" s="145"/>
      <c r="BR90" s="145"/>
      <c r="BS90" s="145"/>
      <c r="BT90" s="145"/>
      <c r="BU90" s="14"/>
      <c r="BV90" s="158">
        <v>4357047.8979844842</v>
      </c>
      <c r="BW90" s="158">
        <v>4729614.1482131435</v>
      </c>
      <c r="BX90" s="159">
        <f t="shared" si="102"/>
        <v>-372566.25022865925</v>
      </c>
      <c r="BY90" s="166">
        <f t="shared" si="118"/>
        <v>-7.8773075044486496E-2</v>
      </c>
      <c r="BZ90" s="145"/>
      <c r="CA90" s="176">
        <f t="shared" si="119"/>
        <v>0.27524019857980375</v>
      </c>
      <c r="CB90" s="176">
        <f t="shared" si="119"/>
        <v>0.28628990614416566</v>
      </c>
      <c r="CC90" s="145"/>
      <c r="CD90" s="145"/>
      <c r="CE90" s="145"/>
      <c r="CF90" s="145"/>
      <c r="CG90" s="145"/>
      <c r="CH90" s="145"/>
      <c r="CI90" s="145"/>
      <c r="CJ90" s="145"/>
      <c r="CK90" s="145"/>
      <c r="CL90" s="14"/>
      <c r="CM90" s="128">
        <v>3388100.7270299289</v>
      </c>
      <c r="CN90" s="128">
        <v>3439040.09385235</v>
      </c>
      <c r="CO90" s="206">
        <f t="shared" si="103"/>
        <v>-50939.366822421085</v>
      </c>
      <c r="CP90" s="211">
        <f t="shared" si="120"/>
        <v>-1.4812088673662349E-2</v>
      </c>
      <c r="CQ90" s="198"/>
      <c r="CR90" s="176">
        <f t="shared" si="121"/>
        <v>0.32561290194962172</v>
      </c>
      <c r="CS90" s="176">
        <f t="shared" si="121"/>
        <v>0.32750450980596496</v>
      </c>
      <c r="CT90" s="198"/>
      <c r="CU90" s="198"/>
      <c r="CV90" s="198"/>
      <c r="CW90" s="198"/>
      <c r="CX90" s="198"/>
      <c r="CY90" s="198"/>
      <c r="CZ90" s="198"/>
      <c r="DA90" s="198"/>
      <c r="DB90" s="198"/>
      <c r="DC90" s="14"/>
      <c r="DD90" s="158">
        <v>1308810.0201749997</v>
      </c>
      <c r="DE90" s="158">
        <v>1398735.0864599997</v>
      </c>
      <c r="DF90" s="159">
        <f t="shared" si="104"/>
        <v>-89925.06628499995</v>
      </c>
      <c r="DG90" s="166">
        <f t="shared" si="122"/>
        <v>-6.4290277090701675E-2</v>
      </c>
      <c r="DH90" s="145"/>
      <c r="DI90" s="176">
        <f t="shared" si="123"/>
        <v>0.36982783652709589</v>
      </c>
      <c r="DJ90" s="176">
        <f t="shared" si="123"/>
        <v>0.38195238339117293</v>
      </c>
      <c r="DK90" s="145"/>
      <c r="DL90" s="145"/>
      <c r="DM90" s="145"/>
      <c r="DN90" s="145"/>
      <c r="DO90" s="145"/>
      <c r="DP90" s="145"/>
      <c r="DQ90" s="145"/>
      <c r="DR90" s="145"/>
      <c r="DS90" s="145"/>
      <c r="DT90" s="14"/>
      <c r="DU90" s="158">
        <v>549364.67780840013</v>
      </c>
      <c r="DV90" s="158">
        <v>543310.0537744998</v>
      </c>
      <c r="DW90" s="159">
        <f t="shared" si="105"/>
        <v>6054.624033900327</v>
      </c>
      <c r="DX90" s="166">
        <f t="shared" si="124"/>
        <v>1.1143957288913597E-2</v>
      </c>
      <c r="DY90" s="145"/>
      <c r="DZ90" s="176">
        <f t="shared" si="125"/>
        <v>7.8845511514620631E-2</v>
      </c>
      <c r="EA90" s="176">
        <f t="shared" si="125"/>
        <v>7.4662923916659005E-2</v>
      </c>
      <c r="EB90" s="145"/>
      <c r="EC90" s="145"/>
      <c r="ED90" s="145"/>
      <c r="EE90" s="145"/>
      <c r="EF90" s="145"/>
      <c r="EG90" s="145"/>
      <c r="EH90" s="145"/>
      <c r="EI90" s="145"/>
      <c r="EJ90" s="145"/>
      <c r="EK90" s="14"/>
      <c r="EL90" s="158">
        <v>0</v>
      </c>
      <c r="EM90" s="158">
        <v>0</v>
      </c>
      <c r="EN90" s="159">
        <f t="shared" si="106"/>
        <v>0</v>
      </c>
      <c r="EO90" s="166" t="str">
        <f t="shared" si="126"/>
        <v/>
      </c>
      <c r="EP90" s="145"/>
      <c r="EQ90" s="176">
        <f t="shared" si="127"/>
        <v>0</v>
      </c>
      <c r="ER90" s="176">
        <f t="shared" si="127"/>
        <v>0</v>
      </c>
      <c r="ES90" s="145"/>
      <c r="ET90" s="145"/>
      <c r="EU90" s="145"/>
      <c r="EV90" s="145"/>
      <c r="EW90" s="145"/>
      <c r="EX90" s="145"/>
      <c r="EY90" s="145"/>
      <c r="EZ90" s="145"/>
      <c r="FA90" s="145"/>
      <c r="FB90" s="14"/>
      <c r="FC90" s="158">
        <v>56.116449999999986</v>
      </c>
      <c r="FD90" s="158">
        <v>52.974550000000363</v>
      </c>
      <c r="FE90" s="159">
        <f t="shared" si="107"/>
        <v>3.1418999999996231</v>
      </c>
      <c r="FF90" s="166">
        <f t="shared" si="128"/>
        <v>5.9309611879659219E-2</v>
      </c>
      <c r="FG90" s="145"/>
      <c r="FH90" s="176">
        <f t="shared" si="129"/>
        <v>4.2829192676685436E-4</v>
      </c>
      <c r="FI90" s="176">
        <f t="shared" si="129"/>
        <v>3.9537069688699947E-4</v>
      </c>
      <c r="FJ90" s="145"/>
      <c r="FK90" s="145"/>
      <c r="FL90" s="145"/>
      <c r="FM90" s="145"/>
      <c r="FN90" s="145"/>
      <c r="FO90" s="145"/>
      <c r="FP90" s="145"/>
      <c r="FQ90" s="145"/>
      <c r="FR90" s="145"/>
      <c r="FS90" s="14"/>
      <c r="FT90" s="158">
        <v>78.422030849999985</v>
      </c>
      <c r="FU90" s="158">
        <v>71.453421800000001</v>
      </c>
      <c r="FV90" s="159">
        <f t="shared" si="108"/>
        <v>6.9686090499999835</v>
      </c>
      <c r="FW90" s="166">
        <f t="shared" si="130"/>
        <v>9.7526596689873069E-2</v>
      </c>
      <c r="FX90" s="145"/>
      <c r="FY90" s="176">
        <f t="shared" si="131"/>
        <v>6.2030058717499802E-2</v>
      </c>
      <c r="FZ90" s="176">
        <f t="shared" si="131"/>
        <v>5.698821672510105E-2</v>
      </c>
      <c r="GA90" s="145"/>
      <c r="GB90" s="145"/>
      <c r="GC90" s="145"/>
      <c r="GD90" s="145"/>
      <c r="GE90" s="145"/>
      <c r="GF90" s="145"/>
      <c r="GG90" s="145"/>
      <c r="GH90" s="145"/>
      <c r="GI90" s="145"/>
    </row>
    <row r="91" spans="1:191" x14ac:dyDescent="0.25">
      <c r="A91" s="41">
        <v>680</v>
      </c>
      <c r="B91" s="45"/>
      <c r="C91" s="45"/>
      <c r="D91" s="78" t="str">
        <f>VLOOKUP($A91&amp;D$1,TEXTDF,(SPRCODE="DE")*2+(SPRCODE="FR")*3,FALSE)</f>
        <v>Überobligatorium</v>
      </c>
      <c r="E91" s="73"/>
      <c r="F91" s="74">
        <f t="shared" si="132"/>
        <v>34399239.063048482</v>
      </c>
      <c r="G91" s="74">
        <f t="shared" si="133"/>
        <v>36133434.204643525</v>
      </c>
      <c r="H91" s="75">
        <f t="shared" si="98"/>
        <v>-1734195.1415950432</v>
      </c>
      <c r="I91" s="86">
        <f t="shared" si="109"/>
        <v>-4.7994196504360542E-2</v>
      </c>
      <c r="J91" s="23"/>
      <c r="K91" s="118">
        <f t="shared" si="110"/>
        <v>0.22968704653099153</v>
      </c>
      <c r="L91" s="118">
        <f t="shared" si="111"/>
        <v>0.23332784769088283</v>
      </c>
      <c r="M91" s="23"/>
      <c r="N91" s="23"/>
      <c r="O91" s="23"/>
      <c r="P91" s="23"/>
      <c r="Q91" s="23"/>
      <c r="R91" s="23"/>
      <c r="S91" s="23"/>
      <c r="T91" s="23"/>
      <c r="U91" s="23"/>
      <c r="V91" s="14"/>
      <c r="W91" s="158">
        <v>20977479.801100146</v>
      </c>
      <c r="X91" s="158">
        <v>21451449.0535</v>
      </c>
      <c r="Y91" s="159">
        <f t="shared" si="99"/>
        <v>-473969.25239985436</v>
      </c>
      <c r="Z91" s="166">
        <f t="shared" si="112"/>
        <v>-2.2094976018532497E-2</v>
      </c>
      <c r="AA91" s="145"/>
      <c r="AB91" s="176">
        <f t="shared" si="113"/>
        <v>0.28402074488070927</v>
      </c>
      <c r="AC91" s="176">
        <f t="shared" si="113"/>
        <v>0.28846189892904889</v>
      </c>
      <c r="AD91" s="145"/>
      <c r="AE91" s="145"/>
      <c r="AF91" s="145"/>
      <c r="AG91" s="145"/>
      <c r="AH91" s="145"/>
      <c r="AI91" s="145"/>
      <c r="AJ91" s="145"/>
      <c r="AK91" s="145"/>
      <c r="AL91" s="145"/>
      <c r="AM91" s="14"/>
      <c r="AN91" s="158">
        <v>23721.929800000013</v>
      </c>
      <c r="AO91" s="158">
        <v>407618</v>
      </c>
      <c r="AP91" s="159">
        <f t="shared" si="100"/>
        <v>-383896.07019999996</v>
      </c>
      <c r="AQ91" s="166">
        <f t="shared" si="114"/>
        <v>-0.94180352732214967</v>
      </c>
      <c r="AR91" s="145"/>
      <c r="AS91" s="176">
        <f t="shared" si="115"/>
        <v>1.3520120359077283E-3</v>
      </c>
      <c r="AT91" s="176">
        <f t="shared" si="115"/>
        <v>1.9883478521481684E-2</v>
      </c>
      <c r="AU91" s="145"/>
      <c r="AV91" s="145"/>
      <c r="AW91" s="145"/>
      <c r="AX91" s="145"/>
      <c r="AY91" s="145"/>
      <c r="AZ91" s="145"/>
      <c r="BA91" s="145"/>
      <c r="BB91" s="145"/>
      <c r="BC91" s="145"/>
      <c r="BD91" s="14"/>
      <c r="BE91" s="158">
        <v>5219987.5687500006</v>
      </c>
      <c r="BF91" s="158">
        <v>5676465.9362699986</v>
      </c>
      <c r="BG91" s="159">
        <f t="shared" si="101"/>
        <v>-456478.36751999799</v>
      </c>
      <c r="BH91" s="166">
        <f t="shared" si="116"/>
        <v>-8.0415944118207738E-2</v>
      </c>
      <c r="BI91" s="145"/>
      <c r="BJ91" s="176">
        <f t="shared" si="117"/>
        <v>0.28618366261361156</v>
      </c>
      <c r="BK91" s="176">
        <f t="shared" si="117"/>
        <v>0.3041915263604798</v>
      </c>
      <c r="BL91" s="145"/>
      <c r="BM91" s="145"/>
      <c r="BN91" s="145"/>
      <c r="BO91" s="145"/>
      <c r="BP91" s="145"/>
      <c r="BQ91" s="145"/>
      <c r="BR91" s="145"/>
      <c r="BS91" s="145"/>
      <c r="BT91" s="145"/>
      <c r="BU91" s="14"/>
      <c r="BV91" s="158">
        <v>4197495.0610155165</v>
      </c>
      <c r="BW91" s="158">
        <v>4448732.3397868564</v>
      </c>
      <c r="BX91" s="159">
        <f t="shared" si="102"/>
        <v>-251237.27877133992</v>
      </c>
      <c r="BY91" s="166">
        <f t="shared" si="118"/>
        <v>-5.6473903031751482E-2</v>
      </c>
      <c r="BZ91" s="145"/>
      <c r="CA91" s="176">
        <f t="shared" si="119"/>
        <v>0.26516104508883015</v>
      </c>
      <c r="CB91" s="176">
        <f t="shared" si="119"/>
        <v>0.26928775246904069</v>
      </c>
      <c r="CC91" s="145"/>
      <c r="CD91" s="145"/>
      <c r="CE91" s="145"/>
      <c r="CF91" s="145"/>
      <c r="CG91" s="145"/>
      <c r="CH91" s="145"/>
      <c r="CI91" s="145"/>
      <c r="CJ91" s="145"/>
      <c r="CK91" s="145"/>
      <c r="CL91" s="14"/>
      <c r="CM91" s="128">
        <v>2546990.0094700707</v>
      </c>
      <c r="CN91" s="128">
        <v>2590037.5844476498</v>
      </c>
      <c r="CO91" s="206">
        <f t="shared" si="103"/>
        <v>-43047.574977579061</v>
      </c>
      <c r="CP91" s="211">
        <f t="shared" si="120"/>
        <v>-1.662044413411834E-2</v>
      </c>
      <c r="CQ91" s="198"/>
      <c r="CR91" s="176">
        <f t="shared" si="121"/>
        <v>0.24477808513894231</v>
      </c>
      <c r="CS91" s="176">
        <f t="shared" si="121"/>
        <v>0.24665283518790271</v>
      </c>
      <c r="CT91" s="198"/>
      <c r="CU91" s="198"/>
      <c r="CV91" s="198"/>
      <c r="CW91" s="198"/>
      <c r="CX91" s="198"/>
      <c r="CY91" s="198"/>
      <c r="CZ91" s="198"/>
      <c r="DA91" s="198"/>
      <c r="DB91" s="198"/>
      <c r="DC91" s="14"/>
      <c r="DD91" s="158">
        <v>774254.97982500016</v>
      </c>
      <c r="DE91" s="158">
        <v>811356.91354000033</v>
      </c>
      <c r="DF91" s="159">
        <f t="shared" si="104"/>
        <v>-37101.933715000167</v>
      </c>
      <c r="DG91" s="166">
        <f t="shared" si="122"/>
        <v>-4.572825238293976E-2</v>
      </c>
      <c r="DH91" s="145"/>
      <c r="DI91" s="176">
        <f t="shared" si="123"/>
        <v>0.2187796851301029</v>
      </c>
      <c r="DJ91" s="176">
        <f t="shared" si="123"/>
        <v>0.22155711249928048</v>
      </c>
      <c r="DK91" s="145"/>
      <c r="DL91" s="145"/>
      <c r="DM91" s="145"/>
      <c r="DN91" s="145"/>
      <c r="DO91" s="145"/>
      <c r="DP91" s="145"/>
      <c r="DQ91" s="145"/>
      <c r="DR91" s="145"/>
      <c r="DS91" s="145"/>
      <c r="DT91" s="14"/>
      <c r="DU91" s="158">
        <v>657823.7130877442</v>
      </c>
      <c r="DV91" s="158">
        <v>746018.3770990239</v>
      </c>
      <c r="DW91" s="159">
        <f t="shared" si="105"/>
        <v>-88194.664011279703</v>
      </c>
      <c r="DX91" s="166">
        <f t="shared" si="124"/>
        <v>-0.118220497937644</v>
      </c>
      <c r="DY91" s="145"/>
      <c r="DZ91" s="176">
        <f t="shared" si="125"/>
        <v>9.4411689065563659E-2</v>
      </c>
      <c r="EA91" s="176">
        <f t="shared" si="125"/>
        <v>0.10251957044198566</v>
      </c>
      <c r="EB91" s="145"/>
      <c r="EC91" s="145"/>
      <c r="ED91" s="145"/>
      <c r="EE91" s="145"/>
      <c r="EF91" s="145"/>
      <c r="EG91" s="145"/>
      <c r="EH91" s="145"/>
      <c r="EI91" s="145"/>
      <c r="EJ91" s="145"/>
      <c r="EK91" s="14"/>
      <c r="EL91" s="158">
        <v>0</v>
      </c>
      <c r="EM91" s="158">
        <v>0</v>
      </c>
      <c r="EN91" s="159">
        <f t="shared" si="106"/>
        <v>0</v>
      </c>
      <c r="EO91" s="166" t="str">
        <f t="shared" si="126"/>
        <v/>
      </c>
      <c r="EP91" s="145"/>
      <c r="EQ91" s="176">
        <f t="shared" si="127"/>
        <v>0</v>
      </c>
      <c r="ER91" s="176">
        <f t="shared" si="127"/>
        <v>0</v>
      </c>
      <c r="ES91" s="145"/>
      <c r="ET91" s="145"/>
      <c r="EU91" s="145"/>
      <c r="EV91" s="145"/>
      <c r="EW91" s="145"/>
      <c r="EX91" s="145"/>
      <c r="EY91" s="145"/>
      <c r="EZ91" s="145"/>
      <c r="FA91" s="145"/>
      <c r="FB91" s="14"/>
      <c r="FC91" s="158">
        <v>1486</v>
      </c>
      <c r="FD91" s="158">
        <v>1756</v>
      </c>
      <c r="FE91" s="159">
        <f t="shared" si="107"/>
        <v>-270</v>
      </c>
      <c r="FF91" s="166">
        <f t="shared" si="128"/>
        <v>-0.15375854214123008</v>
      </c>
      <c r="FG91" s="145"/>
      <c r="FH91" s="176">
        <f t="shared" si="129"/>
        <v>1.1341448063367262E-2</v>
      </c>
      <c r="FI91" s="176">
        <f t="shared" si="129"/>
        <v>1.3105744998939422E-2</v>
      </c>
      <c r="FJ91" s="145"/>
      <c r="FK91" s="145"/>
      <c r="FL91" s="145"/>
      <c r="FM91" s="145"/>
      <c r="FN91" s="145"/>
      <c r="FO91" s="145"/>
      <c r="FP91" s="145"/>
      <c r="FQ91" s="145"/>
      <c r="FR91" s="145"/>
      <c r="FS91" s="14"/>
      <c r="FT91" s="158">
        <v>0</v>
      </c>
      <c r="FU91" s="158">
        <v>0</v>
      </c>
      <c r="FV91" s="159">
        <f t="shared" si="108"/>
        <v>0</v>
      </c>
      <c r="FW91" s="166" t="str">
        <f t="shared" si="130"/>
        <v/>
      </c>
      <c r="FX91" s="145"/>
      <c r="FY91" s="176">
        <f t="shared" si="131"/>
        <v>0</v>
      </c>
      <c r="FZ91" s="176">
        <f t="shared" si="131"/>
        <v>0</v>
      </c>
      <c r="GA91" s="145"/>
      <c r="GB91" s="145"/>
      <c r="GC91" s="145"/>
      <c r="GD91" s="145"/>
      <c r="GE91" s="145"/>
      <c r="GF91" s="145"/>
      <c r="GG91" s="145"/>
      <c r="GH91" s="145"/>
      <c r="GI91" s="145"/>
    </row>
    <row r="92" spans="1:191" x14ac:dyDescent="0.25">
      <c r="A92" s="41">
        <v>681</v>
      </c>
      <c r="B92" s="45"/>
      <c r="C92" s="85" t="str">
        <f>VLOOKUP($A92&amp;C$1,TEXTDF,(SPRCODE="DE")*2+(SPRCODE="FR")*3,FALSE)</f>
        <v>Rückstellung für zukünftige Rentenumwandlungssatzverluste</v>
      </c>
      <c r="D92" s="45"/>
      <c r="E92" s="45"/>
      <c r="F92" s="79">
        <f>+SUBTOTAL(9,F93:F94)</f>
        <v>3174490.7294169758</v>
      </c>
      <c r="G92" s="79">
        <f>+SUBTOTAL(9,G93:G94)</f>
        <v>3217774.0102745951</v>
      </c>
      <c r="H92" s="92">
        <f t="shared" si="98"/>
        <v>-43283.280857619364</v>
      </c>
      <c r="I92" s="93">
        <f t="shared" si="109"/>
        <v>-1.3451311595970572E-2</v>
      </c>
      <c r="J92" s="23"/>
      <c r="K92" s="109">
        <f t="shared" si="110"/>
        <v>2.1196381656681373E-2</v>
      </c>
      <c r="L92" s="109">
        <f t="shared" si="111"/>
        <v>2.0778436943492816E-2</v>
      </c>
      <c r="M92" s="23"/>
      <c r="N92" s="23"/>
      <c r="O92" s="23"/>
      <c r="P92" s="23"/>
      <c r="Q92" s="23"/>
      <c r="R92" s="23"/>
      <c r="S92" s="23"/>
      <c r="T92" s="23"/>
      <c r="U92" s="23"/>
      <c r="V92" s="14"/>
      <c r="W92" s="152">
        <f>+SUBTOTAL(9,W93:W94)</f>
        <v>1920800</v>
      </c>
      <c r="X92" s="152">
        <f>+SUBTOTAL(9,X93:X94)</f>
        <v>1935900</v>
      </c>
      <c r="Y92" s="156">
        <f t="shared" si="99"/>
        <v>-15100</v>
      </c>
      <c r="Z92" s="174">
        <f t="shared" si="112"/>
        <v>-7.7999896688878412E-3</v>
      </c>
      <c r="AA92" s="145"/>
      <c r="AB92" s="175">
        <f t="shared" si="113"/>
        <v>2.6006319726655423E-2</v>
      </c>
      <c r="AC92" s="175">
        <f t="shared" si="113"/>
        <v>2.6032432062934797E-2</v>
      </c>
      <c r="AD92" s="145"/>
      <c r="AE92" s="145"/>
      <c r="AF92" s="145"/>
      <c r="AG92" s="145"/>
      <c r="AH92" s="145"/>
      <c r="AI92" s="145"/>
      <c r="AJ92" s="145"/>
      <c r="AK92" s="145"/>
      <c r="AL92" s="145"/>
      <c r="AM92" s="14"/>
      <c r="AN92" s="152">
        <f>+SUBTOTAL(9,AN93:AN94)</f>
        <v>12870.724759999999</v>
      </c>
      <c r="AO92" s="152">
        <f>+SUBTOTAL(9,AO93:AO94)</f>
        <v>14838.791880000001</v>
      </c>
      <c r="AP92" s="156">
        <f t="shared" si="100"/>
        <v>-1968.0671200000015</v>
      </c>
      <c r="AQ92" s="174">
        <f t="shared" si="114"/>
        <v>-0.1326298755259584</v>
      </c>
      <c r="AR92" s="145"/>
      <c r="AS92" s="175">
        <f t="shared" si="115"/>
        <v>7.3355645738297384E-4</v>
      </c>
      <c r="AT92" s="175">
        <f t="shared" si="115"/>
        <v>7.2383162576411455E-4</v>
      </c>
      <c r="AU92" s="145"/>
      <c r="AV92" s="145"/>
      <c r="AW92" s="145"/>
      <c r="AX92" s="145"/>
      <c r="AY92" s="145"/>
      <c r="AZ92" s="145"/>
      <c r="BA92" s="145"/>
      <c r="BB92" s="145"/>
      <c r="BC92" s="145"/>
      <c r="BD92" s="14"/>
      <c r="BE92" s="152">
        <f>+SUBTOTAL(9,BE93:BE94)</f>
        <v>404800</v>
      </c>
      <c r="BF92" s="152">
        <f>+SUBTOTAL(9,BF93:BF94)</f>
        <v>359500</v>
      </c>
      <c r="BG92" s="156">
        <f t="shared" si="101"/>
        <v>45300</v>
      </c>
      <c r="BH92" s="174">
        <f t="shared" si="116"/>
        <v>0.12600834492350477</v>
      </c>
      <c r="BI92" s="145"/>
      <c r="BJ92" s="175">
        <f t="shared" si="117"/>
        <v>2.2192992818511861E-2</v>
      </c>
      <c r="BK92" s="175">
        <f t="shared" si="117"/>
        <v>1.9264953750158641E-2</v>
      </c>
      <c r="BL92" s="145"/>
      <c r="BM92" s="145"/>
      <c r="BN92" s="145"/>
      <c r="BO92" s="145"/>
      <c r="BP92" s="145"/>
      <c r="BQ92" s="145"/>
      <c r="BR92" s="145"/>
      <c r="BS92" s="145"/>
      <c r="BT92" s="145"/>
      <c r="BU92" s="14"/>
      <c r="BV92" s="152">
        <f>+SUBTOTAL(9,BV93:BV94)</f>
        <v>429700</v>
      </c>
      <c r="BW92" s="152">
        <f>+SUBTOTAL(9,BW93:BW94)</f>
        <v>454600</v>
      </c>
      <c r="BX92" s="156">
        <f t="shared" si="102"/>
        <v>-24900</v>
      </c>
      <c r="BY92" s="174">
        <f t="shared" si="118"/>
        <v>-5.4773427188737345E-2</v>
      </c>
      <c r="BZ92" s="145"/>
      <c r="CA92" s="175">
        <f t="shared" si="119"/>
        <v>2.7144689730046859E-2</v>
      </c>
      <c r="CB92" s="175">
        <f t="shared" si="119"/>
        <v>2.7517549477541974E-2</v>
      </c>
      <c r="CC92" s="145"/>
      <c r="CD92" s="145"/>
      <c r="CE92" s="145"/>
      <c r="CF92" s="145"/>
      <c r="CG92" s="145"/>
      <c r="CH92" s="145"/>
      <c r="CI92" s="145"/>
      <c r="CJ92" s="145"/>
      <c r="CK92" s="145"/>
      <c r="CL92" s="14"/>
      <c r="CM92" s="127">
        <f>+SUBTOTAL(9,CM93:CM94)</f>
        <v>298999.9999</v>
      </c>
      <c r="CN92" s="127">
        <f>+SUBTOTAL(9,CN93:CN94)</f>
        <v>312999.9999</v>
      </c>
      <c r="CO92" s="205">
        <f t="shared" si="103"/>
        <v>-14000</v>
      </c>
      <c r="CP92" s="218">
        <f t="shared" si="120"/>
        <v>-4.4728434519082594E-2</v>
      </c>
      <c r="CQ92" s="198"/>
      <c r="CR92" s="175">
        <f t="shared" si="121"/>
        <v>2.8735349239667272E-2</v>
      </c>
      <c r="CS92" s="175">
        <f t="shared" si="121"/>
        <v>2.9807419727313496E-2</v>
      </c>
      <c r="CT92" s="198"/>
      <c r="CU92" s="198"/>
      <c r="CV92" s="198"/>
      <c r="CW92" s="198"/>
      <c r="CX92" s="198"/>
      <c r="CY92" s="198"/>
      <c r="CZ92" s="198"/>
      <c r="DA92" s="198"/>
      <c r="DB92" s="198"/>
      <c r="DC92" s="14"/>
      <c r="DD92" s="152">
        <f>+SUBTOTAL(9,DD93:DD94)</f>
        <v>87100</v>
      </c>
      <c r="DE92" s="152">
        <f>+SUBTOTAL(9,DE93:DE94)</f>
        <v>109800</v>
      </c>
      <c r="DF92" s="156">
        <f t="shared" si="104"/>
        <v>-22700</v>
      </c>
      <c r="DG92" s="174">
        <f t="shared" si="122"/>
        <v>-0.2067395264116576</v>
      </c>
      <c r="DH92" s="145"/>
      <c r="DI92" s="175">
        <f t="shared" si="123"/>
        <v>2.4611673248958636E-2</v>
      </c>
      <c r="DJ92" s="175">
        <f t="shared" si="123"/>
        <v>2.9983069776630018E-2</v>
      </c>
      <c r="DK92" s="145"/>
      <c r="DL92" s="145"/>
      <c r="DM92" s="145"/>
      <c r="DN92" s="145"/>
      <c r="DO92" s="145"/>
      <c r="DP92" s="145"/>
      <c r="DQ92" s="145"/>
      <c r="DR92" s="145"/>
      <c r="DS92" s="145"/>
      <c r="DT92" s="14"/>
      <c r="DU92" s="152">
        <f>+SUBTOTAL(9,DU93:DU94)</f>
        <v>20206.941756975379</v>
      </c>
      <c r="DV92" s="152">
        <f>+SUBTOTAL(9,DV93:DV94)</f>
        <v>30122.236494594872</v>
      </c>
      <c r="DW92" s="156">
        <f t="shared" si="105"/>
        <v>-9915.2947376194934</v>
      </c>
      <c r="DX92" s="174">
        <f t="shared" si="124"/>
        <v>-0.32916861068396075</v>
      </c>
      <c r="DY92" s="145"/>
      <c r="DZ92" s="175">
        <f t="shared" si="125"/>
        <v>2.9001257695175924E-3</v>
      </c>
      <c r="EA92" s="175">
        <f t="shared" si="125"/>
        <v>4.1394673924605805E-3</v>
      </c>
      <c r="EB92" s="145"/>
      <c r="EC92" s="145"/>
      <c r="ED92" s="145"/>
      <c r="EE92" s="145"/>
      <c r="EF92" s="145"/>
      <c r="EG92" s="145"/>
      <c r="EH92" s="145"/>
      <c r="EI92" s="145"/>
      <c r="EJ92" s="145"/>
      <c r="EK92" s="14"/>
      <c r="EL92" s="152">
        <f>+SUBTOTAL(9,EL93:EL94)</f>
        <v>0</v>
      </c>
      <c r="EM92" s="152">
        <f>+SUBTOTAL(9,EM93:EM94)</f>
        <v>0</v>
      </c>
      <c r="EN92" s="156">
        <f t="shared" si="106"/>
        <v>0</v>
      </c>
      <c r="EO92" s="174" t="str">
        <f t="shared" si="126"/>
        <v/>
      </c>
      <c r="EP92" s="145"/>
      <c r="EQ92" s="175">
        <f t="shared" si="127"/>
        <v>0</v>
      </c>
      <c r="ER92" s="175">
        <f t="shared" si="127"/>
        <v>0</v>
      </c>
      <c r="ES92" s="145"/>
      <c r="ET92" s="145"/>
      <c r="EU92" s="145"/>
      <c r="EV92" s="145"/>
      <c r="EW92" s="145"/>
      <c r="EX92" s="145"/>
      <c r="EY92" s="145"/>
      <c r="EZ92" s="145"/>
      <c r="FA92" s="145"/>
      <c r="FB92" s="14"/>
      <c r="FC92" s="152">
        <f>+SUBTOTAL(9,FC93:FC94)</f>
        <v>13.063000000000001</v>
      </c>
      <c r="FD92" s="152">
        <f>+SUBTOTAL(9,FD93:FD94)</f>
        <v>12.981999999999999</v>
      </c>
      <c r="FE92" s="156">
        <f t="shared" si="107"/>
        <v>8.1000000000001293E-2</v>
      </c>
      <c r="FF92" s="174">
        <f t="shared" si="128"/>
        <v>6.2394084116470516E-3</v>
      </c>
      <c r="FG92" s="145"/>
      <c r="FH92" s="175">
        <f t="shared" si="129"/>
        <v>9.9699418608187443E-5</v>
      </c>
      <c r="FI92" s="175">
        <f t="shared" si="129"/>
        <v>9.6889966729061264E-5</v>
      </c>
      <c r="FJ92" s="145"/>
      <c r="FK92" s="145"/>
      <c r="FL92" s="145"/>
      <c r="FM92" s="145"/>
      <c r="FN92" s="145"/>
      <c r="FO92" s="145"/>
      <c r="FP92" s="145"/>
      <c r="FQ92" s="145"/>
      <c r="FR92" s="145"/>
      <c r="FS92" s="14"/>
      <c r="FT92" s="152">
        <f>+SUBTOTAL(9,FT93:FT94)</f>
        <v>0</v>
      </c>
      <c r="FU92" s="152">
        <f>+SUBTOTAL(9,FU93:FU94)</f>
        <v>0</v>
      </c>
      <c r="FV92" s="156">
        <f t="shared" si="108"/>
        <v>0</v>
      </c>
      <c r="FW92" s="174" t="str">
        <f t="shared" si="130"/>
        <v/>
      </c>
      <c r="FX92" s="145"/>
      <c r="FY92" s="175">
        <f t="shared" si="131"/>
        <v>0</v>
      </c>
      <c r="FZ92" s="175">
        <f t="shared" si="131"/>
        <v>0</v>
      </c>
      <c r="GA92" s="145"/>
      <c r="GB92" s="145"/>
      <c r="GC92" s="145"/>
      <c r="GD92" s="145"/>
      <c r="GE92" s="145"/>
      <c r="GF92" s="145"/>
      <c r="GG92" s="145"/>
      <c r="GH92" s="145"/>
      <c r="GI92" s="145"/>
    </row>
    <row r="93" spans="1:191" x14ac:dyDescent="0.25">
      <c r="A93" s="41">
        <v>682</v>
      </c>
      <c r="B93" s="45"/>
      <c r="C93" s="85"/>
      <c r="D93" s="78" t="str">
        <f>VLOOKUP($A93&amp;D$1,TEXTDF,(SPRCODE="DE")*2+(SPRCODE="FR")*3,FALSE)</f>
        <v>Obligatorium</v>
      </c>
      <c r="E93" s="73"/>
      <c r="F93" s="74">
        <f t="shared" ref="F93:F94" si="134">+W93*$G$5+AN93*$H$5+BE93*$I$5+BV93*$K$5+CM93*$L$5+DD93*$M$5+DU93*$N$5+EL93*$P$5+FC93*$Q$5+FT93*$R$5</f>
        <v>2551301.9924065284</v>
      </c>
      <c r="G93" s="74">
        <f t="shared" ref="G93:G94" si="135">+X93*$G$5+AO93*$H$5+BF93*$I$5+BW93*$K$5+CN93*$L$5+DE93*$M$5+DV93*$N$5+EM93*$P$5+FD93*$Q$5+FU93*$R$5</f>
        <v>2548129.8338162689</v>
      </c>
      <c r="H93" s="75">
        <f t="shared" si="98"/>
        <v>3172.1585902594961</v>
      </c>
      <c r="I93" s="86">
        <f t="shared" si="109"/>
        <v>1.2448967663114541E-3</v>
      </c>
      <c r="J93" s="23"/>
      <c r="K93" s="118">
        <f t="shared" si="110"/>
        <v>1.7035290180996171E-2</v>
      </c>
      <c r="L93" s="118">
        <f t="shared" si="111"/>
        <v>1.64542801659542E-2</v>
      </c>
      <c r="M93" s="23"/>
      <c r="N93" s="23"/>
      <c r="O93" s="23"/>
      <c r="P93" s="23"/>
      <c r="Q93" s="23"/>
      <c r="R93" s="23"/>
      <c r="S93" s="23"/>
      <c r="T93" s="23"/>
      <c r="U93" s="23"/>
      <c r="V93" s="14"/>
      <c r="W93" s="158">
        <v>1479000</v>
      </c>
      <c r="X93" s="158">
        <v>1441300</v>
      </c>
      <c r="Y93" s="159">
        <f t="shared" si="99"/>
        <v>37700</v>
      </c>
      <c r="Z93" s="166">
        <f t="shared" si="112"/>
        <v>2.6156941649899457E-2</v>
      </c>
      <c r="AA93" s="145"/>
      <c r="AB93" s="176">
        <f t="shared" si="113"/>
        <v>2.0024649560455732E-2</v>
      </c>
      <c r="AC93" s="176">
        <f t="shared" si="113"/>
        <v>1.9381447560466926E-2</v>
      </c>
      <c r="AD93" s="145"/>
      <c r="AE93" s="145"/>
      <c r="AF93" s="145"/>
      <c r="AG93" s="145"/>
      <c r="AH93" s="145"/>
      <c r="AI93" s="145"/>
      <c r="AJ93" s="145"/>
      <c r="AK93" s="145"/>
      <c r="AL93" s="145"/>
      <c r="AM93" s="14"/>
      <c r="AN93" s="158">
        <v>5126.8145269222459</v>
      </c>
      <c r="AO93" s="158">
        <v>5962.7918800000007</v>
      </c>
      <c r="AP93" s="159">
        <f t="shared" si="100"/>
        <v>-835.97735307775474</v>
      </c>
      <c r="AQ93" s="166">
        <f t="shared" si="114"/>
        <v>-0.14019898227233696</v>
      </c>
      <c r="AR93" s="145"/>
      <c r="AS93" s="176">
        <f t="shared" si="115"/>
        <v>2.9219861135688289E-4</v>
      </c>
      <c r="AT93" s="176">
        <f t="shared" si="115"/>
        <v>2.9086312251678143E-4</v>
      </c>
      <c r="AU93" s="145"/>
      <c r="AV93" s="145"/>
      <c r="AW93" s="145"/>
      <c r="AX93" s="145"/>
      <c r="AY93" s="145"/>
      <c r="AZ93" s="145"/>
      <c r="BA93" s="145"/>
      <c r="BB93" s="145"/>
      <c r="BC93" s="145"/>
      <c r="BD93" s="14"/>
      <c r="BE93" s="158">
        <v>347200</v>
      </c>
      <c r="BF93" s="158">
        <v>322300</v>
      </c>
      <c r="BG93" s="159">
        <f t="shared" si="101"/>
        <v>24900</v>
      </c>
      <c r="BH93" s="166">
        <f t="shared" si="116"/>
        <v>7.7257213775985045E-2</v>
      </c>
      <c r="BI93" s="145"/>
      <c r="BJ93" s="176">
        <f t="shared" si="117"/>
        <v>1.9035096607182111E-2</v>
      </c>
      <c r="BK93" s="176">
        <f t="shared" si="117"/>
        <v>1.7271473139571988E-2</v>
      </c>
      <c r="BL93" s="145"/>
      <c r="BM93" s="145"/>
      <c r="BN93" s="145"/>
      <c r="BO93" s="145"/>
      <c r="BP93" s="145"/>
      <c r="BQ93" s="145"/>
      <c r="BR93" s="145"/>
      <c r="BS93" s="145"/>
      <c r="BT93" s="145"/>
      <c r="BU93" s="14"/>
      <c r="BV93" s="158">
        <v>360400</v>
      </c>
      <c r="BW93" s="158">
        <v>379800</v>
      </c>
      <c r="BX93" s="159">
        <f t="shared" si="102"/>
        <v>-19400</v>
      </c>
      <c r="BY93" s="166">
        <f t="shared" si="118"/>
        <v>-5.1079515534491859E-2</v>
      </c>
      <c r="BZ93" s="145"/>
      <c r="CA93" s="176">
        <f t="shared" si="119"/>
        <v>2.2766921523641816E-2</v>
      </c>
      <c r="CB93" s="176">
        <f t="shared" si="119"/>
        <v>2.2989804864871188E-2</v>
      </c>
      <c r="CC93" s="145"/>
      <c r="CD93" s="145"/>
      <c r="CE93" s="145"/>
      <c r="CF93" s="145"/>
      <c r="CG93" s="145"/>
      <c r="CH93" s="145"/>
      <c r="CI93" s="145"/>
      <c r="CJ93" s="145"/>
      <c r="CK93" s="145"/>
      <c r="CL93" s="14"/>
      <c r="CM93" s="128">
        <v>268999.9999</v>
      </c>
      <c r="CN93" s="128">
        <v>281999.9999</v>
      </c>
      <c r="CO93" s="206">
        <f t="shared" si="103"/>
        <v>-13000</v>
      </c>
      <c r="CP93" s="211">
        <f t="shared" si="120"/>
        <v>-4.6099290796489112E-2</v>
      </c>
      <c r="CQ93" s="198"/>
      <c r="CR93" s="176">
        <f t="shared" si="121"/>
        <v>2.5852203830040742E-2</v>
      </c>
      <c r="CS93" s="176">
        <f t="shared" si="121"/>
        <v>2.6855247165518174E-2</v>
      </c>
      <c r="CT93" s="198"/>
      <c r="CU93" s="198"/>
      <c r="CV93" s="198"/>
      <c r="CW93" s="198"/>
      <c r="CX93" s="198"/>
      <c r="CY93" s="198"/>
      <c r="CZ93" s="198"/>
      <c r="DA93" s="198"/>
      <c r="DB93" s="198"/>
      <c r="DC93" s="14"/>
      <c r="DD93" s="158">
        <v>81500</v>
      </c>
      <c r="DE93" s="158">
        <v>99600</v>
      </c>
      <c r="DF93" s="159">
        <f t="shared" si="104"/>
        <v>-18100</v>
      </c>
      <c r="DG93" s="166">
        <f t="shared" si="122"/>
        <v>-0.18172690763052213</v>
      </c>
      <c r="DH93" s="145"/>
      <c r="DI93" s="176">
        <f t="shared" si="123"/>
        <v>2.3029292420093325E-2</v>
      </c>
      <c r="DJ93" s="176">
        <f t="shared" si="123"/>
        <v>2.719775728371903E-2</v>
      </c>
      <c r="DK93" s="145"/>
      <c r="DL93" s="145"/>
      <c r="DM93" s="145"/>
      <c r="DN93" s="145"/>
      <c r="DO93" s="145"/>
      <c r="DP93" s="145"/>
      <c r="DQ93" s="145"/>
      <c r="DR93" s="145"/>
      <c r="DS93" s="145"/>
      <c r="DT93" s="14"/>
      <c r="DU93" s="158">
        <v>9063.1149796060599</v>
      </c>
      <c r="DV93" s="158">
        <v>17155.060036268791</v>
      </c>
      <c r="DW93" s="159">
        <f t="shared" si="105"/>
        <v>-8091.9450566627311</v>
      </c>
      <c r="DX93" s="166">
        <f t="shared" si="124"/>
        <v>-0.47169435953910666</v>
      </c>
      <c r="DY93" s="145"/>
      <c r="DZ93" s="176">
        <f t="shared" si="125"/>
        <v>1.3007496938710788E-3</v>
      </c>
      <c r="EA93" s="176">
        <f t="shared" si="125"/>
        <v>2.3574880188123085E-3</v>
      </c>
      <c r="EB93" s="145"/>
      <c r="EC93" s="145"/>
      <c r="ED93" s="145"/>
      <c r="EE93" s="145"/>
      <c r="EF93" s="145"/>
      <c r="EG93" s="145"/>
      <c r="EH93" s="145"/>
      <c r="EI93" s="145"/>
      <c r="EJ93" s="145"/>
      <c r="EK93" s="14"/>
      <c r="EL93" s="158">
        <v>0</v>
      </c>
      <c r="EM93" s="158">
        <v>0</v>
      </c>
      <c r="EN93" s="159">
        <f t="shared" si="106"/>
        <v>0</v>
      </c>
      <c r="EO93" s="166" t="str">
        <f t="shared" si="126"/>
        <v/>
      </c>
      <c r="EP93" s="145"/>
      <c r="EQ93" s="176">
        <f t="shared" si="127"/>
        <v>0</v>
      </c>
      <c r="ER93" s="176">
        <f t="shared" si="127"/>
        <v>0</v>
      </c>
      <c r="ES93" s="145"/>
      <c r="ET93" s="145"/>
      <c r="EU93" s="145"/>
      <c r="EV93" s="145"/>
      <c r="EW93" s="145"/>
      <c r="EX93" s="145"/>
      <c r="EY93" s="145"/>
      <c r="EZ93" s="145"/>
      <c r="FA93" s="145"/>
      <c r="FB93" s="14"/>
      <c r="FC93" s="158">
        <v>12.063000000000001</v>
      </c>
      <c r="FD93" s="158">
        <v>11.981999999999999</v>
      </c>
      <c r="FE93" s="159">
        <f t="shared" si="107"/>
        <v>8.1000000000001293E-2</v>
      </c>
      <c r="FF93" s="166">
        <f t="shared" si="128"/>
        <v>6.7601402103156794E-3</v>
      </c>
      <c r="FG93" s="145"/>
      <c r="FH93" s="176">
        <f t="shared" si="129"/>
        <v>9.2067219373081615E-5</v>
      </c>
      <c r="FI93" s="176">
        <f t="shared" si="129"/>
        <v>8.942655841531443E-5</v>
      </c>
      <c r="FJ93" s="145"/>
      <c r="FK93" s="145"/>
      <c r="FL93" s="145"/>
      <c r="FM93" s="145"/>
      <c r="FN93" s="145"/>
      <c r="FO93" s="145"/>
      <c r="FP93" s="145"/>
      <c r="FQ93" s="145"/>
      <c r="FR93" s="145"/>
      <c r="FS93" s="14"/>
      <c r="FT93" s="158">
        <v>0</v>
      </c>
      <c r="FU93" s="158">
        <v>0</v>
      </c>
      <c r="FV93" s="159">
        <f t="shared" si="108"/>
        <v>0</v>
      </c>
      <c r="FW93" s="166" t="str">
        <f t="shared" si="130"/>
        <v/>
      </c>
      <c r="FX93" s="145"/>
      <c r="FY93" s="176">
        <f t="shared" si="131"/>
        <v>0</v>
      </c>
      <c r="FZ93" s="176">
        <f t="shared" si="131"/>
        <v>0</v>
      </c>
      <c r="GA93" s="145"/>
      <c r="GB93" s="145"/>
      <c r="GC93" s="145"/>
      <c r="GD93" s="145"/>
      <c r="GE93" s="145"/>
      <c r="GF93" s="145"/>
      <c r="GG93" s="145"/>
      <c r="GH93" s="145"/>
      <c r="GI93" s="145"/>
    </row>
    <row r="94" spans="1:191" x14ac:dyDescent="0.25">
      <c r="A94" s="41">
        <v>683</v>
      </c>
      <c r="B94" s="45"/>
      <c r="C94" s="85"/>
      <c r="D94" s="78" t="str">
        <f>VLOOKUP($A94&amp;D$1,TEXTDF,(SPRCODE="DE")*2+(SPRCODE="FR")*3,FALSE)</f>
        <v>Überobligatorium</v>
      </c>
      <c r="E94" s="73"/>
      <c r="F94" s="74">
        <f t="shared" si="134"/>
        <v>623188.73701044719</v>
      </c>
      <c r="G94" s="74">
        <f t="shared" si="135"/>
        <v>669644.17645832605</v>
      </c>
      <c r="H94" s="75">
        <f t="shared" si="98"/>
        <v>-46455.43944787886</v>
      </c>
      <c r="I94" s="86">
        <f t="shared" si="109"/>
        <v>-6.9373319564393965E-2</v>
      </c>
      <c r="J94" s="23"/>
      <c r="K94" s="118">
        <f t="shared" si="110"/>
        <v>4.1610914756852017E-3</v>
      </c>
      <c r="L94" s="118">
        <f t="shared" si="111"/>
        <v>4.3241567775386168E-3</v>
      </c>
      <c r="M94" s="23"/>
      <c r="N94" s="23"/>
      <c r="O94" s="23"/>
      <c r="P94" s="23"/>
      <c r="Q94" s="23"/>
      <c r="R94" s="23"/>
      <c r="S94" s="23"/>
      <c r="T94" s="23"/>
      <c r="U94" s="23"/>
      <c r="V94" s="14"/>
      <c r="W94" s="158">
        <v>441800</v>
      </c>
      <c r="X94" s="158">
        <v>494600</v>
      </c>
      <c r="Y94" s="159">
        <f t="shared" si="99"/>
        <v>-52800</v>
      </c>
      <c r="Z94" s="166">
        <f t="shared" si="112"/>
        <v>-0.1067529316619491</v>
      </c>
      <c r="AA94" s="145"/>
      <c r="AB94" s="176">
        <f t="shared" si="113"/>
        <v>5.9816701661996909E-3</v>
      </c>
      <c r="AC94" s="176">
        <f t="shared" si="113"/>
        <v>6.6509845024678707E-3</v>
      </c>
      <c r="AD94" s="145"/>
      <c r="AE94" s="145"/>
      <c r="AF94" s="145"/>
      <c r="AG94" s="145"/>
      <c r="AH94" s="145"/>
      <c r="AI94" s="145"/>
      <c r="AJ94" s="145"/>
      <c r="AK94" s="145"/>
      <c r="AL94" s="145"/>
      <c r="AM94" s="14"/>
      <c r="AN94" s="158">
        <v>7743.9102330777532</v>
      </c>
      <c r="AO94" s="158">
        <v>8876</v>
      </c>
      <c r="AP94" s="159">
        <f t="shared" si="100"/>
        <v>-1132.0897669222468</v>
      </c>
      <c r="AQ94" s="166">
        <f t="shared" si="114"/>
        <v>-0.12754503908542658</v>
      </c>
      <c r="AR94" s="145"/>
      <c r="AS94" s="176">
        <f t="shared" si="115"/>
        <v>4.413578460260909E-4</v>
      </c>
      <c r="AT94" s="176">
        <f t="shared" si="115"/>
        <v>4.3296850324733312E-4</v>
      </c>
      <c r="AU94" s="145"/>
      <c r="AV94" s="145"/>
      <c r="AW94" s="145"/>
      <c r="AX94" s="145"/>
      <c r="AY94" s="145"/>
      <c r="AZ94" s="145"/>
      <c r="BA94" s="145"/>
      <c r="BB94" s="145"/>
      <c r="BC94" s="145"/>
      <c r="BD94" s="14"/>
      <c r="BE94" s="158">
        <v>57600</v>
      </c>
      <c r="BF94" s="158">
        <v>37200</v>
      </c>
      <c r="BG94" s="159">
        <f t="shared" si="101"/>
        <v>20400</v>
      </c>
      <c r="BH94" s="166">
        <f t="shared" si="116"/>
        <v>0.54838709677419351</v>
      </c>
      <c r="BI94" s="145"/>
      <c r="BJ94" s="176">
        <f t="shared" si="117"/>
        <v>3.1578962113297513E-3</v>
      </c>
      <c r="BK94" s="176">
        <f t="shared" si="117"/>
        <v>1.9934806105866522E-3</v>
      </c>
      <c r="BL94" s="145"/>
      <c r="BM94" s="145"/>
      <c r="BN94" s="145"/>
      <c r="BO94" s="145"/>
      <c r="BP94" s="145"/>
      <c r="BQ94" s="145"/>
      <c r="BR94" s="145"/>
      <c r="BS94" s="145"/>
      <c r="BT94" s="145"/>
      <c r="BU94" s="14"/>
      <c r="BV94" s="158">
        <v>69300</v>
      </c>
      <c r="BW94" s="158">
        <v>74800</v>
      </c>
      <c r="BX94" s="159">
        <f t="shared" si="102"/>
        <v>-5500</v>
      </c>
      <c r="BY94" s="166">
        <f t="shared" si="118"/>
        <v>-7.3529411764705843E-2</v>
      </c>
      <c r="BZ94" s="145"/>
      <c r="CA94" s="176">
        <f t="shared" si="119"/>
        <v>4.3777682064050439E-3</v>
      </c>
      <c r="CB94" s="176">
        <f t="shared" si="119"/>
        <v>4.5277446126707867E-3</v>
      </c>
      <c r="CC94" s="145"/>
      <c r="CD94" s="145"/>
      <c r="CE94" s="145"/>
      <c r="CF94" s="145"/>
      <c r="CG94" s="145"/>
      <c r="CH94" s="145"/>
      <c r="CI94" s="145"/>
      <c r="CJ94" s="145"/>
      <c r="CK94" s="145"/>
      <c r="CL94" s="14"/>
      <c r="CM94" s="128">
        <v>30000</v>
      </c>
      <c r="CN94" s="128">
        <v>31000</v>
      </c>
      <c r="CO94" s="206">
        <f t="shared" si="103"/>
        <v>-1000</v>
      </c>
      <c r="CP94" s="211">
        <f t="shared" si="120"/>
        <v>-3.2258064516129004E-2</v>
      </c>
      <c r="CQ94" s="198"/>
      <c r="CR94" s="176">
        <f t="shared" si="121"/>
        <v>2.8831454096265312E-3</v>
      </c>
      <c r="CS94" s="176">
        <f t="shared" si="121"/>
        <v>2.9521725617953215E-3</v>
      </c>
      <c r="CT94" s="198"/>
      <c r="CU94" s="198"/>
      <c r="CV94" s="198"/>
      <c r="CW94" s="198"/>
      <c r="CX94" s="198"/>
      <c r="CY94" s="198"/>
      <c r="CZ94" s="198"/>
      <c r="DA94" s="198"/>
      <c r="DB94" s="198"/>
      <c r="DC94" s="14"/>
      <c r="DD94" s="158">
        <v>5600</v>
      </c>
      <c r="DE94" s="158">
        <v>10200</v>
      </c>
      <c r="DF94" s="159">
        <f t="shared" si="104"/>
        <v>-4600</v>
      </c>
      <c r="DG94" s="166">
        <f t="shared" si="122"/>
        <v>-0.4509803921568627</v>
      </c>
      <c r="DH94" s="145"/>
      <c r="DI94" s="176">
        <f t="shared" si="123"/>
        <v>1.5823808288653082E-3</v>
      </c>
      <c r="DJ94" s="176">
        <f t="shared" si="123"/>
        <v>2.7853124929109853E-3</v>
      </c>
      <c r="DK94" s="145"/>
      <c r="DL94" s="145"/>
      <c r="DM94" s="145"/>
      <c r="DN94" s="145"/>
      <c r="DO94" s="145"/>
      <c r="DP94" s="145"/>
      <c r="DQ94" s="145"/>
      <c r="DR94" s="145"/>
      <c r="DS94" s="145"/>
      <c r="DT94" s="14"/>
      <c r="DU94" s="158">
        <v>11143.826777369319</v>
      </c>
      <c r="DV94" s="158">
        <v>12967.176458326079</v>
      </c>
      <c r="DW94" s="159">
        <f t="shared" si="105"/>
        <v>-1823.3496809567605</v>
      </c>
      <c r="DX94" s="166">
        <f t="shared" si="124"/>
        <v>-0.14061269905724216</v>
      </c>
      <c r="DY94" s="145"/>
      <c r="DZ94" s="176">
        <f t="shared" si="125"/>
        <v>1.5993760756465136E-3</v>
      </c>
      <c r="EA94" s="176">
        <f t="shared" si="125"/>
        <v>1.7819793736482716E-3</v>
      </c>
      <c r="EB94" s="145"/>
      <c r="EC94" s="145"/>
      <c r="ED94" s="145"/>
      <c r="EE94" s="145"/>
      <c r="EF94" s="145"/>
      <c r="EG94" s="145"/>
      <c r="EH94" s="145"/>
      <c r="EI94" s="145"/>
      <c r="EJ94" s="145"/>
      <c r="EK94" s="14"/>
      <c r="EL94" s="158">
        <v>0</v>
      </c>
      <c r="EM94" s="158">
        <v>0</v>
      </c>
      <c r="EN94" s="159">
        <f t="shared" si="106"/>
        <v>0</v>
      </c>
      <c r="EO94" s="166" t="str">
        <f t="shared" si="126"/>
        <v/>
      </c>
      <c r="EP94" s="145"/>
      <c r="EQ94" s="176">
        <f t="shared" si="127"/>
        <v>0</v>
      </c>
      <c r="ER94" s="176">
        <f t="shared" si="127"/>
        <v>0</v>
      </c>
      <c r="ES94" s="145"/>
      <c r="ET94" s="145"/>
      <c r="EU94" s="145"/>
      <c r="EV94" s="145"/>
      <c r="EW94" s="145"/>
      <c r="EX94" s="145"/>
      <c r="EY94" s="145"/>
      <c r="EZ94" s="145"/>
      <c r="FA94" s="145"/>
      <c r="FB94" s="14"/>
      <c r="FC94" s="158">
        <v>1</v>
      </c>
      <c r="FD94" s="158">
        <v>1</v>
      </c>
      <c r="FE94" s="159">
        <f t="shared" si="107"/>
        <v>0</v>
      </c>
      <c r="FF94" s="166">
        <f t="shared" si="128"/>
        <v>0</v>
      </c>
      <c r="FG94" s="145"/>
      <c r="FH94" s="176">
        <f t="shared" si="129"/>
        <v>7.6321992351058277E-6</v>
      </c>
      <c r="FI94" s="176">
        <f t="shared" si="129"/>
        <v>7.4634083137468234E-6</v>
      </c>
      <c r="FJ94" s="145"/>
      <c r="FK94" s="145"/>
      <c r="FL94" s="145"/>
      <c r="FM94" s="145"/>
      <c r="FN94" s="145"/>
      <c r="FO94" s="145"/>
      <c r="FP94" s="145"/>
      <c r="FQ94" s="145"/>
      <c r="FR94" s="145"/>
      <c r="FS94" s="14"/>
      <c r="FT94" s="158">
        <v>0</v>
      </c>
      <c r="FU94" s="158">
        <v>0</v>
      </c>
      <c r="FV94" s="159">
        <f t="shared" si="108"/>
        <v>0</v>
      </c>
      <c r="FW94" s="166" t="str">
        <f t="shared" si="130"/>
        <v/>
      </c>
      <c r="FX94" s="145"/>
      <c r="FY94" s="176">
        <f t="shared" si="131"/>
        <v>0</v>
      </c>
      <c r="FZ94" s="176">
        <f t="shared" si="131"/>
        <v>0</v>
      </c>
      <c r="GA94" s="145"/>
      <c r="GB94" s="145"/>
      <c r="GC94" s="145"/>
      <c r="GD94" s="145"/>
      <c r="GE94" s="145"/>
      <c r="GF94" s="145"/>
      <c r="GG94" s="145"/>
      <c r="GH94" s="145"/>
      <c r="GI94" s="145"/>
    </row>
    <row r="95" spans="1:191" x14ac:dyDescent="0.25">
      <c r="A95" s="41">
        <v>684</v>
      </c>
      <c r="B95" s="45"/>
      <c r="C95" s="45" t="str">
        <f>VLOOKUP($A95&amp;C$1,TEXTDF,(SPRCODE="DE")*2+(SPRCODE="FR")*3,FALSE)</f>
        <v>Deckungskapital für laufende Alters- und Hinterbliebenenrenten</v>
      </c>
      <c r="D95" s="45"/>
      <c r="E95" s="45"/>
      <c r="F95" s="79">
        <f>+SUBTOTAL(9,F96:F97)</f>
        <v>42760820.243920475</v>
      </c>
      <c r="G95" s="79">
        <f>+SUBTOTAL(9,G96:G97)</f>
        <v>43851534.000321373</v>
      </c>
      <c r="H95" s="92">
        <f t="shared" si="98"/>
        <v>-1090713.7564008981</v>
      </c>
      <c r="I95" s="93">
        <f t="shared" si="109"/>
        <v>-2.4872875744618272E-2</v>
      </c>
      <c r="J95" s="23"/>
      <c r="K95" s="109">
        <f t="shared" si="110"/>
        <v>0.28551813285948685</v>
      </c>
      <c r="L95" s="109">
        <f t="shared" si="111"/>
        <v>0.28316666465441204</v>
      </c>
      <c r="M95" s="23"/>
      <c r="N95" s="23"/>
      <c r="O95" s="23"/>
      <c r="P95" s="23"/>
      <c r="Q95" s="23"/>
      <c r="R95" s="23"/>
      <c r="S95" s="23"/>
      <c r="T95" s="23"/>
      <c r="U95" s="23"/>
      <c r="V95" s="14"/>
      <c r="W95" s="152">
        <f>+SUBTOTAL(9,W96:W97)</f>
        <v>16718985.058519993</v>
      </c>
      <c r="X95" s="152">
        <f>+SUBTOTAL(9,X96:X97)</f>
        <v>16226214.977509979</v>
      </c>
      <c r="Y95" s="156">
        <f t="shared" si="99"/>
        <v>492770.08101001382</v>
      </c>
      <c r="Z95" s="174">
        <f t="shared" si="112"/>
        <v>3.036876324472515E-2</v>
      </c>
      <c r="AA95" s="145"/>
      <c r="AB95" s="175">
        <f t="shared" si="113"/>
        <v>0.22636363543161483</v>
      </c>
      <c r="AC95" s="175">
        <f t="shared" si="113"/>
        <v>0.21819713778635447</v>
      </c>
      <c r="AD95" s="145"/>
      <c r="AE95" s="145"/>
      <c r="AF95" s="145"/>
      <c r="AG95" s="145"/>
      <c r="AH95" s="145"/>
      <c r="AI95" s="145"/>
      <c r="AJ95" s="145"/>
      <c r="AK95" s="145"/>
      <c r="AL95" s="145"/>
      <c r="AM95" s="14"/>
      <c r="AN95" s="152">
        <f>+SUBTOTAL(9,AN96:AN97)</f>
        <v>10854455</v>
      </c>
      <c r="AO95" s="152">
        <f>+SUBTOTAL(9,AO96:AO97)</f>
        <v>12647949</v>
      </c>
      <c r="AP95" s="156">
        <f t="shared" si="100"/>
        <v>-1793494</v>
      </c>
      <c r="AQ95" s="174">
        <f t="shared" si="114"/>
        <v>-0.14180117266443748</v>
      </c>
      <c r="AR95" s="145"/>
      <c r="AS95" s="175">
        <f t="shared" si="115"/>
        <v>0.61864080734354132</v>
      </c>
      <c r="AT95" s="175">
        <f t="shared" si="115"/>
        <v>0.61696299545725597</v>
      </c>
      <c r="AU95" s="145"/>
      <c r="AV95" s="145"/>
      <c r="AW95" s="145"/>
      <c r="AX95" s="145"/>
      <c r="AY95" s="145"/>
      <c r="AZ95" s="145"/>
      <c r="BA95" s="145"/>
      <c r="BB95" s="145"/>
      <c r="BC95" s="145"/>
      <c r="BD95" s="14"/>
      <c r="BE95" s="152">
        <f>+SUBTOTAL(9,BE96:BE97)</f>
        <v>4020391.15197</v>
      </c>
      <c r="BF95" s="152">
        <f>+SUBTOTAL(9,BF96:BF97)</f>
        <v>3828792.3418300003</v>
      </c>
      <c r="BG95" s="156">
        <f t="shared" si="101"/>
        <v>191598.81013999972</v>
      </c>
      <c r="BH95" s="174">
        <f t="shared" si="116"/>
        <v>5.0041577874767595E-2</v>
      </c>
      <c r="BI95" s="145"/>
      <c r="BJ95" s="175">
        <f t="shared" si="117"/>
        <v>0.22041628449426592</v>
      </c>
      <c r="BK95" s="175">
        <f t="shared" si="117"/>
        <v>0.20517804557528943</v>
      </c>
      <c r="BL95" s="145"/>
      <c r="BM95" s="145"/>
      <c r="BN95" s="145"/>
      <c r="BO95" s="145"/>
      <c r="BP95" s="145"/>
      <c r="BQ95" s="145"/>
      <c r="BR95" s="145"/>
      <c r="BS95" s="145"/>
      <c r="BT95" s="145"/>
      <c r="BU95" s="14"/>
      <c r="BV95" s="152">
        <f>+SUBTOTAL(9,BV96:BV97)</f>
        <v>3642401.1770000001</v>
      </c>
      <c r="BW95" s="152">
        <f>+SUBTOTAL(9,BW96:BW97)</f>
        <v>3563311.4759999998</v>
      </c>
      <c r="BX95" s="156">
        <f t="shared" si="102"/>
        <v>79089.70100000035</v>
      </c>
      <c r="BY95" s="174">
        <f t="shared" si="118"/>
        <v>2.2195562058689999E-2</v>
      </c>
      <c r="BZ95" s="145"/>
      <c r="CA95" s="175">
        <f t="shared" si="119"/>
        <v>0.23009506591115311</v>
      </c>
      <c r="CB95" s="175">
        <f t="shared" si="119"/>
        <v>0.21569203661399716</v>
      </c>
      <c r="CC95" s="145"/>
      <c r="CD95" s="145"/>
      <c r="CE95" s="145"/>
      <c r="CF95" s="145"/>
      <c r="CG95" s="145"/>
      <c r="CH95" s="145"/>
      <c r="CI95" s="145"/>
      <c r="CJ95" s="145"/>
      <c r="CK95" s="145"/>
      <c r="CL95" s="14"/>
      <c r="CM95" s="127">
        <f>+SUBTOTAL(9,CM96:CM97)</f>
        <v>2238049.2078</v>
      </c>
      <c r="CN95" s="127">
        <f>+SUBTOTAL(9,CN96:CN97)</f>
        <v>2172992.1606999999</v>
      </c>
      <c r="CO95" s="205">
        <f t="shared" si="103"/>
        <v>65057.047100000083</v>
      </c>
      <c r="CP95" s="218">
        <f t="shared" si="120"/>
        <v>2.9938923976165155E-2</v>
      </c>
      <c r="CQ95" s="198"/>
      <c r="CR95" s="175">
        <f t="shared" si="121"/>
        <v>0.21508737666622882</v>
      </c>
      <c r="CS95" s="175">
        <f t="shared" si="121"/>
        <v>0.20693702689725385</v>
      </c>
      <c r="CT95" s="198"/>
      <c r="CU95" s="198"/>
      <c r="CV95" s="198"/>
      <c r="CW95" s="198"/>
      <c r="CX95" s="198"/>
      <c r="CY95" s="198"/>
      <c r="CZ95" s="198"/>
      <c r="DA95" s="198"/>
      <c r="DB95" s="198"/>
      <c r="DC95" s="14"/>
      <c r="DD95" s="152">
        <f>+SUBTOTAL(9,DD96:DD97)</f>
        <v>991915.06770999986</v>
      </c>
      <c r="DE95" s="152">
        <f>+SUBTOTAL(9,DE96:DE97)</f>
        <v>928960.48550730874</v>
      </c>
      <c r="DF95" s="156">
        <f t="shared" si="104"/>
        <v>62954.582202691119</v>
      </c>
      <c r="DG95" s="174">
        <f t="shared" si="122"/>
        <v>6.7768848282401706E-2</v>
      </c>
      <c r="DH95" s="145"/>
      <c r="DI95" s="175">
        <f t="shared" si="123"/>
        <v>0.28028346196552462</v>
      </c>
      <c r="DJ95" s="175">
        <f t="shared" si="123"/>
        <v>0.25367110252001579</v>
      </c>
      <c r="DK95" s="145"/>
      <c r="DL95" s="145"/>
      <c r="DM95" s="145"/>
      <c r="DN95" s="145"/>
      <c r="DO95" s="145"/>
      <c r="DP95" s="145"/>
      <c r="DQ95" s="145"/>
      <c r="DR95" s="145"/>
      <c r="DS95" s="145"/>
      <c r="DT95" s="14"/>
      <c r="DU95" s="152">
        <f>+SUBTOTAL(9,DU96:DU97)</f>
        <v>3201529.6735204859</v>
      </c>
      <c r="DV95" s="152">
        <f>+SUBTOTAL(9,DV96:DV97)</f>
        <v>3293987.2352240882</v>
      </c>
      <c r="DW95" s="156">
        <f t="shared" si="105"/>
        <v>-92457.561703602318</v>
      </c>
      <c r="DX95" s="174">
        <f t="shared" si="124"/>
        <v>-2.8068585304433458E-2</v>
      </c>
      <c r="DY95" s="145"/>
      <c r="DZ95" s="175">
        <f t="shared" si="125"/>
        <v>0.45948757707716487</v>
      </c>
      <c r="EA95" s="175">
        <f t="shared" si="125"/>
        <v>0.45266734273991299</v>
      </c>
      <c r="EB95" s="145"/>
      <c r="EC95" s="145"/>
      <c r="ED95" s="145"/>
      <c r="EE95" s="145"/>
      <c r="EF95" s="145"/>
      <c r="EG95" s="145"/>
      <c r="EH95" s="145"/>
      <c r="EI95" s="145"/>
      <c r="EJ95" s="145"/>
      <c r="EK95" s="14"/>
      <c r="EL95" s="152">
        <f>+SUBTOTAL(9,EL96:EL97)</f>
        <v>1082960.68</v>
      </c>
      <c r="EM95" s="152">
        <f>+SUBTOTAL(9,EM96:EM97)</f>
        <v>1178244.148</v>
      </c>
      <c r="EN95" s="156">
        <f t="shared" si="106"/>
        <v>-95283.46800000011</v>
      </c>
      <c r="EO95" s="174">
        <f t="shared" si="126"/>
        <v>-8.0869035642348153E-2</v>
      </c>
      <c r="EP95" s="145"/>
      <c r="EQ95" s="175">
        <f t="shared" si="127"/>
        <v>0.33353432818873735</v>
      </c>
      <c r="ER95" s="175">
        <f t="shared" si="127"/>
        <v>0.36367057588532326</v>
      </c>
      <c r="ES95" s="145"/>
      <c r="ET95" s="145"/>
      <c r="EU95" s="145"/>
      <c r="EV95" s="145"/>
      <c r="EW95" s="145"/>
      <c r="EX95" s="145"/>
      <c r="EY95" s="145"/>
      <c r="EZ95" s="145"/>
      <c r="FA95" s="145"/>
      <c r="FB95" s="14"/>
      <c r="FC95" s="152">
        <f>+SUBTOTAL(9,FC96:FC97)</f>
        <v>10133.2274</v>
      </c>
      <c r="FD95" s="152">
        <f>+SUBTOTAL(9,FD96:FD97)</f>
        <v>11082.17555</v>
      </c>
      <c r="FE95" s="156">
        <f t="shared" si="107"/>
        <v>-948.94815000000017</v>
      </c>
      <c r="FF95" s="174">
        <f t="shared" si="128"/>
        <v>-8.5628326831548862E-2</v>
      </c>
      <c r="FG95" s="145"/>
      <c r="FH95" s="175">
        <f t="shared" si="129"/>
        <v>7.7338810411433423E-2</v>
      </c>
      <c r="FI95" s="175">
        <f t="shared" si="129"/>
        <v>8.2710801134271775E-2</v>
      </c>
      <c r="FJ95" s="145"/>
      <c r="FK95" s="145"/>
      <c r="FL95" s="145"/>
      <c r="FM95" s="145"/>
      <c r="FN95" s="145"/>
      <c r="FO95" s="145"/>
      <c r="FP95" s="145"/>
      <c r="FQ95" s="145"/>
      <c r="FR95" s="145"/>
      <c r="FS95" s="14"/>
      <c r="FT95" s="152">
        <f>+SUBTOTAL(9,FT96:FT97)</f>
        <v>0</v>
      </c>
      <c r="FU95" s="152">
        <f>+SUBTOTAL(9,FU96:FU97)</f>
        <v>0</v>
      </c>
      <c r="FV95" s="156">
        <f t="shared" si="108"/>
        <v>0</v>
      </c>
      <c r="FW95" s="174" t="str">
        <f t="shared" si="130"/>
        <v/>
      </c>
      <c r="FX95" s="145"/>
      <c r="FY95" s="175">
        <f t="shared" si="131"/>
        <v>0</v>
      </c>
      <c r="FZ95" s="175">
        <f t="shared" si="131"/>
        <v>0</v>
      </c>
      <c r="GA95" s="145"/>
      <c r="GB95" s="145"/>
      <c r="GC95" s="145"/>
      <c r="GD95" s="145"/>
      <c r="GE95" s="145"/>
      <c r="GF95" s="145"/>
      <c r="GG95" s="145"/>
      <c r="GH95" s="145"/>
      <c r="GI95" s="145"/>
    </row>
    <row r="96" spans="1:191" x14ac:dyDescent="0.25">
      <c r="A96" s="41">
        <v>685</v>
      </c>
      <c r="B96" s="45"/>
      <c r="C96" s="45"/>
      <c r="D96" s="78" t="str">
        <f>VLOOKUP($A96&amp;D$1,TEXTDF,(SPRCODE="DE")*2+(SPRCODE="FR")*3,FALSE)</f>
        <v>Obligatorium</v>
      </c>
      <c r="E96" s="73"/>
      <c r="F96" s="74">
        <f t="shared" ref="F96:F97" si="136">+W96*$G$5+AN96*$H$5+BE96*$I$5+BV96*$K$5+CM96*$L$5+DD96*$M$5+DU96*$N$5+EL96*$P$5+FC96*$Q$5+FT96*$R$5</f>
        <v>23006406.576849692</v>
      </c>
      <c r="G96" s="74">
        <f t="shared" ref="G96:G97" si="137">+X96*$G$5+AO96*$H$5+BF96*$I$5+BW96*$K$5+CN96*$L$5+DE96*$M$5+DV96*$N$5+EM96*$P$5+FD96*$Q$5+FU96*$R$5</f>
        <v>22840524.903969973</v>
      </c>
      <c r="H96" s="75">
        <f t="shared" si="98"/>
        <v>165881.67287971824</v>
      </c>
      <c r="I96" s="86">
        <f t="shared" si="109"/>
        <v>7.2626033585982963E-3</v>
      </c>
      <c r="J96" s="23"/>
      <c r="K96" s="118">
        <f t="shared" si="110"/>
        <v>0.15361600203546738</v>
      </c>
      <c r="L96" s="118">
        <f t="shared" si="111"/>
        <v>0.14749028519654098</v>
      </c>
      <c r="M96" s="23"/>
      <c r="N96" s="23"/>
      <c r="O96" s="23"/>
      <c r="P96" s="23"/>
      <c r="Q96" s="23"/>
      <c r="R96" s="23"/>
      <c r="S96" s="23"/>
      <c r="T96" s="23"/>
      <c r="U96" s="23"/>
      <c r="V96" s="14"/>
      <c r="W96" s="158">
        <v>8560974.4615199938</v>
      </c>
      <c r="X96" s="158">
        <v>8226207.4325099792</v>
      </c>
      <c r="Y96" s="159">
        <f t="shared" si="99"/>
        <v>334767.02901001461</v>
      </c>
      <c r="Z96" s="166">
        <f t="shared" si="112"/>
        <v>4.0695184476751134E-2</v>
      </c>
      <c r="AA96" s="145"/>
      <c r="AB96" s="176">
        <f t="shared" si="113"/>
        <v>0.11590974542795747</v>
      </c>
      <c r="AC96" s="176">
        <f t="shared" si="113"/>
        <v>0.11061944631562855</v>
      </c>
      <c r="AD96" s="145"/>
      <c r="AE96" s="145"/>
      <c r="AF96" s="145"/>
      <c r="AG96" s="145"/>
      <c r="AH96" s="145"/>
      <c r="AI96" s="145"/>
      <c r="AJ96" s="145"/>
      <c r="AK96" s="145"/>
      <c r="AL96" s="145"/>
      <c r="AM96" s="14"/>
      <c r="AN96" s="158">
        <v>5992045.9683493096</v>
      </c>
      <c r="AO96" s="158">
        <v>6325238</v>
      </c>
      <c r="AP96" s="159">
        <f t="shared" si="100"/>
        <v>-333192.03165069036</v>
      </c>
      <c r="AQ96" s="166">
        <f t="shared" si="114"/>
        <v>-5.2676599939905921E-2</v>
      </c>
      <c r="AR96" s="145"/>
      <c r="AS96" s="176">
        <f t="shared" si="115"/>
        <v>0.34151177147993417</v>
      </c>
      <c r="AT96" s="176">
        <f t="shared" si="115"/>
        <v>0.30854313086335677</v>
      </c>
      <c r="AU96" s="145"/>
      <c r="AV96" s="145"/>
      <c r="AW96" s="145"/>
      <c r="AX96" s="145"/>
      <c r="AY96" s="145"/>
      <c r="AZ96" s="145"/>
      <c r="BA96" s="145"/>
      <c r="BB96" s="145"/>
      <c r="BC96" s="145"/>
      <c r="BD96" s="14"/>
      <c r="BE96" s="158">
        <v>2011214.9004372593</v>
      </c>
      <c r="BF96" s="158">
        <v>1893896.330678218</v>
      </c>
      <c r="BG96" s="159">
        <f t="shared" si="101"/>
        <v>117318.5697590413</v>
      </c>
      <c r="BH96" s="166">
        <f t="shared" si="116"/>
        <v>6.1945613315079751E-2</v>
      </c>
      <c r="BI96" s="145"/>
      <c r="BJ96" s="176">
        <f t="shared" si="117"/>
        <v>0.11026402628924938</v>
      </c>
      <c r="BK96" s="176">
        <f t="shared" si="117"/>
        <v>0.10149047348570521</v>
      </c>
      <c r="BL96" s="145"/>
      <c r="BM96" s="145"/>
      <c r="BN96" s="145"/>
      <c r="BO96" s="145"/>
      <c r="BP96" s="145"/>
      <c r="BQ96" s="145"/>
      <c r="BR96" s="145"/>
      <c r="BS96" s="145"/>
      <c r="BT96" s="145"/>
      <c r="BU96" s="14"/>
      <c r="BV96" s="158">
        <v>1970056.8123148624</v>
      </c>
      <c r="BW96" s="158">
        <v>1911047.4279888764</v>
      </c>
      <c r="BX96" s="159">
        <f t="shared" si="102"/>
        <v>59009.38432598603</v>
      </c>
      <c r="BY96" s="166">
        <f t="shared" si="118"/>
        <v>3.0878032361596475E-2</v>
      </c>
      <c r="BZ96" s="145"/>
      <c r="CA96" s="176">
        <f t="shared" si="119"/>
        <v>0.12445096793309773</v>
      </c>
      <c r="CB96" s="176">
        <f t="shared" si="119"/>
        <v>0.11567827134538768</v>
      </c>
      <c r="CC96" s="145"/>
      <c r="CD96" s="145"/>
      <c r="CE96" s="145"/>
      <c r="CF96" s="145"/>
      <c r="CG96" s="145"/>
      <c r="CH96" s="145"/>
      <c r="CI96" s="145"/>
      <c r="CJ96" s="145"/>
      <c r="CK96" s="145"/>
      <c r="CL96" s="14"/>
      <c r="CM96" s="128">
        <v>1386116.7060730548</v>
      </c>
      <c r="CN96" s="128">
        <v>1331858.6054966329</v>
      </c>
      <c r="CO96" s="206">
        <f t="shared" si="103"/>
        <v>54258.100576421944</v>
      </c>
      <c r="CP96" s="211">
        <f t="shared" si="120"/>
        <v>4.0738634230763404E-2</v>
      </c>
      <c r="CQ96" s="198"/>
      <c r="CR96" s="176">
        <f t="shared" si="121"/>
        <v>0.13321253394403917</v>
      </c>
      <c r="CS96" s="176">
        <f t="shared" si="121"/>
        <v>0.12683472359155287</v>
      </c>
      <c r="CT96" s="198"/>
      <c r="CU96" s="198"/>
      <c r="CV96" s="198"/>
      <c r="CW96" s="198"/>
      <c r="CX96" s="198"/>
      <c r="CY96" s="198"/>
      <c r="CZ96" s="198"/>
      <c r="DA96" s="198"/>
      <c r="DB96" s="198"/>
      <c r="DC96" s="14"/>
      <c r="DD96" s="158">
        <v>629946.76152539987</v>
      </c>
      <c r="DE96" s="158">
        <v>583945.95620680437</v>
      </c>
      <c r="DF96" s="159">
        <f t="shared" si="104"/>
        <v>46000.805318595492</v>
      </c>
      <c r="DG96" s="166">
        <f t="shared" si="122"/>
        <v>7.8775792228115593E-2</v>
      </c>
      <c r="DH96" s="145"/>
      <c r="DI96" s="176">
        <f t="shared" si="123"/>
        <v>0.17800279975778197</v>
      </c>
      <c r="DJ96" s="176">
        <f t="shared" si="123"/>
        <v>0.15945803598114347</v>
      </c>
      <c r="DK96" s="145"/>
      <c r="DL96" s="145"/>
      <c r="DM96" s="145"/>
      <c r="DN96" s="145"/>
      <c r="DO96" s="145"/>
      <c r="DP96" s="145"/>
      <c r="DQ96" s="145"/>
      <c r="DR96" s="145"/>
      <c r="DS96" s="145"/>
      <c r="DT96" s="14"/>
      <c r="DU96" s="158">
        <v>1641735.0592298114</v>
      </c>
      <c r="DV96" s="158">
        <v>1682856.8275394628</v>
      </c>
      <c r="DW96" s="159">
        <f t="shared" si="105"/>
        <v>-41121.768309651408</v>
      </c>
      <c r="DX96" s="166">
        <f t="shared" si="124"/>
        <v>-2.4435690331290005E-2</v>
      </c>
      <c r="DY96" s="145"/>
      <c r="DZ96" s="176">
        <f t="shared" si="125"/>
        <v>0.23562388654628064</v>
      </c>
      <c r="EA96" s="176">
        <f t="shared" si="125"/>
        <v>0.23126207660673753</v>
      </c>
      <c r="EB96" s="145"/>
      <c r="EC96" s="145"/>
      <c r="ED96" s="145"/>
      <c r="EE96" s="145"/>
      <c r="EF96" s="145"/>
      <c r="EG96" s="145"/>
      <c r="EH96" s="145"/>
      <c r="EI96" s="145"/>
      <c r="EJ96" s="145"/>
      <c r="EK96" s="14"/>
      <c r="EL96" s="158">
        <v>811960.67999999993</v>
      </c>
      <c r="EM96" s="158">
        <v>883244.14800000004</v>
      </c>
      <c r="EN96" s="159">
        <f t="shared" si="106"/>
        <v>-71283.46800000011</v>
      </c>
      <c r="EO96" s="166">
        <f t="shared" si="126"/>
        <v>-8.0706414145412575E-2</v>
      </c>
      <c r="EP96" s="145"/>
      <c r="EQ96" s="176">
        <f t="shared" si="127"/>
        <v>0.2500707227149469</v>
      </c>
      <c r="ER96" s="176">
        <f t="shared" si="127"/>
        <v>0.2726174439276754</v>
      </c>
      <c r="ES96" s="145"/>
      <c r="ET96" s="145"/>
      <c r="EU96" s="145"/>
      <c r="EV96" s="145"/>
      <c r="EW96" s="145"/>
      <c r="EX96" s="145"/>
      <c r="EY96" s="145"/>
      <c r="EZ96" s="145"/>
      <c r="FA96" s="145"/>
      <c r="FB96" s="14"/>
      <c r="FC96" s="158">
        <v>2355.2273999999998</v>
      </c>
      <c r="FD96" s="158">
        <v>2230.1755499999999</v>
      </c>
      <c r="FE96" s="159">
        <f t="shared" si="107"/>
        <v>125.05184999999983</v>
      </c>
      <c r="FF96" s="166">
        <f t="shared" si="128"/>
        <v>5.6072648630732136E-2</v>
      </c>
      <c r="FG96" s="145"/>
      <c r="FH96" s="176">
        <f t="shared" si="129"/>
        <v>1.7975564760780285E-2</v>
      </c>
      <c r="FI96" s="176">
        <f t="shared" si="129"/>
        <v>1.6644710740984895E-2</v>
      </c>
      <c r="FJ96" s="145"/>
      <c r="FK96" s="145"/>
      <c r="FL96" s="145"/>
      <c r="FM96" s="145"/>
      <c r="FN96" s="145"/>
      <c r="FO96" s="145"/>
      <c r="FP96" s="145"/>
      <c r="FQ96" s="145"/>
      <c r="FR96" s="145"/>
      <c r="FS96" s="14"/>
      <c r="FT96" s="158">
        <v>0</v>
      </c>
      <c r="FU96" s="158">
        <v>0</v>
      </c>
      <c r="FV96" s="159">
        <f t="shared" si="108"/>
        <v>0</v>
      </c>
      <c r="FW96" s="166" t="str">
        <f t="shared" si="130"/>
        <v/>
      </c>
      <c r="FX96" s="145"/>
      <c r="FY96" s="176">
        <f t="shared" si="131"/>
        <v>0</v>
      </c>
      <c r="FZ96" s="176">
        <f t="shared" si="131"/>
        <v>0</v>
      </c>
      <c r="GA96" s="145"/>
      <c r="GB96" s="145"/>
      <c r="GC96" s="145"/>
      <c r="GD96" s="145"/>
      <c r="GE96" s="145"/>
      <c r="GF96" s="145"/>
      <c r="GG96" s="145"/>
      <c r="GH96" s="145"/>
      <c r="GI96" s="145"/>
    </row>
    <row r="97" spans="1:191" x14ac:dyDescent="0.25">
      <c r="A97" s="41">
        <v>686</v>
      </c>
      <c r="B97" s="45"/>
      <c r="C97" s="45"/>
      <c r="D97" s="78" t="str">
        <f>VLOOKUP($A97&amp;D$1,TEXTDF,(SPRCODE="DE")*2+(SPRCODE="FR")*3,FALSE)</f>
        <v>Überobligatorium</v>
      </c>
      <c r="E97" s="73"/>
      <c r="F97" s="74">
        <f t="shared" si="136"/>
        <v>19754413.667070787</v>
      </c>
      <c r="G97" s="74">
        <f t="shared" si="137"/>
        <v>21011009.0963514</v>
      </c>
      <c r="H97" s="75">
        <f t="shared" si="98"/>
        <v>-1256595.4292806126</v>
      </c>
      <c r="I97" s="86">
        <f t="shared" si="109"/>
        <v>-5.9806524451927578E-2</v>
      </c>
      <c r="J97" s="23"/>
      <c r="K97" s="118">
        <f t="shared" si="110"/>
        <v>0.1319021308240195</v>
      </c>
      <c r="L97" s="118">
        <f t="shared" si="111"/>
        <v>0.13567637945787109</v>
      </c>
      <c r="M97" s="23"/>
      <c r="N97" s="23"/>
      <c r="O97" s="23"/>
      <c r="P97" s="23"/>
      <c r="Q97" s="23"/>
      <c r="R97" s="23"/>
      <c r="S97" s="23"/>
      <c r="T97" s="23"/>
      <c r="U97" s="23"/>
      <c r="V97" s="14"/>
      <c r="W97" s="158">
        <v>8158010.5970000001</v>
      </c>
      <c r="X97" s="158">
        <v>8000007.5449999999</v>
      </c>
      <c r="Y97" s="159">
        <f t="shared" si="99"/>
        <v>158003.05200000014</v>
      </c>
      <c r="Z97" s="166">
        <f t="shared" si="112"/>
        <v>1.9750362872938965E-2</v>
      </c>
      <c r="AA97" s="145"/>
      <c r="AB97" s="176">
        <f t="shared" si="113"/>
        <v>0.11045389000365738</v>
      </c>
      <c r="AC97" s="176">
        <f t="shared" si="113"/>
        <v>0.10757769147072591</v>
      </c>
      <c r="AD97" s="145"/>
      <c r="AE97" s="145"/>
      <c r="AF97" s="145"/>
      <c r="AG97" s="145"/>
      <c r="AH97" s="145"/>
      <c r="AI97" s="145"/>
      <c r="AJ97" s="145"/>
      <c r="AK97" s="145"/>
      <c r="AL97" s="145"/>
      <c r="AM97" s="14"/>
      <c r="AN97" s="158">
        <v>4862409.0316506904</v>
      </c>
      <c r="AO97" s="158">
        <v>6322711</v>
      </c>
      <c r="AP97" s="159">
        <f t="shared" si="100"/>
        <v>-1460301.9683493096</v>
      </c>
      <c r="AQ97" s="166">
        <f t="shared" si="114"/>
        <v>-0.23096136583647575</v>
      </c>
      <c r="AR97" s="145"/>
      <c r="AS97" s="176">
        <f t="shared" si="115"/>
        <v>0.27712903586360715</v>
      </c>
      <c r="AT97" s="176">
        <f t="shared" si="115"/>
        <v>0.30841986459389914</v>
      </c>
      <c r="AU97" s="145"/>
      <c r="AV97" s="145"/>
      <c r="AW97" s="145"/>
      <c r="AX97" s="145"/>
      <c r="AY97" s="145"/>
      <c r="AZ97" s="145"/>
      <c r="BA97" s="145"/>
      <c r="BB97" s="145"/>
      <c r="BC97" s="145"/>
      <c r="BD97" s="14"/>
      <c r="BE97" s="158">
        <v>2009176.2515327407</v>
      </c>
      <c r="BF97" s="158">
        <v>1934896.0111517822</v>
      </c>
      <c r="BG97" s="159">
        <f t="shared" si="101"/>
        <v>74280.240380958421</v>
      </c>
      <c r="BH97" s="166">
        <f t="shared" si="116"/>
        <v>3.8389784232766955E-2</v>
      </c>
      <c r="BI97" s="145"/>
      <c r="BJ97" s="176">
        <f t="shared" si="117"/>
        <v>0.11015225820501655</v>
      </c>
      <c r="BK97" s="176">
        <f t="shared" si="117"/>
        <v>0.10368757208958421</v>
      </c>
      <c r="BL97" s="145"/>
      <c r="BM97" s="145"/>
      <c r="BN97" s="145"/>
      <c r="BO97" s="145"/>
      <c r="BP97" s="145"/>
      <c r="BQ97" s="145"/>
      <c r="BR97" s="145"/>
      <c r="BS97" s="145"/>
      <c r="BT97" s="145"/>
      <c r="BU97" s="14"/>
      <c r="BV97" s="158">
        <v>1672344.3646851378</v>
      </c>
      <c r="BW97" s="158">
        <v>1652264.0480111234</v>
      </c>
      <c r="BX97" s="159">
        <f t="shared" si="102"/>
        <v>20080.316674014321</v>
      </c>
      <c r="BY97" s="166">
        <f t="shared" si="118"/>
        <v>1.215321285855353E-2</v>
      </c>
      <c r="BZ97" s="145"/>
      <c r="CA97" s="176">
        <f t="shared" si="119"/>
        <v>0.10564409797805538</v>
      </c>
      <c r="CB97" s="176">
        <f t="shared" si="119"/>
        <v>0.10001376526860949</v>
      </c>
      <c r="CC97" s="145"/>
      <c r="CD97" s="145"/>
      <c r="CE97" s="145"/>
      <c r="CF97" s="145"/>
      <c r="CG97" s="145"/>
      <c r="CH97" s="145"/>
      <c r="CI97" s="145"/>
      <c r="CJ97" s="145"/>
      <c r="CK97" s="145"/>
      <c r="CL97" s="14"/>
      <c r="CM97" s="128">
        <v>851932.50172694516</v>
      </c>
      <c r="CN97" s="128">
        <v>841133.55520336691</v>
      </c>
      <c r="CO97" s="206">
        <f t="shared" si="103"/>
        <v>10798.946523578255</v>
      </c>
      <c r="CP97" s="211">
        <f t="shared" si="120"/>
        <v>1.2838563456153196E-2</v>
      </c>
      <c r="CQ97" s="198"/>
      <c r="CR97" s="176">
        <f t="shared" si="121"/>
        <v>8.1874842722189617E-2</v>
      </c>
      <c r="CS97" s="176">
        <f t="shared" si="121"/>
        <v>8.0102303305700964E-2</v>
      </c>
      <c r="CT97" s="198"/>
      <c r="CU97" s="198"/>
      <c r="CV97" s="198"/>
      <c r="CW97" s="198"/>
      <c r="CX97" s="198"/>
      <c r="CY97" s="198"/>
      <c r="CZ97" s="198"/>
      <c r="DA97" s="198"/>
      <c r="DB97" s="198"/>
      <c r="DC97" s="14"/>
      <c r="DD97" s="158">
        <v>361968.30618459999</v>
      </c>
      <c r="DE97" s="158">
        <v>345014.52930050431</v>
      </c>
      <c r="DF97" s="159">
        <f t="shared" si="104"/>
        <v>16953.776884095685</v>
      </c>
      <c r="DG97" s="166">
        <f t="shared" si="122"/>
        <v>4.9139312823921921E-2</v>
      </c>
      <c r="DH97" s="145"/>
      <c r="DI97" s="176">
        <f t="shared" si="123"/>
        <v>0.10228066220774268</v>
      </c>
      <c r="DJ97" s="176">
        <f t="shared" si="123"/>
        <v>9.4213066538872334E-2</v>
      </c>
      <c r="DK97" s="145"/>
      <c r="DL97" s="145"/>
      <c r="DM97" s="145"/>
      <c r="DN97" s="145"/>
      <c r="DO97" s="145"/>
      <c r="DP97" s="145"/>
      <c r="DQ97" s="145"/>
      <c r="DR97" s="145"/>
      <c r="DS97" s="145"/>
      <c r="DT97" s="14"/>
      <c r="DU97" s="158">
        <v>1559794.6142906744</v>
      </c>
      <c r="DV97" s="158">
        <v>1611130.4076846254</v>
      </c>
      <c r="DW97" s="159">
        <f t="shared" si="105"/>
        <v>-51335.793393950909</v>
      </c>
      <c r="DX97" s="166">
        <f t="shared" si="124"/>
        <v>-3.1863214268127549E-2</v>
      </c>
      <c r="DY97" s="145"/>
      <c r="DZ97" s="176">
        <f t="shared" si="125"/>
        <v>0.22386369053088426</v>
      </c>
      <c r="EA97" s="176">
        <f t="shared" si="125"/>
        <v>0.22140526613317546</v>
      </c>
      <c r="EB97" s="145"/>
      <c r="EC97" s="145"/>
      <c r="ED97" s="145"/>
      <c r="EE97" s="145"/>
      <c r="EF97" s="145"/>
      <c r="EG97" s="145"/>
      <c r="EH97" s="145"/>
      <c r="EI97" s="145"/>
      <c r="EJ97" s="145"/>
      <c r="EK97" s="14"/>
      <c r="EL97" s="158">
        <v>271000</v>
      </c>
      <c r="EM97" s="158">
        <v>295000</v>
      </c>
      <c r="EN97" s="159">
        <f t="shared" si="106"/>
        <v>-24000</v>
      </c>
      <c r="EO97" s="166">
        <f t="shared" si="126"/>
        <v>-8.135593220338988E-2</v>
      </c>
      <c r="EP97" s="145"/>
      <c r="EQ97" s="176">
        <f t="shared" si="127"/>
        <v>8.3463605473790461E-2</v>
      </c>
      <c r="ER97" s="176">
        <f t="shared" si="127"/>
        <v>9.1053131957647845E-2</v>
      </c>
      <c r="ES97" s="145"/>
      <c r="ET97" s="145"/>
      <c r="EU97" s="145"/>
      <c r="EV97" s="145"/>
      <c r="EW97" s="145"/>
      <c r="EX97" s="145"/>
      <c r="EY97" s="145"/>
      <c r="EZ97" s="145"/>
      <c r="FA97" s="145"/>
      <c r="FB97" s="14"/>
      <c r="FC97" s="158">
        <v>7778</v>
      </c>
      <c r="FD97" s="158">
        <v>8852</v>
      </c>
      <c r="FE97" s="159">
        <f t="shared" si="107"/>
        <v>-1074</v>
      </c>
      <c r="FF97" s="166">
        <f t="shared" si="128"/>
        <v>-0.1213285133303208</v>
      </c>
      <c r="FG97" s="145"/>
      <c r="FH97" s="176">
        <f t="shared" si="129"/>
        <v>5.9363245650653131E-2</v>
      </c>
      <c r="FI97" s="176">
        <f t="shared" si="129"/>
        <v>6.6066090393286883E-2</v>
      </c>
      <c r="FJ97" s="145"/>
      <c r="FK97" s="145"/>
      <c r="FL97" s="145"/>
      <c r="FM97" s="145"/>
      <c r="FN97" s="145"/>
      <c r="FO97" s="145"/>
      <c r="FP97" s="145"/>
      <c r="FQ97" s="145"/>
      <c r="FR97" s="145"/>
      <c r="FS97" s="14"/>
      <c r="FT97" s="158">
        <v>0</v>
      </c>
      <c r="FU97" s="158">
        <v>0</v>
      </c>
      <c r="FV97" s="159">
        <f t="shared" si="108"/>
        <v>0</v>
      </c>
      <c r="FW97" s="166" t="str">
        <f t="shared" si="130"/>
        <v/>
      </c>
      <c r="FX97" s="145"/>
      <c r="FY97" s="176">
        <f t="shared" si="131"/>
        <v>0</v>
      </c>
      <c r="FZ97" s="176">
        <f t="shared" si="131"/>
        <v>0</v>
      </c>
      <c r="GA97" s="145"/>
      <c r="GB97" s="145"/>
      <c r="GC97" s="145"/>
      <c r="GD97" s="145"/>
      <c r="GE97" s="145"/>
      <c r="GF97" s="145"/>
      <c r="GG97" s="145"/>
      <c r="GH97" s="145"/>
      <c r="GI97" s="145"/>
    </row>
    <row r="98" spans="1:191" x14ac:dyDescent="0.25">
      <c r="A98" s="41">
        <v>687</v>
      </c>
      <c r="B98" s="45"/>
      <c r="C98" s="85" t="str">
        <f>VLOOKUP($A98&amp;C$1,TEXTDF,(SPRCODE="DE")*2+(SPRCODE="FR")*3,FALSE)</f>
        <v>Deckungskapital für laufende Invaliden- und Invalidenkinderrenten</v>
      </c>
      <c r="D98" s="45"/>
      <c r="E98" s="45"/>
      <c r="F98" s="79">
        <f>+SUBTOTAL(9,F99:F100)</f>
        <v>8453153.6814816799</v>
      </c>
      <c r="G98" s="79">
        <f>+SUBTOTAL(9,G99:G100)</f>
        <v>8450244.1982141808</v>
      </c>
      <c r="H98" s="92">
        <f t="shared" si="98"/>
        <v>2909.4832674991339</v>
      </c>
      <c r="I98" s="93">
        <f t="shared" si="109"/>
        <v>3.4430759623660379E-4</v>
      </c>
      <c r="J98" s="23"/>
      <c r="K98" s="109">
        <f t="shared" si="110"/>
        <v>5.6442524772524462E-2</v>
      </c>
      <c r="L98" s="109">
        <f t="shared" si="111"/>
        <v>5.4566562371707907E-2</v>
      </c>
      <c r="M98" s="23"/>
      <c r="N98" s="23"/>
      <c r="O98" s="23"/>
      <c r="P98" s="23"/>
      <c r="Q98" s="23"/>
      <c r="R98" s="23"/>
      <c r="S98" s="23"/>
      <c r="T98" s="23"/>
      <c r="U98" s="23"/>
      <c r="V98" s="14"/>
      <c r="W98" s="152">
        <f>+SUBTOTAL(9,W99:W100)</f>
        <v>2019510.8581200002</v>
      </c>
      <c r="X98" s="152">
        <f>+SUBTOTAL(9,X99:X100)</f>
        <v>2034414.6356899999</v>
      </c>
      <c r="Y98" s="156">
        <f t="shared" si="99"/>
        <v>-14903.777569999686</v>
      </c>
      <c r="Z98" s="174">
        <f t="shared" si="112"/>
        <v>-7.3258308844916797E-3</v>
      </c>
      <c r="AA98" s="145"/>
      <c r="AB98" s="175">
        <f t="shared" si="113"/>
        <v>2.734279730722667E-2</v>
      </c>
      <c r="AC98" s="175">
        <f t="shared" si="113"/>
        <v>2.7357177948985054E-2</v>
      </c>
      <c r="AD98" s="145"/>
      <c r="AE98" s="145"/>
      <c r="AF98" s="145"/>
      <c r="AG98" s="145"/>
      <c r="AH98" s="145"/>
      <c r="AI98" s="145"/>
      <c r="AJ98" s="145"/>
      <c r="AK98" s="145"/>
      <c r="AL98" s="145"/>
      <c r="AM98" s="14"/>
      <c r="AN98" s="152">
        <f>+SUBTOTAL(9,AN99:AN100)</f>
        <v>1376711.48034</v>
      </c>
      <c r="AO98" s="152">
        <f>+SUBTOTAL(9,AO99:AO100)</f>
        <v>1391188.5925799999</v>
      </c>
      <c r="AP98" s="156">
        <f t="shared" si="100"/>
        <v>-14477.112239999929</v>
      </c>
      <c r="AQ98" s="174">
        <f t="shared" si="114"/>
        <v>-1.0406290216304681E-2</v>
      </c>
      <c r="AR98" s="145"/>
      <c r="AS98" s="175">
        <f t="shared" si="115"/>
        <v>7.8464547660537495E-2</v>
      </c>
      <c r="AT98" s="175">
        <f t="shared" si="115"/>
        <v>6.7861744328991266E-2</v>
      </c>
      <c r="AU98" s="145"/>
      <c r="AV98" s="145"/>
      <c r="AW98" s="145"/>
      <c r="AX98" s="145"/>
      <c r="AY98" s="145"/>
      <c r="AZ98" s="145"/>
      <c r="BA98" s="145"/>
      <c r="BB98" s="145"/>
      <c r="BC98" s="145"/>
      <c r="BD98" s="14"/>
      <c r="BE98" s="152">
        <f>+SUBTOTAL(9,BE99:BE100)</f>
        <v>745461.01332000003</v>
      </c>
      <c r="BF98" s="152">
        <f>+SUBTOTAL(9,BF99:BF100)</f>
        <v>732424.66309999989</v>
      </c>
      <c r="BG98" s="156">
        <f t="shared" si="101"/>
        <v>13036.350220000139</v>
      </c>
      <c r="BH98" s="174">
        <f t="shared" si="116"/>
        <v>1.7798895745568588E-2</v>
      </c>
      <c r="BI98" s="145"/>
      <c r="BJ98" s="175">
        <f t="shared" si="117"/>
        <v>4.0869592181549744E-2</v>
      </c>
      <c r="BK98" s="175">
        <f t="shared" si="117"/>
        <v>3.9249310876486844E-2</v>
      </c>
      <c r="BL98" s="145"/>
      <c r="BM98" s="145"/>
      <c r="BN98" s="145"/>
      <c r="BO98" s="145"/>
      <c r="BP98" s="145"/>
      <c r="BQ98" s="145"/>
      <c r="BR98" s="145"/>
      <c r="BS98" s="145"/>
      <c r="BT98" s="145"/>
      <c r="BU98" s="14"/>
      <c r="BV98" s="152">
        <f>+SUBTOTAL(9,BV99:BV100)</f>
        <v>1093535.8259999999</v>
      </c>
      <c r="BW98" s="152">
        <f>+SUBTOTAL(9,BW99:BW100)</f>
        <v>1155413.2649999999</v>
      </c>
      <c r="BX98" s="156">
        <f t="shared" si="102"/>
        <v>-61877.439000000013</v>
      </c>
      <c r="BY98" s="174">
        <f t="shared" si="118"/>
        <v>-5.355437822500686E-2</v>
      </c>
      <c r="BZ98" s="145"/>
      <c r="CA98" s="175">
        <f t="shared" si="119"/>
        <v>6.9080034222621614E-2</v>
      </c>
      <c r="CB98" s="175">
        <f t="shared" si="119"/>
        <v>6.9938719064333063E-2</v>
      </c>
      <c r="CC98" s="145"/>
      <c r="CD98" s="145"/>
      <c r="CE98" s="145"/>
      <c r="CF98" s="145"/>
      <c r="CG98" s="145"/>
      <c r="CH98" s="145"/>
      <c r="CI98" s="145"/>
      <c r="CJ98" s="145"/>
      <c r="CK98" s="145"/>
      <c r="CL98" s="14"/>
      <c r="CM98" s="127">
        <f>+SUBTOTAL(9,CM99:CM100)</f>
        <v>642537.94695000001</v>
      </c>
      <c r="CN98" s="127">
        <f>+SUBTOTAL(9,CN99:CN100)</f>
        <v>631680.58239999996</v>
      </c>
      <c r="CO98" s="205">
        <f t="shared" si="103"/>
        <v>10857.364550000057</v>
      </c>
      <c r="CP98" s="218">
        <f t="shared" si="120"/>
        <v>1.7188061264680199E-2</v>
      </c>
      <c r="CQ98" s="198"/>
      <c r="CR98" s="175">
        <f t="shared" si="121"/>
        <v>6.1751011075324935E-2</v>
      </c>
      <c r="CS98" s="175">
        <f t="shared" si="121"/>
        <v>6.0155809134844147E-2</v>
      </c>
      <c r="CT98" s="198"/>
      <c r="CU98" s="198"/>
      <c r="CV98" s="198"/>
      <c r="CW98" s="198"/>
      <c r="CX98" s="198"/>
      <c r="CY98" s="198"/>
      <c r="CZ98" s="198"/>
      <c r="DA98" s="198"/>
      <c r="DB98" s="198"/>
      <c r="DC98" s="14"/>
      <c r="DD98" s="152">
        <f>+SUBTOTAL(9,DD99:DD100)</f>
        <v>139004.73937035</v>
      </c>
      <c r="DE98" s="152">
        <f>+SUBTOTAL(9,DE99:DE100)</f>
        <v>145653.78890070264</v>
      </c>
      <c r="DF98" s="156">
        <f t="shared" si="104"/>
        <v>-6649.0495303526404</v>
      </c>
      <c r="DG98" s="174">
        <f t="shared" si="122"/>
        <v>-4.5649684642845356E-2</v>
      </c>
      <c r="DH98" s="145"/>
      <c r="DI98" s="175">
        <f t="shared" si="123"/>
        <v>3.9278291910903679E-2</v>
      </c>
      <c r="DJ98" s="175">
        <f t="shared" si="123"/>
        <v>3.9773658614210436E-2</v>
      </c>
      <c r="DK98" s="145"/>
      <c r="DL98" s="145"/>
      <c r="DM98" s="145"/>
      <c r="DN98" s="145"/>
      <c r="DO98" s="145"/>
      <c r="DP98" s="145"/>
      <c r="DQ98" s="145"/>
      <c r="DR98" s="145"/>
      <c r="DS98" s="145"/>
      <c r="DT98" s="14"/>
      <c r="DU98" s="152">
        <f>+SUBTOTAL(9,DU99:DU100)</f>
        <v>1025059.1788813293</v>
      </c>
      <c r="DV98" s="152">
        <f>+SUBTOTAL(9,DV99:DV100)</f>
        <v>1048041.138043477</v>
      </c>
      <c r="DW98" s="156">
        <f t="shared" si="105"/>
        <v>-22981.959162147716</v>
      </c>
      <c r="DX98" s="174">
        <f t="shared" si="124"/>
        <v>-2.1928489567739073E-2</v>
      </c>
      <c r="DY98" s="145"/>
      <c r="DZ98" s="175">
        <f t="shared" si="125"/>
        <v>0.14711778633835496</v>
      </c>
      <c r="EA98" s="175">
        <f t="shared" si="125"/>
        <v>0.14402423663550745</v>
      </c>
      <c r="EB98" s="145"/>
      <c r="EC98" s="145"/>
      <c r="ED98" s="145"/>
      <c r="EE98" s="145"/>
      <c r="EF98" s="145"/>
      <c r="EG98" s="145"/>
      <c r="EH98" s="145"/>
      <c r="EI98" s="145"/>
      <c r="EJ98" s="145"/>
      <c r="EK98" s="14"/>
      <c r="EL98" s="152">
        <f>+SUBTOTAL(9,EL99:EL100)</f>
        <v>1407589.6099999996</v>
      </c>
      <c r="EM98" s="152">
        <f>+SUBTOTAL(9,EM99:EM100)</f>
        <v>1307230.4110000001</v>
      </c>
      <c r="EN98" s="156">
        <f t="shared" si="106"/>
        <v>100359.19899999956</v>
      </c>
      <c r="EO98" s="174">
        <f t="shared" si="126"/>
        <v>7.6772386991232233E-2</v>
      </c>
      <c r="EP98" s="145"/>
      <c r="EQ98" s="175">
        <f t="shared" si="127"/>
        <v>0.43351477445773634</v>
      </c>
      <c r="ER98" s="175">
        <f t="shared" si="127"/>
        <v>0.40348279020960415</v>
      </c>
      <c r="ES98" s="145"/>
      <c r="ET98" s="145"/>
      <c r="EU98" s="145"/>
      <c r="EV98" s="145"/>
      <c r="EW98" s="145"/>
      <c r="EX98" s="145"/>
      <c r="EY98" s="145"/>
      <c r="EZ98" s="145"/>
      <c r="FA98" s="145"/>
      <c r="FB98" s="14"/>
      <c r="FC98" s="152">
        <f>+SUBTOTAL(9,FC99:FC100)</f>
        <v>3736.7584999999995</v>
      </c>
      <c r="FD98" s="152">
        <f>+SUBTOTAL(9,FD99:FD100)</f>
        <v>4186.0564999999997</v>
      </c>
      <c r="FE98" s="156">
        <f t="shared" si="107"/>
        <v>-449.29800000000023</v>
      </c>
      <c r="FF98" s="174">
        <f t="shared" si="128"/>
        <v>-0.10733204389381756</v>
      </c>
      <c r="FG98" s="145"/>
      <c r="FH98" s="175">
        <f t="shared" si="129"/>
        <v>2.8519685365475198E-2</v>
      </c>
      <c r="FI98" s="175">
        <f t="shared" si="129"/>
        <v>3.1242248883913928E-2</v>
      </c>
      <c r="FJ98" s="145"/>
      <c r="FK98" s="145"/>
      <c r="FL98" s="145"/>
      <c r="FM98" s="145"/>
      <c r="FN98" s="145"/>
      <c r="FO98" s="145"/>
      <c r="FP98" s="145"/>
      <c r="FQ98" s="145"/>
      <c r="FR98" s="145"/>
      <c r="FS98" s="14"/>
      <c r="FT98" s="152">
        <f>+SUBTOTAL(9,FT99:FT100)</f>
        <v>6.27</v>
      </c>
      <c r="FU98" s="152">
        <f>+SUBTOTAL(9,FU99:FU100)</f>
        <v>11.065</v>
      </c>
      <c r="FV98" s="156">
        <f t="shared" si="108"/>
        <v>-4.7949999999999999</v>
      </c>
      <c r="FW98" s="174">
        <f t="shared" si="130"/>
        <v>-0.43334839584274742</v>
      </c>
      <c r="FX98" s="145"/>
      <c r="FY98" s="175">
        <f t="shared" si="131"/>
        <v>4.9594286700205209E-3</v>
      </c>
      <c r="FZ98" s="175">
        <f t="shared" si="131"/>
        <v>8.824974398402333E-3</v>
      </c>
      <c r="GA98" s="145"/>
      <c r="GB98" s="145"/>
      <c r="GC98" s="145"/>
      <c r="GD98" s="145"/>
      <c r="GE98" s="145"/>
      <c r="GF98" s="145"/>
      <c r="GG98" s="145"/>
      <c r="GH98" s="145"/>
      <c r="GI98" s="145"/>
    </row>
    <row r="99" spans="1:191" x14ac:dyDescent="0.25">
      <c r="A99" s="41">
        <v>688</v>
      </c>
      <c r="B99" s="45"/>
      <c r="C99" s="85"/>
      <c r="D99" s="78" t="str">
        <f>VLOOKUP($A99&amp;D$1,TEXTDF,(SPRCODE="DE")*2+(SPRCODE="FR")*3,FALSE)</f>
        <v>Obligatorium</v>
      </c>
      <c r="E99" s="73"/>
      <c r="F99" s="74">
        <f t="shared" ref="F99:F106" si="138">+W99*$G$5+AN99*$H$5+BE99*$I$5+BV99*$K$5+CM99*$L$5+DD99*$M$5+DU99*$N$5+EL99*$P$5+FC99*$Q$5+FT99*$R$5</f>
        <v>4911782.2344126459</v>
      </c>
      <c r="G99" s="74">
        <f t="shared" ref="G99:G106" si="139">+X99*$G$5+AO99*$H$5+BF99*$I$5+BW99*$K$5+CN99*$L$5+DE99*$M$5+DV99*$N$5+EM99*$P$5+FD99*$Q$5+FU99*$R$5</f>
        <v>4933409.8476647297</v>
      </c>
      <c r="H99" s="75">
        <f t="shared" si="98"/>
        <v>-21627.613252083771</v>
      </c>
      <c r="I99" s="86">
        <f t="shared" si="109"/>
        <v>-4.3839076662810506E-3</v>
      </c>
      <c r="J99" s="23"/>
      <c r="K99" s="118">
        <f t="shared" si="110"/>
        <v>3.2796445077109666E-2</v>
      </c>
      <c r="L99" s="118">
        <f t="shared" si="111"/>
        <v>3.185697476230169E-2</v>
      </c>
      <c r="M99" s="23"/>
      <c r="N99" s="23"/>
      <c r="O99" s="23"/>
      <c r="P99" s="23"/>
      <c r="Q99" s="23"/>
      <c r="R99" s="23"/>
      <c r="S99" s="23"/>
      <c r="T99" s="23"/>
      <c r="U99" s="23"/>
      <c r="V99" s="14"/>
      <c r="W99" s="158">
        <v>1348013.3451200002</v>
      </c>
      <c r="X99" s="158">
        <v>1357718.37469</v>
      </c>
      <c r="Y99" s="159">
        <f t="shared" si="99"/>
        <v>-9705.0295699997805</v>
      </c>
      <c r="Z99" s="166">
        <f t="shared" si="112"/>
        <v>-7.1480431810578837E-3</v>
      </c>
      <c r="AA99" s="145"/>
      <c r="AB99" s="176">
        <f t="shared" si="113"/>
        <v>1.8251179742289163E-2</v>
      </c>
      <c r="AC99" s="176">
        <f t="shared" si="113"/>
        <v>1.8257508832954013E-2</v>
      </c>
      <c r="AD99" s="145"/>
      <c r="AE99" s="145"/>
      <c r="AF99" s="145"/>
      <c r="AG99" s="145"/>
      <c r="AH99" s="145"/>
      <c r="AI99" s="145"/>
      <c r="AJ99" s="145"/>
      <c r="AK99" s="145"/>
      <c r="AL99" s="145"/>
      <c r="AM99" s="14"/>
      <c r="AN99" s="158">
        <v>683527.07251996058</v>
      </c>
      <c r="AO99" s="158">
        <v>716617.59257999994</v>
      </c>
      <c r="AP99" s="159">
        <f t="shared" si="100"/>
        <v>-33090.520060039358</v>
      </c>
      <c r="AQ99" s="166">
        <f t="shared" si="114"/>
        <v>-4.6175980610391298E-2</v>
      </c>
      <c r="AR99" s="145"/>
      <c r="AS99" s="176">
        <f t="shared" si="115"/>
        <v>3.8957067856922871E-2</v>
      </c>
      <c r="AT99" s="176">
        <f t="shared" si="115"/>
        <v>3.495638198062976E-2</v>
      </c>
      <c r="AU99" s="145"/>
      <c r="AV99" s="145"/>
      <c r="AW99" s="145"/>
      <c r="AX99" s="145"/>
      <c r="AY99" s="145"/>
      <c r="AZ99" s="145"/>
      <c r="BA99" s="145"/>
      <c r="BB99" s="145"/>
      <c r="BC99" s="145"/>
      <c r="BD99" s="14"/>
      <c r="BE99" s="158">
        <v>408893.80654857436</v>
      </c>
      <c r="BF99" s="158">
        <v>412190.77017878485</v>
      </c>
      <c r="BG99" s="159">
        <f t="shared" si="101"/>
        <v>-3296.9636302104918</v>
      </c>
      <c r="BH99" s="166">
        <f t="shared" si="116"/>
        <v>-7.9986352648809822E-3</v>
      </c>
      <c r="BI99" s="145"/>
      <c r="BJ99" s="176">
        <f t="shared" si="117"/>
        <v>2.2417434071804569E-2</v>
      </c>
      <c r="BK99" s="176">
        <f t="shared" si="117"/>
        <v>2.2088556672424365E-2</v>
      </c>
      <c r="BL99" s="145"/>
      <c r="BM99" s="145"/>
      <c r="BN99" s="145"/>
      <c r="BO99" s="145"/>
      <c r="BP99" s="145"/>
      <c r="BQ99" s="145"/>
      <c r="BR99" s="145"/>
      <c r="BS99" s="145"/>
      <c r="BT99" s="145"/>
      <c r="BU99" s="14"/>
      <c r="BV99" s="158">
        <v>625279.60117259924</v>
      </c>
      <c r="BW99" s="158">
        <v>670477.91007134179</v>
      </c>
      <c r="BX99" s="159">
        <f t="shared" si="102"/>
        <v>-45198.308898742544</v>
      </c>
      <c r="BY99" s="166">
        <f t="shared" si="118"/>
        <v>-6.7412077593925868E-2</v>
      </c>
      <c r="BZ99" s="145"/>
      <c r="CA99" s="176">
        <f t="shared" si="119"/>
        <v>3.9499699251472307E-2</v>
      </c>
      <c r="CB99" s="176">
        <f t="shared" si="119"/>
        <v>4.0584929749201686E-2</v>
      </c>
      <c r="CC99" s="145"/>
      <c r="CD99" s="145"/>
      <c r="CE99" s="145"/>
      <c r="CF99" s="145"/>
      <c r="CG99" s="145"/>
      <c r="CH99" s="145"/>
      <c r="CI99" s="145"/>
      <c r="CJ99" s="145"/>
      <c r="CK99" s="145"/>
      <c r="CL99" s="14"/>
      <c r="CM99" s="128">
        <v>410552.61663137923</v>
      </c>
      <c r="CN99" s="128">
        <v>402427.43417923187</v>
      </c>
      <c r="CO99" s="206">
        <f t="shared" si="103"/>
        <v>8125.1824521473609</v>
      </c>
      <c r="CP99" s="211">
        <f t="shared" si="120"/>
        <v>2.0190428788034787E-2</v>
      </c>
      <c r="CQ99" s="198"/>
      <c r="CR99" s="176">
        <f t="shared" si="121"/>
        <v>3.9456096401697401E-2</v>
      </c>
      <c r="CS99" s="176">
        <f t="shared" si="121"/>
        <v>3.832371707411681E-2</v>
      </c>
      <c r="CT99" s="198"/>
      <c r="CU99" s="198"/>
      <c r="CV99" s="198"/>
      <c r="CW99" s="198"/>
      <c r="CX99" s="198"/>
      <c r="CY99" s="198"/>
      <c r="CZ99" s="198"/>
      <c r="DA99" s="198"/>
      <c r="DB99" s="198"/>
      <c r="DC99" s="14"/>
      <c r="DD99" s="158">
        <v>93472.837213371764</v>
      </c>
      <c r="DE99" s="158">
        <v>92133.972482324403</v>
      </c>
      <c r="DF99" s="159">
        <f t="shared" si="104"/>
        <v>1338.8647310473607</v>
      </c>
      <c r="DG99" s="166">
        <f t="shared" si="122"/>
        <v>1.453171609749293E-2</v>
      </c>
      <c r="DH99" s="145"/>
      <c r="DI99" s="176">
        <f t="shared" si="123"/>
        <v>2.6412433147515579E-2</v>
      </c>
      <c r="DJ99" s="176">
        <f t="shared" si="123"/>
        <v>2.515901025260148E-2</v>
      </c>
      <c r="DK99" s="145"/>
      <c r="DL99" s="145"/>
      <c r="DM99" s="145"/>
      <c r="DN99" s="145"/>
      <c r="DO99" s="145"/>
      <c r="DP99" s="145"/>
      <c r="DQ99" s="145"/>
      <c r="DR99" s="145"/>
      <c r="DS99" s="145"/>
      <c r="DT99" s="14"/>
      <c r="DU99" s="158">
        <v>283927.31670676032</v>
      </c>
      <c r="DV99" s="158">
        <v>298798.26098304591</v>
      </c>
      <c r="DW99" s="159">
        <f t="shared" si="105"/>
        <v>-14870.944276285591</v>
      </c>
      <c r="DX99" s="166">
        <f t="shared" si="124"/>
        <v>-4.9769179470322888E-2</v>
      </c>
      <c r="DY99" s="145"/>
      <c r="DZ99" s="176">
        <f t="shared" si="125"/>
        <v>4.0749606632929231E-2</v>
      </c>
      <c r="EA99" s="176">
        <f t="shared" si="125"/>
        <v>4.1061547952629208E-2</v>
      </c>
      <c r="EB99" s="145"/>
      <c r="EC99" s="145"/>
      <c r="ED99" s="145"/>
      <c r="EE99" s="145"/>
      <c r="EF99" s="145"/>
      <c r="EG99" s="145"/>
      <c r="EH99" s="145"/>
      <c r="EI99" s="145"/>
      <c r="EJ99" s="145"/>
      <c r="EK99" s="14"/>
      <c r="EL99" s="158">
        <v>1055589.6099999996</v>
      </c>
      <c r="EM99" s="158">
        <v>980230.41100000008</v>
      </c>
      <c r="EN99" s="159">
        <f t="shared" si="106"/>
        <v>75359.198999999557</v>
      </c>
      <c r="EO99" s="166">
        <f t="shared" si="126"/>
        <v>7.6879066548364294E-2</v>
      </c>
      <c r="EP99" s="145"/>
      <c r="EQ99" s="176">
        <f t="shared" si="127"/>
        <v>0.32510448247701956</v>
      </c>
      <c r="ER99" s="176">
        <f t="shared" si="127"/>
        <v>0.30255270834468606</v>
      </c>
      <c r="ES99" s="145"/>
      <c r="ET99" s="145"/>
      <c r="EU99" s="145"/>
      <c r="EV99" s="145"/>
      <c r="EW99" s="145"/>
      <c r="EX99" s="145"/>
      <c r="EY99" s="145"/>
      <c r="EZ99" s="145"/>
      <c r="FA99" s="145"/>
      <c r="FB99" s="14"/>
      <c r="FC99" s="158">
        <v>2519.7584999999995</v>
      </c>
      <c r="FD99" s="158">
        <v>2804.0564999999997</v>
      </c>
      <c r="FE99" s="159">
        <f t="shared" si="107"/>
        <v>-284.29800000000023</v>
      </c>
      <c r="FF99" s="166">
        <f t="shared" si="128"/>
        <v>-0.10138811396988623</v>
      </c>
      <c r="FG99" s="145"/>
      <c r="FH99" s="176">
        <f t="shared" si="129"/>
        <v>1.9231298896351404E-2</v>
      </c>
      <c r="FI99" s="176">
        <f t="shared" si="129"/>
        <v>2.0927818594315816E-2</v>
      </c>
      <c r="FJ99" s="145"/>
      <c r="FK99" s="145"/>
      <c r="FL99" s="145"/>
      <c r="FM99" s="145"/>
      <c r="FN99" s="145"/>
      <c r="FO99" s="145"/>
      <c r="FP99" s="145"/>
      <c r="FQ99" s="145"/>
      <c r="FR99" s="145"/>
      <c r="FS99" s="14"/>
      <c r="FT99" s="158">
        <v>6.27</v>
      </c>
      <c r="FU99" s="158">
        <v>11.065</v>
      </c>
      <c r="FV99" s="159">
        <f t="shared" si="108"/>
        <v>-4.7949999999999999</v>
      </c>
      <c r="FW99" s="166">
        <f t="shared" si="130"/>
        <v>-0.43334839584274742</v>
      </c>
      <c r="FX99" s="145"/>
      <c r="FY99" s="176">
        <f t="shared" si="131"/>
        <v>4.9594286700205209E-3</v>
      </c>
      <c r="FZ99" s="176">
        <f t="shared" si="131"/>
        <v>8.824974398402333E-3</v>
      </c>
      <c r="GA99" s="145"/>
      <c r="GB99" s="145"/>
      <c r="GC99" s="145"/>
      <c r="GD99" s="145"/>
      <c r="GE99" s="145"/>
      <c r="GF99" s="145"/>
      <c r="GG99" s="145"/>
      <c r="GH99" s="145"/>
      <c r="GI99" s="145"/>
    </row>
    <row r="100" spans="1:191" x14ac:dyDescent="0.25">
      <c r="A100" s="41">
        <v>689</v>
      </c>
      <c r="B100" s="45"/>
      <c r="C100" s="85"/>
      <c r="D100" s="78" t="str">
        <f>VLOOKUP($A100&amp;D$1,TEXTDF,(SPRCODE="DE")*2+(SPRCODE="FR")*3,FALSE)</f>
        <v>Überobligatorium</v>
      </c>
      <c r="E100" s="73"/>
      <c r="F100" s="74">
        <f t="shared" si="138"/>
        <v>3541371.447069034</v>
      </c>
      <c r="G100" s="74">
        <f t="shared" si="139"/>
        <v>3516834.3505494501</v>
      </c>
      <c r="H100" s="75">
        <f t="shared" si="98"/>
        <v>24537.096519583836</v>
      </c>
      <c r="I100" s="86">
        <f t="shared" si="109"/>
        <v>6.9770407343041629E-3</v>
      </c>
      <c r="J100" s="23"/>
      <c r="K100" s="118">
        <f t="shared" si="110"/>
        <v>2.3646079695414792E-2</v>
      </c>
      <c r="L100" s="118">
        <f t="shared" si="111"/>
        <v>2.2709587609406206E-2</v>
      </c>
      <c r="M100" s="23"/>
      <c r="N100" s="23"/>
      <c r="O100" s="23"/>
      <c r="P100" s="23"/>
      <c r="Q100" s="23"/>
      <c r="R100" s="23"/>
      <c r="S100" s="23"/>
      <c r="T100" s="23"/>
      <c r="U100" s="23"/>
      <c r="V100" s="14"/>
      <c r="W100" s="158">
        <v>671497.51300000004</v>
      </c>
      <c r="X100" s="158">
        <v>676696.26100000006</v>
      </c>
      <c r="Y100" s="159">
        <f t="shared" si="99"/>
        <v>-5198.7480000000214</v>
      </c>
      <c r="Z100" s="166">
        <f t="shared" si="112"/>
        <v>-7.6825428181286348E-3</v>
      </c>
      <c r="AA100" s="145"/>
      <c r="AB100" s="176">
        <f t="shared" si="113"/>
        <v>9.0916175649375045E-3</v>
      </c>
      <c r="AC100" s="176">
        <f t="shared" si="113"/>
        <v>9.0996691160310419E-3</v>
      </c>
      <c r="AD100" s="145"/>
      <c r="AE100" s="145"/>
      <c r="AF100" s="145"/>
      <c r="AG100" s="145"/>
      <c r="AH100" s="145"/>
      <c r="AI100" s="145"/>
      <c r="AJ100" s="145"/>
      <c r="AK100" s="145"/>
      <c r="AL100" s="145"/>
      <c r="AM100" s="14"/>
      <c r="AN100" s="158">
        <v>693184.40782003943</v>
      </c>
      <c r="AO100" s="158">
        <v>674571</v>
      </c>
      <c r="AP100" s="159">
        <f t="shared" si="100"/>
        <v>18613.407820039429</v>
      </c>
      <c r="AQ100" s="166">
        <f t="shared" si="114"/>
        <v>2.7592955849035095E-2</v>
      </c>
      <c r="AR100" s="145"/>
      <c r="AS100" s="176">
        <f t="shared" si="115"/>
        <v>3.9507479803614624E-2</v>
      </c>
      <c r="AT100" s="176">
        <f t="shared" si="115"/>
        <v>3.2905362348361507E-2</v>
      </c>
      <c r="AU100" s="145"/>
      <c r="AV100" s="145"/>
      <c r="AW100" s="145"/>
      <c r="AX100" s="145"/>
      <c r="AY100" s="145"/>
      <c r="AZ100" s="145"/>
      <c r="BA100" s="145"/>
      <c r="BB100" s="145"/>
      <c r="BC100" s="145"/>
      <c r="BD100" s="14"/>
      <c r="BE100" s="158">
        <v>336567.20677142567</v>
      </c>
      <c r="BF100" s="158">
        <v>320233.89292121504</v>
      </c>
      <c r="BG100" s="159">
        <f t="shared" si="101"/>
        <v>16333.31385021063</v>
      </c>
      <c r="BH100" s="166">
        <f t="shared" si="116"/>
        <v>5.1004325935696704E-2</v>
      </c>
      <c r="BI100" s="145"/>
      <c r="BJ100" s="176">
        <f t="shared" si="117"/>
        <v>1.8452158109745175E-2</v>
      </c>
      <c r="BK100" s="176">
        <f t="shared" si="117"/>
        <v>1.7160754204062482E-2</v>
      </c>
      <c r="BL100" s="145"/>
      <c r="BM100" s="145"/>
      <c r="BN100" s="145"/>
      <c r="BO100" s="145"/>
      <c r="BP100" s="145"/>
      <c r="BQ100" s="145"/>
      <c r="BR100" s="145"/>
      <c r="BS100" s="145"/>
      <c r="BT100" s="145"/>
      <c r="BU100" s="14"/>
      <c r="BV100" s="158">
        <v>468256.22482740064</v>
      </c>
      <c r="BW100" s="158">
        <v>484935.35492865805</v>
      </c>
      <c r="BX100" s="159">
        <f t="shared" si="102"/>
        <v>-16679.130101257411</v>
      </c>
      <c r="BY100" s="166">
        <f t="shared" si="118"/>
        <v>-3.4394543379315357E-2</v>
      </c>
      <c r="BZ100" s="145"/>
      <c r="CA100" s="176">
        <f t="shared" si="119"/>
        <v>2.9580334971149303E-2</v>
      </c>
      <c r="CB100" s="176">
        <f t="shared" si="119"/>
        <v>2.9353789315131381E-2</v>
      </c>
      <c r="CC100" s="145"/>
      <c r="CD100" s="145"/>
      <c r="CE100" s="145"/>
      <c r="CF100" s="145"/>
      <c r="CG100" s="145"/>
      <c r="CH100" s="145"/>
      <c r="CI100" s="145"/>
      <c r="CJ100" s="145"/>
      <c r="CK100" s="145"/>
      <c r="CL100" s="14"/>
      <c r="CM100" s="128">
        <v>231985.33031862075</v>
      </c>
      <c r="CN100" s="128">
        <v>229253.14822076805</v>
      </c>
      <c r="CO100" s="206">
        <f t="shared" si="103"/>
        <v>2732.1820978526957</v>
      </c>
      <c r="CP100" s="211">
        <f t="shared" si="120"/>
        <v>1.1917751703988122E-2</v>
      </c>
      <c r="CQ100" s="198"/>
      <c r="CR100" s="176">
        <f t="shared" si="121"/>
        <v>2.2294914673627531E-2</v>
      </c>
      <c r="CS100" s="176">
        <f t="shared" si="121"/>
        <v>2.1832092060727334E-2</v>
      </c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4"/>
      <c r="DD100" s="158">
        <v>45531.902156978234</v>
      </c>
      <c r="DE100" s="158">
        <v>53519.816418378236</v>
      </c>
      <c r="DF100" s="159">
        <f t="shared" si="104"/>
        <v>-7987.9142614000011</v>
      </c>
      <c r="DG100" s="166">
        <f t="shared" si="122"/>
        <v>-0.14925152580786916</v>
      </c>
      <c r="DH100" s="145"/>
      <c r="DI100" s="176">
        <f t="shared" si="123"/>
        <v>1.2865858763388097E-2</v>
      </c>
      <c r="DJ100" s="176">
        <f t="shared" si="123"/>
        <v>1.4614648361608957E-2</v>
      </c>
      <c r="DK100" s="145"/>
      <c r="DL100" s="145"/>
      <c r="DM100" s="145"/>
      <c r="DN100" s="145"/>
      <c r="DO100" s="145"/>
      <c r="DP100" s="145"/>
      <c r="DQ100" s="145"/>
      <c r="DR100" s="145"/>
      <c r="DS100" s="145"/>
      <c r="DT100" s="14"/>
      <c r="DU100" s="158">
        <v>741131.86217456893</v>
      </c>
      <c r="DV100" s="158">
        <v>749242.87706043106</v>
      </c>
      <c r="DW100" s="159">
        <f t="shared" si="105"/>
        <v>-8111.0148858621251</v>
      </c>
      <c r="DX100" s="166">
        <f t="shared" si="124"/>
        <v>-1.0825614943027251E-2</v>
      </c>
      <c r="DY100" s="145"/>
      <c r="DZ100" s="176">
        <f t="shared" si="125"/>
        <v>0.10636817970542572</v>
      </c>
      <c r="EA100" s="176">
        <f t="shared" si="125"/>
        <v>0.10296268868287825</v>
      </c>
      <c r="EB100" s="145"/>
      <c r="EC100" s="145"/>
      <c r="ED100" s="145"/>
      <c r="EE100" s="145"/>
      <c r="EF100" s="145"/>
      <c r="EG100" s="145"/>
      <c r="EH100" s="145"/>
      <c r="EI100" s="145"/>
      <c r="EJ100" s="145"/>
      <c r="EK100" s="14"/>
      <c r="EL100" s="158">
        <v>352000</v>
      </c>
      <c r="EM100" s="158">
        <v>327000</v>
      </c>
      <c r="EN100" s="159">
        <f t="shared" si="106"/>
        <v>25000</v>
      </c>
      <c r="EO100" s="166">
        <f t="shared" si="126"/>
        <v>7.6452599388379117E-2</v>
      </c>
      <c r="EP100" s="145"/>
      <c r="EQ100" s="176">
        <f t="shared" si="127"/>
        <v>0.10841029198071675</v>
      </c>
      <c r="ER100" s="176">
        <f t="shared" si="127"/>
        <v>0.10093008186491811</v>
      </c>
      <c r="ES100" s="145"/>
      <c r="ET100" s="145"/>
      <c r="EU100" s="145"/>
      <c r="EV100" s="145"/>
      <c r="EW100" s="145"/>
      <c r="EX100" s="145"/>
      <c r="EY100" s="145"/>
      <c r="EZ100" s="145"/>
      <c r="FA100" s="145"/>
      <c r="FB100" s="14"/>
      <c r="FC100" s="158">
        <v>1217</v>
      </c>
      <c r="FD100" s="158">
        <v>1382</v>
      </c>
      <c r="FE100" s="159">
        <f t="shared" si="107"/>
        <v>-165</v>
      </c>
      <c r="FF100" s="166">
        <f t="shared" si="128"/>
        <v>-0.11939218523878437</v>
      </c>
      <c r="FG100" s="145"/>
      <c r="FH100" s="176">
        <f t="shared" si="129"/>
        <v>9.2883864691237928E-3</v>
      </c>
      <c r="FI100" s="176">
        <f t="shared" si="129"/>
        <v>1.0314430289598111E-2</v>
      </c>
      <c r="FJ100" s="145"/>
      <c r="FK100" s="145"/>
      <c r="FL100" s="145"/>
      <c r="FM100" s="145"/>
      <c r="FN100" s="145"/>
      <c r="FO100" s="145"/>
      <c r="FP100" s="145"/>
      <c r="FQ100" s="145"/>
      <c r="FR100" s="145"/>
      <c r="FS100" s="14"/>
      <c r="FT100" s="158">
        <v>0</v>
      </c>
      <c r="FU100" s="158">
        <v>0</v>
      </c>
      <c r="FV100" s="159">
        <f t="shared" si="108"/>
        <v>0</v>
      </c>
      <c r="FW100" s="166" t="str">
        <f t="shared" si="130"/>
        <v/>
      </c>
      <c r="FX100" s="145"/>
      <c r="FY100" s="176">
        <f t="shared" si="131"/>
        <v>0</v>
      </c>
      <c r="FZ100" s="176">
        <f t="shared" si="131"/>
        <v>0</v>
      </c>
      <c r="GA100" s="145"/>
      <c r="GB100" s="145"/>
      <c r="GC100" s="145"/>
      <c r="GD100" s="145"/>
      <c r="GE100" s="145"/>
      <c r="GF100" s="145"/>
      <c r="GG100" s="145"/>
      <c r="GH100" s="145"/>
      <c r="GI100" s="145"/>
    </row>
    <row r="101" spans="1:191" x14ac:dyDescent="0.25">
      <c r="A101" s="41">
        <v>690</v>
      </c>
      <c r="B101" s="45"/>
      <c r="C101" s="45" t="str">
        <f t="shared" ref="C101:C107" si="140">VLOOKUP($A101&amp;C$1,TEXTDF,(SPRCODE="DE")*2+(SPRCODE="FR")*3,FALSE)</f>
        <v>Deckungskapital Freizügigkeitspolicen</v>
      </c>
      <c r="D101" s="45"/>
      <c r="E101" s="45"/>
      <c r="F101" s="79">
        <f t="shared" si="138"/>
        <v>5736912.3437698521</v>
      </c>
      <c r="G101" s="79">
        <f t="shared" si="139"/>
        <v>6024222.3374956809</v>
      </c>
      <c r="H101" s="92">
        <f t="shared" si="98"/>
        <v>-287309.99372582883</v>
      </c>
      <c r="I101" s="93">
        <f t="shared" si="109"/>
        <v>-4.7692461803338082E-2</v>
      </c>
      <c r="J101" s="23"/>
      <c r="K101" s="109">
        <f t="shared" si="110"/>
        <v>3.8305918628971869E-2</v>
      </c>
      <c r="L101" s="109">
        <f t="shared" si="111"/>
        <v>3.8900781588000005E-2</v>
      </c>
      <c r="M101" s="23"/>
      <c r="N101" s="23"/>
      <c r="O101" s="23"/>
      <c r="P101" s="23"/>
      <c r="Q101" s="23"/>
      <c r="R101" s="23"/>
      <c r="S101" s="23"/>
      <c r="T101" s="23"/>
      <c r="U101" s="23"/>
      <c r="V101" s="14"/>
      <c r="W101" s="152">
        <v>3481924.1141894036</v>
      </c>
      <c r="X101" s="152">
        <v>3558196.6071500001</v>
      </c>
      <c r="Y101" s="156">
        <f t="shared" si="99"/>
        <v>-76272.492960596457</v>
      </c>
      <c r="Z101" s="174">
        <f t="shared" si="112"/>
        <v>-2.1435716285977846E-2</v>
      </c>
      <c r="AA101" s="145"/>
      <c r="AB101" s="175">
        <f t="shared" si="113"/>
        <v>4.7142873686776915E-2</v>
      </c>
      <c r="AC101" s="175">
        <f t="shared" si="113"/>
        <v>4.7847776973086148E-2</v>
      </c>
      <c r="AD101" s="145"/>
      <c r="AE101" s="145"/>
      <c r="AF101" s="145"/>
      <c r="AG101" s="145"/>
      <c r="AH101" s="145"/>
      <c r="AI101" s="145"/>
      <c r="AJ101" s="145"/>
      <c r="AK101" s="145"/>
      <c r="AL101" s="145"/>
      <c r="AM101" s="14"/>
      <c r="AN101" s="152">
        <v>1085087</v>
      </c>
      <c r="AO101" s="152">
        <v>1193451</v>
      </c>
      <c r="AP101" s="156">
        <f t="shared" si="100"/>
        <v>-108364</v>
      </c>
      <c r="AQ101" s="174">
        <f t="shared" si="114"/>
        <v>-9.0798868156296342E-2</v>
      </c>
      <c r="AR101" s="145"/>
      <c r="AS101" s="175">
        <f t="shared" si="115"/>
        <v>6.1843648319328905E-2</v>
      </c>
      <c r="AT101" s="175">
        <f t="shared" si="115"/>
        <v>5.8216166422829306E-2</v>
      </c>
      <c r="AU101" s="145"/>
      <c r="AV101" s="145"/>
      <c r="AW101" s="145"/>
      <c r="AX101" s="145"/>
      <c r="AY101" s="145"/>
      <c r="AZ101" s="145"/>
      <c r="BA101" s="145"/>
      <c r="BB101" s="145"/>
      <c r="BC101" s="145"/>
      <c r="BD101" s="14"/>
      <c r="BE101" s="152">
        <v>312764.73855000001</v>
      </c>
      <c r="BF101" s="152">
        <v>349273.26409999997</v>
      </c>
      <c r="BG101" s="156">
        <f t="shared" si="101"/>
        <v>-36508.525549999962</v>
      </c>
      <c r="BH101" s="174">
        <f t="shared" si="116"/>
        <v>-0.10452711187062758</v>
      </c>
      <c r="BI101" s="145"/>
      <c r="BJ101" s="175">
        <f t="shared" si="117"/>
        <v>1.7147197619871272E-2</v>
      </c>
      <c r="BK101" s="175">
        <f t="shared" si="117"/>
        <v>1.8716921499453251E-2</v>
      </c>
      <c r="BL101" s="145"/>
      <c r="BM101" s="145"/>
      <c r="BN101" s="145"/>
      <c r="BO101" s="145"/>
      <c r="BP101" s="145"/>
      <c r="BQ101" s="145"/>
      <c r="BR101" s="145"/>
      <c r="BS101" s="145"/>
      <c r="BT101" s="145"/>
      <c r="BU101" s="14"/>
      <c r="BV101" s="152">
        <v>172584.261</v>
      </c>
      <c r="BW101" s="152">
        <v>198166.095</v>
      </c>
      <c r="BX101" s="156">
        <f t="shared" si="102"/>
        <v>-25581.834000000003</v>
      </c>
      <c r="BY101" s="174">
        <f t="shared" si="118"/>
        <v>-0.12909289048663952</v>
      </c>
      <c r="BZ101" s="145"/>
      <c r="CA101" s="175">
        <f t="shared" si="119"/>
        <v>1.090236494562352E-2</v>
      </c>
      <c r="CB101" s="175">
        <f t="shared" si="119"/>
        <v>1.1995260281420552E-2</v>
      </c>
      <c r="CC101" s="145"/>
      <c r="CD101" s="145"/>
      <c r="CE101" s="145"/>
      <c r="CF101" s="145"/>
      <c r="CG101" s="145"/>
      <c r="CH101" s="145"/>
      <c r="CI101" s="145"/>
      <c r="CJ101" s="145"/>
      <c r="CK101" s="145"/>
      <c r="CL101" s="14"/>
      <c r="CM101" s="127">
        <v>475778.53335254936</v>
      </c>
      <c r="CN101" s="127">
        <v>504814.12602526491</v>
      </c>
      <c r="CO101" s="205">
        <f t="shared" si="103"/>
        <v>-29035.592672715546</v>
      </c>
      <c r="CP101" s="218">
        <f t="shared" si="120"/>
        <v>-5.7517393384634352E-2</v>
      </c>
      <c r="CQ101" s="198"/>
      <c r="CR101" s="175">
        <f t="shared" si="121"/>
        <v>4.5724623147808202E-2</v>
      </c>
      <c r="CS101" s="175">
        <f t="shared" si="121"/>
        <v>4.8074142311563629E-2</v>
      </c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4"/>
      <c r="DD101" s="152">
        <v>6660</v>
      </c>
      <c r="DE101" s="152">
        <v>7336</v>
      </c>
      <c r="DF101" s="156">
        <f t="shared" si="104"/>
        <v>-676</v>
      </c>
      <c r="DG101" s="174">
        <f t="shared" si="122"/>
        <v>-9.2148309705561648E-2</v>
      </c>
      <c r="DH101" s="145"/>
      <c r="DI101" s="175">
        <f t="shared" si="123"/>
        <v>1.8819029143290987E-3</v>
      </c>
      <c r="DJ101" s="175">
        <f t="shared" si="123"/>
        <v>2.0032404360779401E-3</v>
      </c>
      <c r="DK101" s="145"/>
      <c r="DL101" s="145"/>
      <c r="DM101" s="145"/>
      <c r="DN101" s="145"/>
      <c r="DO101" s="145"/>
      <c r="DP101" s="145"/>
      <c r="DQ101" s="145"/>
      <c r="DR101" s="145"/>
      <c r="DS101" s="145"/>
      <c r="DT101" s="14"/>
      <c r="DU101" s="152">
        <v>104175.49234022101</v>
      </c>
      <c r="DV101" s="152">
        <v>113331.10021368699</v>
      </c>
      <c r="DW101" s="156">
        <f t="shared" si="105"/>
        <v>-9155.6078734659823</v>
      </c>
      <c r="DX101" s="174">
        <f t="shared" si="124"/>
        <v>-8.0786367168438233E-2</v>
      </c>
      <c r="DY101" s="145"/>
      <c r="DZ101" s="175">
        <f t="shared" si="125"/>
        <v>1.4951398065160744E-2</v>
      </c>
      <c r="EA101" s="175">
        <f t="shared" si="125"/>
        <v>1.5574221853361395E-2</v>
      </c>
      <c r="EB101" s="145"/>
      <c r="EC101" s="145"/>
      <c r="ED101" s="145"/>
      <c r="EE101" s="145"/>
      <c r="EF101" s="145"/>
      <c r="EG101" s="145"/>
      <c r="EH101" s="145"/>
      <c r="EI101" s="145"/>
      <c r="EJ101" s="145"/>
      <c r="EK101" s="14"/>
      <c r="EL101" s="152">
        <v>2819.89</v>
      </c>
      <c r="EM101" s="152">
        <v>3070.1640000000002</v>
      </c>
      <c r="EN101" s="156">
        <f t="shared" si="106"/>
        <v>-250.27400000000034</v>
      </c>
      <c r="EO101" s="174">
        <f t="shared" si="126"/>
        <v>-8.1518120856084675E-2</v>
      </c>
      <c r="EP101" s="145"/>
      <c r="EQ101" s="175">
        <f t="shared" si="127"/>
        <v>8.684803927656345E-4</v>
      </c>
      <c r="ER101" s="175">
        <f t="shared" si="127"/>
        <v>9.4762050109701678E-4</v>
      </c>
      <c r="ES101" s="145"/>
      <c r="ET101" s="145"/>
      <c r="EU101" s="145"/>
      <c r="EV101" s="145"/>
      <c r="EW101" s="145"/>
      <c r="EX101" s="145"/>
      <c r="EY101" s="145"/>
      <c r="EZ101" s="145"/>
      <c r="FA101" s="145"/>
      <c r="FB101" s="14"/>
      <c r="FC101" s="152">
        <v>94047.639368529432</v>
      </c>
      <c r="FD101" s="152">
        <v>95412.671428529458</v>
      </c>
      <c r="FE101" s="156">
        <f t="shared" si="107"/>
        <v>-1365.0320600000268</v>
      </c>
      <c r="FF101" s="174">
        <f t="shared" si="128"/>
        <v>-1.4306611895072319E-2</v>
      </c>
      <c r="FG101" s="145"/>
      <c r="FH101" s="175">
        <f t="shared" si="129"/>
        <v>0.71779032125199915</v>
      </c>
      <c r="FI101" s="175">
        <f t="shared" si="129"/>
        <v>0.7121037251764808</v>
      </c>
      <c r="FJ101" s="145"/>
      <c r="FK101" s="145"/>
      <c r="FL101" s="145"/>
      <c r="FM101" s="145"/>
      <c r="FN101" s="145"/>
      <c r="FO101" s="145"/>
      <c r="FP101" s="145"/>
      <c r="FQ101" s="145"/>
      <c r="FR101" s="145"/>
      <c r="FS101" s="14"/>
      <c r="FT101" s="152">
        <v>1070.6749691499999</v>
      </c>
      <c r="FU101" s="152">
        <v>1171.3095782</v>
      </c>
      <c r="FV101" s="156">
        <f t="shared" si="108"/>
        <v>-100.63460905000011</v>
      </c>
      <c r="FW101" s="174">
        <f t="shared" si="130"/>
        <v>-8.5916320435669546E-2</v>
      </c>
      <c r="FX101" s="145"/>
      <c r="FY101" s="175">
        <f t="shared" si="131"/>
        <v>0.8468797668701511</v>
      </c>
      <c r="FZ101" s="175">
        <f t="shared" si="131"/>
        <v>0.93418680887649663</v>
      </c>
      <c r="GA101" s="145"/>
      <c r="GB101" s="145"/>
      <c r="GC101" s="145"/>
      <c r="GD101" s="145"/>
      <c r="GE101" s="145"/>
      <c r="GF101" s="145"/>
      <c r="GG101" s="145"/>
      <c r="GH101" s="145"/>
      <c r="GI101" s="145"/>
    </row>
    <row r="102" spans="1:191" x14ac:dyDescent="0.25">
      <c r="A102" s="41">
        <v>691</v>
      </c>
      <c r="B102" s="45"/>
      <c r="C102" s="85" t="str">
        <f t="shared" si="140"/>
        <v>Deckungskapital übrige Deckungen</v>
      </c>
      <c r="D102" s="45"/>
      <c r="E102" s="45"/>
      <c r="F102" s="79">
        <f t="shared" si="138"/>
        <v>4027249.5549843488</v>
      </c>
      <c r="G102" s="79">
        <f t="shared" si="139"/>
        <v>3976168.4267544993</v>
      </c>
      <c r="H102" s="92">
        <f t="shared" si="98"/>
        <v>51081.128229849506</v>
      </c>
      <c r="I102" s="93">
        <f t="shared" si="109"/>
        <v>1.2846822052642315E-2</v>
      </c>
      <c r="J102" s="23"/>
      <c r="K102" s="109">
        <f t="shared" si="110"/>
        <v>2.6890334819099058E-2</v>
      </c>
      <c r="L102" s="109">
        <f t="shared" si="111"/>
        <v>2.5675689053431996E-2</v>
      </c>
      <c r="M102" s="23"/>
      <c r="N102" s="23"/>
      <c r="O102" s="23"/>
      <c r="P102" s="23"/>
      <c r="Q102" s="23"/>
      <c r="R102" s="23"/>
      <c r="S102" s="23"/>
      <c r="T102" s="23"/>
      <c r="U102" s="23"/>
      <c r="V102" s="14"/>
      <c r="W102" s="152">
        <v>3998326.9204550046</v>
      </c>
      <c r="X102" s="152">
        <v>3949262.4537800001</v>
      </c>
      <c r="Y102" s="156">
        <f t="shared" si="99"/>
        <v>49064.466675004456</v>
      </c>
      <c r="Z102" s="174">
        <f t="shared" si="112"/>
        <v>1.2423703729298241E-2</v>
      </c>
      <c r="AA102" s="145"/>
      <c r="AB102" s="175">
        <f t="shared" si="113"/>
        <v>5.4134614881844241E-2</v>
      </c>
      <c r="AC102" s="175">
        <f t="shared" si="113"/>
        <v>5.3106517137624376E-2</v>
      </c>
      <c r="AD102" s="145"/>
      <c r="AE102" s="145"/>
      <c r="AF102" s="145"/>
      <c r="AG102" s="145"/>
      <c r="AH102" s="145"/>
      <c r="AI102" s="145"/>
      <c r="AJ102" s="145"/>
      <c r="AK102" s="145"/>
      <c r="AL102" s="145"/>
      <c r="AM102" s="14"/>
      <c r="AN102" s="152">
        <v>0</v>
      </c>
      <c r="AO102" s="152">
        <v>0</v>
      </c>
      <c r="AP102" s="156">
        <f t="shared" si="100"/>
        <v>0</v>
      </c>
      <c r="AQ102" s="174" t="str">
        <f t="shared" si="114"/>
        <v/>
      </c>
      <c r="AR102" s="145"/>
      <c r="AS102" s="175">
        <f t="shared" si="115"/>
        <v>0</v>
      </c>
      <c r="AT102" s="175">
        <f t="shared" si="115"/>
        <v>0</v>
      </c>
      <c r="AU102" s="145"/>
      <c r="AV102" s="145"/>
      <c r="AW102" s="145"/>
      <c r="AX102" s="145"/>
      <c r="AY102" s="145"/>
      <c r="AZ102" s="145"/>
      <c r="BA102" s="145"/>
      <c r="BB102" s="145"/>
      <c r="BC102" s="145"/>
      <c r="BD102" s="14"/>
      <c r="BE102" s="152">
        <v>6975.1926500023646</v>
      </c>
      <c r="BF102" s="152">
        <v>7946.7505300002294</v>
      </c>
      <c r="BG102" s="156">
        <f t="shared" si="101"/>
        <v>-971.5578799978648</v>
      </c>
      <c r="BH102" s="174">
        <f t="shared" si="116"/>
        <v>-0.1222585101080097</v>
      </c>
      <c r="BI102" s="145"/>
      <c r="BJ102" s="175">
        <f t="shared" si="117"/>
        <v>3.8241205629752767E-4</v>
      </c>
      <c r="BK102" s="175">
        <f t="shared" si="117"/>
        <v>4.2585196501948006E-4</v>
      </c>
      <c r="BL102" s="145"/>
      <c r="BM102" s="145"/>
      <c r="BN102" s="145"/>
      <c r="BO102" s="145"/>
      <c r="BP102" s="145"/>
      <c r="BQ102" s="145"/>
      <c r="BR102" s="145"/>
      <c r="BS102" s="145"/>
      <c r="BT102" s="145"/>
      <c r="BU102" s="14"/>
      <c r="BV102" s="152">
        <v>0</v>
      </c>
      <c r="BW102" s="152">
        <v>0</v>
      </c>
      <c r="BX102" s="156">
        <f t="shared" si="102"/>
        <v>0</v>
      </c>
      <c r="BY102" s="174" t="str">
        <f t="shared" si="118"/>
        <v/>
      </c>
      <c r="BZ102" s="145"/>
      <c r="CA102" s="175">
        <f t="shared" si="119"/>
        <v>0</v>
      </c>
      <c r="CB102" s="175">
        <f t="shared" si="119"/>
        <v>0</v>
      </c>
      <c r="CC102" s="145"/>
      <c r="CD102" s="145"/>
      <c r="CE102" s="145"/>
      <c r="CF102" s="145"/>
      <c r="CG102" s="145"/>
      <c r="CH102" s="145"/>
      <c r="CI102" s="145"/>
      <c r="CJ102" s="145"/>
      <c r="CK102" s="145"/>
      <c r="CL102" s="14"/>
      <c r="CM102" s="127">
        <v>8880.5663074478507</v>
      </c>
      <c r="CN102" s="127">
        <v>8918.6031347326934</v>
      </c>
      <c r="CO102" s="205">
        <f t="shared" si="103"/>
        <v>-38.03682728484273</v>
      </c>
      <c r="CP102" s="218">
        <f t="shared" si="120"/>
        <v>-4.2648861834329033E-3</v>
      </c>
      <c r="CQ102" s="198"/>
      <c r="CR102" s="175">
        <f t="shared" si="121"/>
        <v>8.5346546614007682E-4</v>
      </c>
      <c r="CS102" s="175">
        <f t="shared" si="121"/>
        <v>8.4933082141611614E-4</v>
      </c>
      <c r="CT102" s="198"/>
      <c r="CU102" s="198"/>
      <c r="CV102" s="198"/>
      <c r="CW102" s="198"/>
      <c r="CX102" s="198"/>
      <c r="CY102" s="198"/>
      <c r="CZ102" s="198"/>
      <c r="DA102" s="198"/>
      <c r="DB102" s="198"/>
      <c r="DC102" s="14"/>
      <c r="DD102" s="152">
        <v>2521.576</v>
      </c>
      <c r="DE102" s="152">
        <v>2419.41</v>
      </c>
      <c r="DF102" s="156">
        <f t="shared" si="104"/>
        <v>102.16600000000017</v>
      </c>
      <c r="DG102" s="174">
        <f t="shared" si="122"/>
        <v>4.2227650542901118E-2</v>
      </c>
      <c r="DH102" s="145"/>
      <c r="DI102" s="175">
        <f t="shared" si="123"/>
        <v>7.1251670016551222E-4</v>
      </c>
      <c r="DJ102" s="175">
        <f t="shared" si="123"/>
        <v>6.6066793122291831E-4</v>
      </c>
      <c r="DK102" s="145"/>
      <c r="DL102" s="145"/>
      <c r="DM102" s="145"/>
      <c r="DN102" s="145"/>
      <c r="DO102" s="145"/>
      <c r="DP102" s="145"/>
      <c r="DQ102" s="145"/>
      <c r="DR102" s="145"/>
      <c r="DS102" s="145"/>
      <c r="DT102" s="14"/>
      <c r="DU102" s="152">
        <v>10545.299571894</v>
      </c>
      <c r="DV102" s="152">
        <v>7621.2093097659999</v>
      </c>
      <c r="DW102" s="156">
        <f t="shared" si="105"/>
        <v>2924.0902621280002</v>
      </c>
      <c r="DX102" s="174">
        <f t="shared" si="124"/>
        <v>0.38367798905365325</v>
      </c>
      <c r="DY102" s="145"/>
      <c r="DZ102" s="175">
        <f t="shared" si="125"/>
        <v>1.513474696148692E-3</v>
      </c>
      <c r="EA102" s="175">
        <f t="shared" si="125"/>
        <v>1.0473242063070013E-3</v>
      </c>
      <c r="EB102" s="145"/>
      <c r="EC102" s="145"/>
      <c r="ED102" s="145"/>
      <c r="EE102" s="145"/>
      <c r="EF102" s="145"/>
      <c r="EG102" s="145"/>
      <c r="EH102" s="145"/>
      <c r="EI102" s="145"/>
      <c r="EJ102" s="145"/>
      <c r="EK102" s="14"/>
      <c r="EL102" s="152">
        <v>0</v>
      </c>
      <c r="EM102" s="152">
        <v>0</v>
      </c>
      <c r="EN102" s="156">
        <f t="shared" si="106"/>
        <v>0</v>
      </c>
      <c r="EO102" s="174" t="str">
        <f t="shared" si="126"/>
        <v/>
      </c>
      <c r="EP102" s="145"/>
      <c r="EQ102" s="175">
        <f t="shared" si="127"/>
        <v>0</v>
      </c>
      <c r="ER102" s="175">
        <f t="shared" si="127"/>
        <v>0</v>
      </c>
      <c r="ES102" s="145"/>
      <c r="ET102" s="145"/>
      <c r="EU102" s="145"/>
      <c r="EV102" s="145"/>
      <c r="EW102" s="145"/>
      <c r="EX102" s="145"/>
      <c r="EY102" s="145"/>
      <c r="EZ102" s="145"/>
      <c r="FA102" s="145"/>
      <c r="FB102" s="14"/>
      <c r="FC102" s="152">
        <v>0</v>
      </c>
      <c r="FD102" s="152">
        <v>0</v>
      </c>
      <c r="FE102" s="156">
        <f t="shared" si="107"/>
        <v>0</v>
      </c>
      <c r="FF102" s="174" t="str">
        <f t="shared" si="128"/>
        <v/>
      </c>
      <c r="FG102" s="145"/>
      <c r="FH102" s="175">
        <f t="shared" si="129"/>
        <v>0</v>
      </c>
      <c r="FI102" s="175">
        <f t="shared" si="129"/>
        <v>0</v>
      </c>
      <c r="FJ102" s="145"/>
      <c r="FK102" s="145"/>
      <c r="FL102" s="145"/>
      <c r="FM102" s="145"/>
      <c r="FN102" s="145"/>
      <c r="FO102" s="145"/>
      <c r="FP102" s="145"/>
      <c r="FQ102" s="145"/>
      <c r="FR102" s="145"/>
      <c r="FS102" s="14"/>
      <c r="FT102" s="152">
        <v>0</v>
      </c>
      <c r="FU102" s="152">
        <v>0</v>
      </c>
      <c r="FV102" s="156">
        <f t="shared" si="108"/>
        <v>0</v>
      </c>
      <c r="FW102" s="174" t="str">
        <f t="shared" si="130"/>
        <v/>
      </c>
      <c r="FX102" s="145"/>
      <c r="FY102" s="175">
        <f t="shared" si="131"/>
        <v>0</v>
      </c>
      <c r="FZ102" s="175">
        <f t="shared" si="131"/>
        <v>0</v>
      </c>
      <c r="GA102" s="145"/>
      <c r="GB102" s="145"/>
      <c r="GC102" s="145"/>
      <c r="GD102" s="145"/>
      <c r="GE102" s="145"/>
      <c r="GF102" s="145"/>
      <c r="GG102" s="145"/>
      <c r="GH102" s="145"/>
      <c r="GI102" s="145"/>
    </row>
    <row r="103" spans="1:191" x14ac:dyDescent="0.25">
      <c r="A103" s="41">
        <v>692</v>
      </c>
      <c r="B103" s="45"/>
      <c r="C103" s="85" t="str">
        <f t="shared" si="140"/>
        <v>Verstärkungen für Rentendeckungskapitalien</v>
      </c>
      <c r="D103" s="45"/>
      <c r="E103" s="45"/>
      <c r="F103" s="79">
        <f t="shared" si="138"/>
        <v>9258179.1014363058</v>
      </c>
      <c r="G103" s="79">
        <f t="shared" si="139"/>
        <v>9930643.0756507199</v>
      </c>
      <c r="H103" s="92">
        <f t="shared" si="98"/>
        <v>-672463.97421441413</v>
      </c>
      <c r="I103" s="93">
        <f t="shared" si="109"/>
        <v>-6.7716055152888477E-2</v>
      </c>
      <c r="J103" s="23"/>
      <c r="K103" s="109">
        <f t="shared" si="110"/>
        <v>6.1817757368595815E-2</v>
      </c>
      <c r="L103" s="109">
        <f t="shared" si="111"/>
        <v>6.4126082284483785E-2</v>
      </c>
      <c r="M103" s="23"/>
      <c r="N103" s="23"/>
      <c r="O103" s="23"/>
      <c r="P103" s="23"/>
      <c r="Q103" s="23"/>
      <c r="R103" s="23"/>
      <c r="S103" s="23"/>
      <c r="T103" s="23"/>
      <c r="U103" s="23"/>
      <c r="V103" s="14"/>
      <c r="W103" s="152">
        <v>3035731.9269999997</v>
      </c>
      <c r="X103" s="152">
        <v>3196778.0930000003</v>
      </c>
      <c r="Y103" s="156">
        <f t="shared" si="99"/>
        <v>-161046.16600000067</v>
      </c>
      <c r="Z103" s="174">
        <f t="shared" si="112"/>
        <v>-5.037764940664613E-2</v>
      </c>
      <c r="AA103" s="145"/>
      <c r="AB103" s="175">
        <f t="shared" si="113"/>
        <v>4.1101736306735616E-2</v>
      </c>
      <c r="AC103" s="175">
        <f t="shared" si="113"/>
        <v>4.2987710380856844E-2</v>
      </c>
      <c r="AD103" s="145"/>
      <c r="AE103" s="145"/>
      <c r="AF103" s="145"/>
      <c r="AG103" s="145"/>
      <c r="AH103" s="145"/>
      <c r="AI103" s="145"/>
      <c r="AJ103" s="145"/>
      <c r="AK103" s="145"/>
      <c r="AL103" s="145"/>
      <c r="AM103" s="14"/>
      <c r="AN103" s="152">
        <v>2782343.1019299999</v>
      </c>
      <c r="AO103" s="152">
        <v>3377513.8755099997</v>
      </c>
      <c r="AP103" s="156">
        <f t="shared" si="100"/>
        <v>-595170.7735799998</v>
      </c>
      <c r="AQ103" s="174">
        <f t="shared" si="114"/>
        <v>-0.17621564130217815</v>
      </c>
      <c r="AR103" s="145"/>
      <c r="AS103" s="175">
        <f t="shared" si="115"/>
        <v>0.15857737517772272</v>
      </c>
      <c r="AT103" s="175">
        <f t="shared" si="115"/>
        <v>0.16475407023171068</v>
      </c>
      <c r="AU103" s="145"/>
      <c r="AV103" s="145"/>
      <c r="AW103" s="145"/>
      <c r="AX103" s="145"/>
      <c r="AY103" s="145"/>
      <c r="AZ103" s="145"/>
      <c r="BA103" s="145"/>
      <c r="BB103" s="145"/>
      <c r="BC103" s="145"/>
      <c r="BD103" s="14"/>
      <c r="BE103" s="152">
        <v>1278510</v>
      </c>
      <c r="BF103" s="152">
        <v>1054520</v>
      </c>
      <c r="BG103" s="156">
        <f t="shared" si="101"/>
        <v>223990</v>
      </c>
      <c r="BH103" s="174">
        <f t="shared" si="116"/>
        <v>0.21240943746918028</v>
      </c>
      <c r="BI103" s="145"/>
      <c r="BJ103" s="175">
        <f t="shared" si="117"/>
        <v>7.0093782728249995E-2</v>
      </c>
      <c r="BK103" s="175">
        <f t="shared" si="117"/>
        <v>5.6509816491285926E-2</v>
      </c>
      <c r="BL103" s="145"/>
      <c r="BM103" s="145"/>
      <c r="BN103" s="145"/>
      <c r="BO103" s="145"/>
      <c r="BP103" s="145"/>
      <c r="BQ103" s="145"/>
      <c r="BR103" s="145"/>
      <c r="BS103" s="145"/>
      <c r="BT103" s="145"/>
      <c r="BU103" s="14"/>
      <c r="BV103" s="152">
        <v>1330600</v>
      </c>
      <c r="BW103" s="152">
        <v>1368401.4280000001</v>
      </c>
      <c r="BX103" s="156">
        <f t="shared" si="102"/>
        <v>-37801.428000000073</v>
      </c>
      <c r="BY103" s="174">
        <f t="shared" si="118"/>
        <v>-2.7624516626856388E-2</v>
      </c>
      <c r="BZ103" s="145"/>
      <c r="CA103" s="175">
        <f t="shared" si="119"/>
        <v>8.4055676413312436E-2</v>
      </c>
      <c r="CB103" s="175">
        <f t="shared" si="119"/>
        <v>8.2831179058796944E-2</v>
      </c>
      <c r="CC103" s="145"/>
      <c r="CD103" s="145"/>
      <c r="CE103" s="145"/>
      <c r="CF103" s="145"/>
      <c r="CG103" s="145"/>
      <c r="CH103" s="145"/>
      <c r="CI103" s="145"/>
      <c r="CJ103" s="145"/>
      <c r="CK103" s="145"/>
      <c r="CL103" s="14"/>
      <c r="CM103" s="127">
        <v>473500</v>
      </c>
      <c r="CN103" s="127">
        <v>502500</v>
      </c>
      <c r="CO103" s="205">
        <f t="shared" si="103"/>
        <v>-29000</v>
      </c>
      <c r="CP103" s="218">
        <f t="shared" si="120"/>
        <v>-5.7711442786069655E-2</v>
      </c>
      <c r="CQ103" s="198"/>
      <c r="CR103" s="175">
        <f t="shared" si="121"/>
        <v>4.5505645048605416E-2</v>
      </c>
      <c r="CS103" s="175">
        <f t="shared" si="121"/>
        <v>4.7853764912972545E-2</v>
      </c>
      <c r="CT103" s="198"/>
      <c r="CU103" s="198"/>
      <c r="CV103" s="198"/>
      <c r="CW103" s="198"/>
      <c r="CX103" s="198"/>
      <c r="CY103" s="198"/>
      <c r="CZ103" s="198"/>
      <c r="DA103" s="198"/>
      <c r="DB103" s="198"/>
      <c r="DC103" s="14"/>
      <c r="DD103" s="152">
        <v>110000</v>
      </c>
      <c r="DE103" s="152">
        <v>135800</v>
      </c>
      <c r="DF103" s="156">
        <f t="shared" si="104"/>
        <v>-25800</v>
      </c>
      <c r="DG103" s="174">
        <f t="shared" si="122"/>
        <v>-0.18998527245949925</v>
      </c>
      <c r="DH103" s="145"/>
      <c r="DI103" s="175">
        <f t="shared" si="123"/>
        <v>3.1082480566997125E-2</v>
      </c>
      <c r="DJ103" s="175">
        <f t="shared" si="123"/>
        <v>3.708288593503057E-2</v>
      </c>
      <c r="DK103" s="145"/>
      <c r="DL103" s="145"/>
      <c r="DM103" s="145"/>
      <c r="DN103" s="145"/>
      <c r="DO103" s="145"/>
      <c r="DP103" s="145"/>
      <c r="DQ103" s="145"/>
      <c r="DR103" s="145"/>
      <c r="DS103" s="145"/>
      <c r="DT103" s="14"/>
      <c r="DU103" s="152">
        <v>140845.19682483596</v>
      </c>
      <c r="DV103" s="152">
        <v>179405.75945925098</v>
      </c>
      <c r="DW103" s="156">
        <f t="shared" si="105"/>
        <v>-38560.562634415022</v>
      </c>
      <c r="DX103" s="174">
        <f t="shared" si="124"/>
        <v>-0.21493492043199103</v>
      </c>
      <c r="DY103" s="145"/>
      <c r="DZ103" s="175">
        <f t="shared" si="125"/>
        <v>2.0214280307087138E-2</v>
      </c>
      <c r="EA103" s="175">
        <f t="shared" si="125"/>
        <v>2.4654354315107235E-2</v>
      </c>
      <c r="EB103" s="145"/>
      <c r="EC103" s="145"/>
      <c r="ED103" s="145"/>
      <c r="EE103" s="145"/>
      <c r="EF103" s="145"/>
      <c r="EG103" s="145"/>
      <c r="EH103" s="145"/>
      <c r="EI103" s="145"/>
      <c r="EJ103" s="145"/>
      <c r="EK103" s="14"/>
      <c r="EL103" s="152">
        <v>90969.132000000565</v>
      </c>
      <c r="EM103" s="152">
        <v>100053.67699999997</v>
      </c>
      <c r="EN103" s="156">
        <f t="shared" si="106"/>
        <v>-9084.5449999994016</v>
      </c>
      <c r="EO103" s="174">
        <f t="shared" si="126"/>
        <v>-9.0796713048331146E-2</v>
      </c>
      <c r="EP103" s="145"/>
      <c r="EQ103" s="175">
        <f t="shared" si="127"/>
        <v>2.8017017503842116E-2</v>
      </c>
      <c r="ER103" s="175">
        <f t="shared" si="127"/>
        <v>3.0882036117724988E-2</v>
      </c>
      <c r="ES103" s="145"/>
      <c r="ET103" s="145"/>
      <c r="EU103" s="145"/>
      <c r="EV103" s="145"/>
      <c r="EW103" s="145"/>
      <c r="EX103" s="145"/>
      <c r="EY103" s="145"/>
      <c r="EZ103" s="145"/>
      <c r="FA103" s="145"/>
      <c r="FB103" s="14"/>
      <c r="FC103" s="152">
        <v>15679.743681470574</v>
      </c>
      <c r="FD103" s="152">
        <v>15670.242681470576</v>
      </c>
      <c r="FE103" s="156">
        <f t="shared" si="107"/>
        <v>9.5009999999983847</v>
      </c>
      <c r="FF103" s="174">
        <f t="shared" si="128"/>
        <v>6.063084148169029E-4</v>
      </c>
      <c r="FG103" s="145"/>
      <c r="FH103" s="175">
        <f t="shared" si="129"/>
        <v>0.11967092773237516</v>
      </c>
      <c r="FI103" s="175">
        <f t="shared" si="129"/>
        <v>0.11695341950731782</v>
      </c>
      <c r="FJ103" s="145"/>
      <c r="FK103" s="145"/>
      <c r="FL103" s="145"/>
      <c r="FM103" s="145"/>
      <c r="FN103" s="145"/>
      <c r="FO103" s="145"/>
      <c r="FP103" s="145"/>
      <c r="FQ103" s="145"/>
      <c r="FR103" s="145"/>
      <c r="FS103" s="14"/>
      <c r="FT103" s="152">
        <v>0</v>
      </c>
      <c r="FU103" s="152">
        <v>0</v>
      </c>
      <c r="FV103" s="156">
        <f t="shared" si="108"/>
        <v>0</v>
      </c>
      <c r="FW103" s="174" t="str">
        <f t="shared" si="130"/>
        <v/>
      </c>
      <c r="FX103" s="145"/>
      <c r="FY103" s="175">
        <f t="shared" si="131"/>
        <v>0</v>
      </c>
      <c r="FZ103" s="175">
        <f t="shared" si="131"/>
        <v>0</v>
      </c>
      <c r="GA103" s="145"/>
      <c r="GB103" s="145"/>
      <c r="GC103" s="145"/>
      <c r="GD103" s="145"/>
      <c r="GE103" s="145"/>
      <c r="GF103" s="145"/>
      <c r="GG103" s="145"/>
      <c r="GH103" s="145"/>
      <c r="GI103" s="145"/>
    </row>
    <row r="104" spans="1:191" x14ac:dyDescent="0.25">
      <c r="A104" s="41">
        <v>693</v>
      </c>
      <c r="B104" s="45"/>
      <c r="C104" s="85" t="str">
        <f t="shared" si="140"/>
        <v>Rückstellung für eingetretene, noch nicht erledigte Versicherungsfälle (RBNS und IBNR)</v>
      </c>
      <c r="D104" s="45"/>
      <c r="E104" s="45"/>
      <c r="F104" s="79">
        <f t="shared" si="138"/>
        <v>2396487.6431282056</v>
      </c>
      <c r="G104" s="79">
        <f t="shared" si="139"/>
        <v>2493818.6096628066</v>
      </c>
      <c r="H104" s="92">
        <f t="shared" si="98"/>
        <v>-97330.966534601059</v>
      </c>
      <c r="I104" s="93">
        <f t="shared" si="109"/>
        <v>-3.9028887729633754E-2</v>
      </c>
      <c r="J104" s="23"/>
      <c r="K104" s="109">
        <f t="shared" si="110"/>
        <v>1.600157979626407E-2</v>
      </c>
      <c r="L104" s="109">
        <f t="shared" si="111"/>
        <v>1.6103571153204009E-2</v>
      </c>
      <c r="M104" s="23"/>
      <c r="N104" s="23"/>
      <c r="O104" s="23"/>
      <c r="P104" s="23"/>
      <c r="Q104" s="23"/>
      <c r="R104" s="23"/>
      <c r="S104" s="23"/>
      <c r="T104" s="23"/>
      <c r="U104" s="23"/>
      <c r="V104" s="14"/>
      <c r="W104" s="152">
        <v>715538.63015999994</v>
      </c>
      <c r="X104" s="152">
        <v>762881.81713999994</v>
      </c>
      <c r="Y104" s="156">
        <f t="shared" si="99"/>
        <v>-47343.186979999999</v>
      </c>
      <c r="Z104" s="174">
        <f t="shared" si="112"/>
        <v>-6.205835021404349E-2</v>
      </c>
      <c r="AA104" s="145"/>
      <c r="AB104" s="175">
        <f t="shared" si="113"/>
        <v>9.687904202787383E-3</v>
      </c>
      <c r="AC104" s="175">
        <f t="shared" si="113"/>
        <v>1.0258623418949994E-2</v>
      </c>
      <c r="AD104" s="145"/>
      <c r="AE104" s="145"/>
      <c r="AF104" s="145"/>
      <c r="AG104" s="145"/>
      <c r="AH104" s="145"/>
      <c r="AI104" s="145"/>
      <c r="AJ104" s="145"/>
      <c r="AK104" s="145"/>
      <c r="AL104" s="145"/>
      <c r="AM104" s="14"/>
      <c r="AN104" s="152">
        <v>310972.52133999998</v>
      </c>
      <c r="AO104" s="152">
        <v>345475.99400000001</v>
      </c>
      <c r="AP104" s="156">
        <f t="shared" si="100"/>
        <v>-34503.472660000029</v>
      </c>
      <c r="AQ104" s="174">
        <f t="shared" si="114"/>
        <v>-9.9872272630323611E-2</v>
      </c>
      <c r="AR104" s="145"/>
      <c r="AS104" s="175">
        <f t="shared" si="115"/>
        <v>1.7723625153306565E-2</v>
      </c>
      <c r="AT104" s="175">
        <f t="shared" si="115"/>
        <v>1.6852210909200614E-2</v>
      </c>
      <c r="AU104" s="145"/>
      <c r="AV104" s="145"/>
      <c r="AW104" s="145"/>
      <c r="AX104" s="145"/>
      <c r="AY104" s="145"/>
      <c r="AZ104" s="145"/>
      <c r="BA104" s="145"/>
      <c r="BB104" s="145"/>
      <c r="BC104" s="145"/>
      <c r="BD104" s="14"/>
      <c r="BE104" s="152">
        <v>323400</v>
      </c>
      <c r="BF104" s="152">
        <v>327200</v>
      </c>
      <c r="BG104" s="156">
        <f t="shared" si="101"/>
        <v>-3800</v>
      </c>
      <c r="BH104" s="174">
        <f t="shared" si="116"/>
        <v>-1.1613691931540382E-2</v>
      </c>
      <c r="BI104" s="145"/>
      <c r="BJ104" s="175">
        <f t="shared" si="117"/>
        <v>1.77302714365285E-2</v>
      </c>
      <c r="BK104" s="175">
        <f t="shared" si="117"/>
        <v>1.7534055263009479E-2</v>
      </c>
      <c r="BL104" s="145"/>
      <c r="BM104" s="145"/>
      <c r="BN104" s="145"/>
      <c r="BO104" s="145"/>
      <c r="BP104" s="145"/>
      <c r="BQ104" s="145"/>
      <c r="BR104" s="145"/>
      <c r="BS104" s="145"/>
      <c r="BT104" s="145"/>
      <c r="BU104" s="14"/>
      <c r="BV104" s="152">
        <v>193448.22889999999</v>
      </c>
      <c r="BW104" s="152">
        <v>202901.74930000002</v>
      </c>
      <c r="BX104" s="156">
        <f t="shared" si="102"/>
        <v>-9453.5204000000376</v>
      </c>
      <c r="BY104" s="174">
        <f t="shared" si="118"/>
        <v>-4.6591616053652363E-2</v>
      </c>
      <c r="BZ104" s="145"/>
      <c r="CA104" s="175">
        <f t="shared" si="119"/>
        <v>1.2220368052868476E-2</v>
      </c>
      <c r="CB104" s="175">
        <f t="shared" si="119"/>
        <v>1.228191580607692E-2</v>
      </c>
      <c r="CC104" s="145"/>
      <c r="CD104" s="145"/>
      <c r="CE104" s="145"/>
      <c r="CF104" s="145"/>
      <c r="CG104" s="145"/>
      <c r="CH104" s="145"/>
      <c r="CI104" s="145"/>
      <c r="CJ104" s="145"/>
      <c r="CK104" s="145"/>
      <c r="CL104" s="14"/>
      <c r="CM104" s="127">
        <v>93286.861909999992</v>
      </c>
      <c r="CN104" s="127">
        <v>104330.15990999999</v>
      </c>
      <c r="CO104" s="205">
        <f t="shared" si="103"/>
        <v>-11043.297999999995</v>
      </c>
      <c r="CP104" s="218">
        <f t="shared" si="120"/>
        <v>-0.10584952624942257</v>
      </c>
      <c r="CQ104" s="198"/>
      <c r="CR104" s="175">
        <f t="shared" si="121"/>
        <v>8.9653195898093518E-3</v>
      </c>
      <c r="CS104" s="175">
        <f t="shared" si="121"/>
        <v>9.9355043694845224E-3</v>
      </c>
      <c r="CT104" s="198"/>
      <c r="CU104" s="198"/>
      <c r="CV104" s="198"/>
      <c r="CW104" s="198"/>
      <c r="CX104" s="198"/>
      <c r="CY104" s="198"/>
      <c r="CZ104" s="198"/>
      <c r="DA104" s="198"/>
      <c r="DB104" s="198"/>
      <c r="DC104" s="14"/>
      <c r="DD104" s="152">
        <v>42410.933400000002</v>
      </c>
      <c r="DE104" s="152">
        <v>45304.445399999997</v>
      </c>
      <c r="DF104" s="156">
        <f t="shared" si="104"/>
        <v>-2893.5119999999952</v>
      </c>
      <c r="DG104" s="174">
        <f t="shared" si="122"/>
        <v>-6.3868169546116849E-2</v>
      </c>
      <c r="DH104" s="145"/>
      <c r="DI104" s="175">
        <f t="shared" si="123"/>
        <v>1.1983972847579176E-2</v>
      </c>
      <c r="DJ104" s="175">
        <f t="shared" si="123"/>
        <v>1.2371278211472903E-2</v>
      </c>
      <c r="DK104" s="145"/>
      <c r="DL104" s="145"/>
      <c r="DM104" s="145"/>
      <c r="DN104" s="145"/>
      <c r="DO104" s="145"/>
      <c r="DP104" s="145"/>
      <c r="DQ104" s="145"/>
      <c r="DR104" s="145"/>
      <c r="DS104" s="145"/>
      <c r="DT104" s="14"/>
      <c r="DU104" s="152">
        <v>443214.74241820548</v>
      </c>
      <c r="DV104" s="152">
        <v>453601.87991280673</v>
      </c>
      <c r="DW104" s="156">
        <f t="shared" si="105"/>
        <v>-10387.137494601251</v>
      </c>
      <c r="DX104" s="174">
        <f t="shared" si="124"/>
        <v>-2.2899238196715355E-2</v>
      </c>
      <c r="DY104" s="145"/>
      <c r="DZ104" s="175">
        <f t="shared" si="125"/>
        <v>6.3610738892412103E-2</v>
      </c>
      <c r="EA104" s="175">
        <f t="shared" si="125"/>
        <v>6.2335019227234736E-2</v>
      </c>
      <c r="EB104" s="145"/>
      <c r="EC104" s="145"/>
      <c r="ED104" s="145"/>
      <c r="EE104" s="145"/>
      <c r="EF104" s="145"/>
      <c r="EG104" s="145"/>
      <c r="EH104" s="145"/>
      <c r="EI104" s="145"/>
      <c r="EJ104" s="145"/>
      <c r="EK104" s="14"/>
      <c r="EL104" s="152">
        <v>270903.18900000001</v>
      </c>
      <c r="EM104" s="152">
        <v>248867.37399999998</v>
      </c>
      <c r="EN104" s="156">
        <f t="shared" si="106"/>
        <v>22035.815000000031</v>
      </c>
      <c r="EO104" s="174">
        <f t="shared" si="126"/>
        <v>8.8544410807340324E-2</v>
      </c>
      <c r="EP104" s="145"/>
      <c r="EQ104" s="175">
        <f t="shared" si="127"/>
        <v>8.3433789255674143E-2</v>
      </c>
      <c r="ER104" s="175">
        <f t="shared" si="127"/>
        <v>7.6814080829746764E-2</v>
      </c>
      <c r="ES104" s="145"/>
      <c r="ET104" s="145"/>
      <c r="EU104" s="145"/>
      <c r="EV104" s="145"/>
      <c r="EW104" s="145"/>
      <c r="EX104" s="145"/>
      <c r="EY104" s="145"/>
      <c r="EZ104" s="145"/>
      <c r="FA104" s="145"/>
      <c r="FB104" s="14"/>
      <c r="FC104" s="152">
        <v>3312.5360000000001</v>
      </c>
      <c r="FD104" s="152">
        <v>3255.19</v>
      </c>
      <c r="FE104" s="156">
        <f t="shared" si="107"/>
        <v>57.346000000000004</v>
      </c>
      <c r="FF104" s="174">
        <f t="shared" si="128"/>
        <v>1.7616790417763539E-2</v>
      </c>
      <c r="FG104" s="145"/>
      <c r="FH104" s="175">
        <f t="shared" si="129"/>
        <v>2.528193472546052E-2</v>
      </c>
      <c r="FI104" s="175">
        <f t="shared" si="129"/>
        <v>2.4294812108825524E-2</v>
      </c>
      <c r="FJ104" s="145"/>
      <c r="FK104" s="145"/>
      <c r="FL104" s="145"/>
      <c r="FM104" s="145"/>
      <c r="FN104" s="145"/>
      <c r="FO104" s="145"/>
      <c r="FP104" s="145"/>
      <c r="FQ104" s="145"/>
      <c r="FR104" s="145"/>
      <c r="FS104" s="14"/>
      <c r="FT104" s="152">
        <v>0</v>
      </c>
      <c r="FU104" s="152">
        <v>0</v>
      </c>
      <c r="FV104" s="156">
        <f t="shared" si="108"/>
        <v>0</v>
      </c>
      <c r="FW104" s="174" t="str">
        <f t="shared" si="130"/>
        <v/>
      </c>
      <c r="FX104" s="145"/>
      <c r="FY104" s="175">
        <f t="shared" si="131"/>
        <v>0</v>
      </c>
      <c r="FZ104" s="175">
        <f t="shared" si="131"/>
        <v>0</v>
      </c>
      <c r="GA104" s="145"/>
      <c r="GB104" s="145"/>
      <c r="GC104" s="145"/>
      <c r="GD104" s="145"/>
      <c r="GE104" s="145"/>
      <c r="GF104" s="145"/>
      <c r="GG104" s="145"/>
      <c r="GH104" s="145"/>
      <c r="GI104" s="145"/>
    </row>
    <row r="105" spans="1:191" x14ac:dyDescent="0.25">
      <c r="A105" s="41">
        <v>694</v>
      </c>
      <c r="B105" s="45"/>
      <c r="C105" s="85" t="str">
        <f t="shared" si="140"/>
        <v>Rückstellungen für Zinsgarantien, Schaden- und Wertschwankungen</v>
      </c>
      <c r="D105" s="45"/>
      <c r="E105" s="45"/>
      <c r="F105" s="79">
        <f t="shared" si="138"/>
        <v>1652856.0789558697</v>
      </c>
      <c r="G105" s="79">
        <f t="shared" si="139"/>
        <v>1632623.7933568042</v>
      </c>
      <c r="H105" s="92">
        <f t="shared" si="98"/>
        <v>20232.285599065479</v>
      </c>
      <c r="I105" s="93">
        <f t="shared" si="109"/>
        <v>1.2392497084381171E-2</v>
      </c>
      <c r="J105" s="23"/>
      <c r="K105" s="109">
        <f t="shared" si="110"/>
        <v>1.1036279913644262E-2</v>
      </c>
      <c r="L105" s="109">
        <f t="shared" si="111"/>
        <v>1.0542496282955397E-2</v>
      </c>
      <c r="M105" s="23"/>
      <c r="N105" s="23"/>
      <c r="O105" s="23"/>
      <c r="P105" s="23"/>
      <c r="Q105" s="23"/>
      <c r="R105" s="23"/>
      <c r="S105" s="23"/>
      <c r="T105" s="23"/>
      <c r="U105" s="23"/>
      <c r="V105" s="14"/>
      <c r="W105" s="152">
        <v>0</v>
      </c>
      <c r="X105" s="152">
        <v>0</v>
      </c>
      <c r="Y105" s="156">
        <f t="shared" si="99"/>
        <v>0</v>
      </c>
      <c r="Z105" s="174" t="str">
        <f t="shared" si="112"/>
        <v/>
      </c>
      <c r="AA105" s="145"/>
      <c r="AB105" s="175">
        <f t="shared" si="113"/>
        <v>0</v>
      </c>
      <c r="AC105" s="175">
        <f t="shared" si="113"/>
        <v>0</v>
      </c>
      <c r="AD105" s="145"/>
      <c r="AE105" s="145"/>
      <c r="AF105" s="145"/>
      <c r="AG105" s="145"/>
      <c r="AH105" s="145"/>
      <c r="AI105" s="145"/>
      <c r="AJ105" s="145"/>
      <c r="AK105" s="145"/>
      <c r="AL105" s="145"/>
      <c r="AM105" s="14"/>
      <c r="AN105" s="152">
        <v>556924</v>
      </c>
      <c r="AO105" s="152">
        <v>500924</v>
      </c>
      <c r="AP105" s="156">
        <f t="shared" si="100"/>
        <v>56000</v>
      </c>
      <c r="AQ105" s="174">
        <f t="shared" si="114"/>
        <v>0.11179340578610719</v>
      </c>
      <c r="AR105" s="145"/>
      <c r="AS105" s="175">
        <f t="shared" si="115"/>
        <v>3.1741429025132481E-2</v>
      </c>
      <c r="AT105" s="175">
        <f t="shared" si="115"/>
        <v>2.4434916011792145E-2</v>
      </c>
      <c r="AU105" s="145"/>
      <c r="AV105" s="145"/>
      <c r="AW105" s="145"/>
      <c r="AX105" s="145"/>
      <c r="AY105" s="145"/>
      <c r="AZ105" s="145"/>
      <c r="BA105" s="145"/>
      <c r="BB105" s="145"/>
      <c r="BC105" s="145"/>
      <c r="BD105" s="14"/>
      <c r="BE105" s="152">
        <v>48000</v>
      </c>
      <c r="BF105" s="152">
        <v>58000</v>
      </c>
      <c r="BG105" s="156">
        <f t="shared" si="101"/>
        <v>-10000</v>
      </c>
      <c r="BH105" s="174">
        <f t="shared" si="116"/>
        <v>-0.17241379310344829</v>
      </c>
      <c r="BI105" s="145"/>
      <c r="BJ105" s="175">
        <f t="shared" si="117"/>
        <v>2.631580176108126E-3</v>
      </c>
      <c r="BK105" s="175">
        <f t="shared" si="117"/>
        <v>3.1081149304845652E-3</v>
      </c>
      <c r="BL105" s="145"/>
      <c r="BM105" s="145"/>
      <c r="BN105" s="145"/>
      <c r="BO105" s="145"/>
      <c r="BP105" s="145"/>
      <c r="BQ105" s="145"/>
      <c r="BR105" s="145"/>
      <c r="BS105" s="145"/>
      <c r="BT105" s="145"/>
      <c r="BU105" s="14"/>
      <c r="BV105" s="152">
        <v>210450</v>
      </c>
      <c r="BW105" s="152">
        <v>195350</v>
      </c>
      <c r="BX105" s="156">
        <f t="shared" si="102"/>
        <v>15100</v>
      </c>
      <c r="BY105" s="174">
        <f t="shared" si="118"/>
        <v>7.7297158945482503E-2</v>
      </c>
      <c r="BZ105" s="145"/>
      <c r="CA105" s="175">
        <f t="shared" si="119"/>
        <v>1.3294391328108824E-2</v>
      </c>
      <c r="CB105" s="175">
        <f t="shared" si="119"/>
        <v>1.1824798263171633E-2</v>
      </c>
      <c r="CC105" s="145"/>
      <c r="CD105" s="145"/>
      <c r="CE105" s="145"/>
      <c r="CF105" s="145"/>
      <c r="CG105" s="145"/>
      <c r="CH105" s="145"/>
      <c r="CI105" s="145"/>
      <c r="CJ105" s="145"/>
      <c r="CK105" s="145"/>
      <c r="CL105" s="14"/>
      <c r="CM105" s="127">
        <v>133178.63347999999</v>
      </c>
      <c r="CN105" s="127">
        <v>125427.87298</v>
      </c>
      <c r="CO105" s="205">
        <f t="shared" si="103"/>
        <v>7750.7604999999894</v>
      </c>
      <c r="CP105" s="218">
        <f t="shared" si="120"/>
        <v>6.1794562212147852E-2</v>
      </c>
      <c r="CQ105" s="198"/>
      <c r="CR105" s="175">
        <f t="shared" si="121"/>
        <v>1.279911219260654E-2</v>
      </c>
      <c r="CS105" s="175">
        <f t="shared" si="121"/>
        <v>1.1944668551480799E-2</v>
      </c>
      <c r="CT105" s="198"/>
      <c r="CU105" s="198"/>
      <c r="CV105" s="198"/>
      <c r="CW105" s="198"/>
      <c r="CX105" s="198"/>
      <c r="CY105" s="198"/>
      <c r="CZ105" s="198"/>
      <c r="DA105" s="198"/>
      <c r="DB105" s="198"/>
      <c r="DC105" s="14"/>
      <c r="DD105" s="152">
        <v>5000</v>
      </c>
      <c r="DE105" s="152">
        <v>0</v>
      </c>
      <c r="DF105" s="156">
        <f t="shared" si="104"/>
        <v>5000</v>
      </c>
      <c r="DG105" s="174" t="str">
        <f t="shared" si="122"/>
        <v/>
      </c>
      <c r="DH105" s="145"/>
      <c r="DI105" s="175">
        <f t="shared" si="123"/>
        <v>1.4128400257725968E-3</v>
      </c>
      <c r="DJ105" s="175">
        <f t="shared" si="123"/>
        <v>0</v>
      </c>
      <c r="DK105" s="145"/>
      <c r="DL105" s="145"/>
      <c r="DM105" s="145"/>
      <c r="DN105" s="145"/>
      <c r="DO105" s="145"/>
      <c r="DP105" s="145"/>
      <c r="DQ105" s="145"/>
      <c r="DR105" s="145"/>
      <c r="DS105" s="145"/>
      <c r="DT105" s="14"/>
      <c r="DU105" s="152">
        <v>603303.44547586958</v>
      </c>
      <c r="DV105" s="152">
        <v>642921.92037680419</v>
      </c>
      <c r="DW105" s="156">
        <f t="shared" si="105"/>
        <v>-39618.474900934612</v>
      </c>
      <c r="DX105" s="174">
        <f t="shared" si="124"/>
        <v>-6.1622529338733689E-2</v>
      </c>
      <c r="DY105" s="145"/>
      <c r="DZ105" s="175">
        <f t="shared" si="125"/>
        <v>8.6586871487336528E-2</v>
      </c>
      <c r="EA105" s="175">
        <f t="shared" si="125"/>
        <v>8.8351816963374255E-2</v>
      </c>
      <c r="EB105" s="145"/>
      <c r="EC105" s="145"/>
      <c r="ED105" s="145"/>
      <c r="EE105" s="145"/>
      <c r="EF105" s="145"/>
      <c r="EG105" s="145"/>
      <c r="EH105" s="145"/>
      <c r="EI105" s="145"/>
      <c r="EJ105" s="145"/>
      <c r="EK105" s="14"/>
      <c r="EL105" s="152">
        <v>96000</v>
      </c>
      <c r="EM105" s="152">
        <v>110000</v>
      </c>
      <c r="EN105" s="156">
        <f t="shared" si="106"/>
        <v>-14000</v>
      </c>
      <c r="EO105" s="174">
        <f t="shared" si="126"/>
        <v>-0.12727272727272732</v>
      </c>
      <c r="EP105" s="145"/>
      <c r="EQ105" s="175">
        <f t="shared" si="127"/>
        <v>2.9566443267468205E-2</v>
      </c>
      <c r="ER105" s="175">
        <f t="shared" si="127"/>
        <v>3.3952015306241569E-2</v>
      </c>
      <c r="ES105" s="145"/>
      <c r="ET105" s="145"/>
      <c r="EU105" s="145"/>
      <c r="EV105" s="145"/>
      <c r="EW105" s="145"/>
      <c r="EX105" s="145"/>
      <c r="EY105" s="145"/>
      <c r="EZ105" s="145"/>
      <c r="FA105" s="145"/>
      <c r="FB105" s="14"/>
      <c r="FC105" s="152">
        <v>0</v>
      </c>
      <c r="FD105" s="152">
        <v>0</v>
      </c>
      <c r="FE105" s="156">
        <f t="shared" si="107"/>
        <v>0</v>
      </c>
      <c r="FF105" s="174" t="str">
        <f t="shared" si="128"/>
        <v/>
      </c>
      <c r="FG105" s="145"/>
      <c r="FH105" s="175">
        <f t="shared" si="129"/>
        <v>0</v>
      </c>
      <c r="FI105" s="175">
        <f t="shared" si="129"/>
        <v>0</v>
      </c>
      <c r="FJ105" s="145"/>
      <c r="FK105" s="145"/>
      <c r="FL105" s="145"/>
      <c r="FM105" s="145"/>
      <c r="FN105" s="145"/>
      <c r="FO105" s="145"/>
      <c r="FP105" s="145"/>
      <c r="FQ105" s="145"/>
      <c r="FR105" s="145"/>
      <c r="FS105" s="14"/>
      <c r="FT105" s="152">
        <v>0</v>
      </c>
      <c r="FU105" s="152">
        <v>0</v>
      </c>
      <c r="FV105" s="156">
        <f t="shared" si="108"/>
        <v>0</v>
      </c>
      <c r="FW105" s="174" t="str">
        <f t="shared" si="130"/>
        <v/>
      </c>
      <c r="FX105" s="145"/>
      <c r="FY105" s="175">
        <f t="shared" si="131"/>
        <v>0</v>
      </c>
      <c r="FZ105" s="175">
        <f t="shared" si="131"/>
        <v>0</v>
      </c>
      <c r="GA105" s="145"/>
      <c r="GB105" s="145"/>
      <c r="GC105" s="145"/>
      <c r="GD105" s="145"/>
      <c r="GE105" s="145"/>
      <c r="GF105" s="145"/>
      <c r="GG105" s="145"/>
      <c r="GH105" s="145"/>
      <c r="GI105" s="145"/>
    </row>
    <row r="106" spans="1:191" x14ac:dyDescent="0.25">
      <c r="A106" s="41">
        <v>695</v>
      </c>
      <c r="B106" s="45"/>
      <c r="C106" s="85" t="str">
        <f t="shared" si="140"/>
        <v>Übrige versicherungstechnische Rückstellungen</v>
      </c>
      <c r="D106" s="45"/>
      <c r="E106" s="45"/>
      <c r="F106" s="79">
        <f t="shared" si="138"/>
        <v>1047402.8907201199</v>
      </c>
      <c r="G106" s="79">
        <f t="shared" si="139"/>
        <v>980867.39140088332</v>
      </c>
      <c r="H106" s="92">
        <f t="shared" si="98"/>
        <v>66535.499319236609</v>
      </c>
      <c r="I106" s="93">
        <f t="shared" si="109"/>
        <v>6.7833327830594925E-2</v>
      </c>
      <c r="J106" s="23"/>
      <c r="K106" s="109">
        <f t="shared" si="110"/>
        <v>6.9936104126196138E-3</v>
      </c>
      <c r="L106" s="109">
        <f t="shared" si="111"/>
        <v>6.3338479262601468E-3</v>
      </c>
      <c r="M106" s="23"/>
      <c r="N106" s="23"/>
      <c r="O106" s="23"/>
      <c r="P106" s="23"/>
      <c r="Q106" s="23"/>
      <c r="R106" s="23"/>
      <c r="S106" s="23"/>
      <c r="T106" s="23"/>
      <c r="U106" s="23"/>
      <c r="V106" s="14"/>
      <c r="W106" s="152">
        <v>553387.04700000002</v>
      </c>
      <c r="X106" s="152">
        <v>200108.36799999999</v>
      </c>
      <c r="Y106" s="156">
        <f t="shared" si="99"/>
        <v>353278.679</v>
      </c>
      <c r="Z106" s="174">
        <f t="shared" si="112"/>
        <v>1.7654368107184806</v>
      </c>
      <c r="AA106" s="145"/>
      <c r="AB106" s="175">
        <f t="shared" si="113"/>
        <v>7.4924825473092942E-3</v>
      </c>
      <c r="AC106" s="175">
        <f t="shared" si="113"/>
        <v>2.6908969963245805E-3</v>
      </c>
      <c r="AD106" s="145"/>
      <c r="AE106" s="145"/>
      <c r="AF106" s="145"/>
      <c r="AG106" s="145"/>
      <c r="AH106" s="145"/>
      <c r="AI106" s="145"/>
      <c r="AJ106" s="145"/>
      <c r="AK106" s="145"/>
      <c r="AL106" s="145"/>
      <c r="AM106" s="14"/>
      <c r="AN106" s="152">
        <v>121466</v>
      </c>
      <c r="AO106" s="152">
        <v>186193</v>
      </c>
      <c r="AP106" s="156">
        <f t="shared" si="100"/>
        <v>-64727</v>
      </c>
      <c r="AQ106" s="174">
        <f t="shared" si="114"/>
        <v>-0.34763390675267059</v>
      </c>
      <c r="AR106" s="145"/>
      <c r="AS106" s="175">
        <f t="shared" si="115"/>
        <v>6.9228555744890547E-3</v>
      </c>
      <c r="AT106" s="175">
        <f t="shared" si="115"/>
        <v>9.0824362917001685E-3</v>
      </c>
      <c r="AU106" s="145"/>
      <c r="AV106" s="145"/>
      <c r="AW106" s="145"/>
      <c r="AX106" s="145"/>
      <c r="AY106" s="145"/>
      <c r="AZ106" s="145"/>
      <c r="BA106" s="145"/>
      <c r="BB106" s="145"/>
      <c r="BC106" s="145"/>
      <c r="BD106" s="14"/>
      <c r="BE106" s="152">
        <v>257748.89768000023</v>
      </c>
      <c r="BF106" s="152">
        <v>475851.58336000011</v>
      </c>
      <c r="BG106" s="156">
        <f t="shared" si="101"/>
        <v>-218102.68567999988</v>
      </c>
      <c r="BH106" s="174">
        <f t="shared" si="116"/>
        <v>-0.45834183032442866</v>
      </c>
      <c r="BI106" s="145"/>
      <c r="BJ106" s="175">
        <f t="shared" si="117"/>
        <v>1.4130976865591881E-2</v>
      </c>
      <c r="BK106" s="175">
        <f t="shared" si="117"/>
        <v>2.5500024326481671E-2</v>
      </c>
      <c r="BL106" s="145"/>
      <c r="BM106" s="145"/>
      <c r="BN106" s="145"/>
      <c r="BO106" s="145"/>
      <c r="BP106" s="145"/>
      <c r="BQ106" s="145"/>
      <c r="BR106" s="145"/>
      <c r="BS106" s="145"/>
      <c r="BT106" s="145"/>
      <c r="BU106" s="14"/>
      <c r="BV106" s="152">
        <v>9600</v>
      </c>
      <c r="BW106" s="152">
        <v>11000</v>
      </c>
      <c r="BX106" s="156">
        <f t="shared" si="102"/>
        <v>-1400</v>
      </c>
      <c r="BY106" s="174">
        <f t="shared" si="118"/>
        <v>-0.12727272727272732</v>
      </c>
      <c r="BZ106" s="145"/>
      <c r="CA106" s="175">
        <f t="shared" si="119"/>
        <v>6.0644408054095849E-4</v>
      </c>
      <c r="CB106" s="175">
        <f t="shared" si="119"/>
        <v>6.6584479598099798E-4</v>
      </c>
      <c r="CC106" s="145"/>
      <c r="CD106" s="145"/>
      <c r="CE106" s="145"/>
      <c r="CF106" s="145"/>
      <c r="CG106" s="145"/>
      <c r="CH106" s="145"/>
      <c r="CI106" s="145"/>
      <c r="CJ106" s="145"/>
      <c r="CK106" s="145"/>
      <c r="CL106" s="14"/>
      <c r="CM106" s="127">
        <v>-2.0000000000000002E-5</v>
      </c>
      <c r="CN106" s="127">
        <v>0</v>
      </c>
      <c r="CO106" s="205">
        <f t="shared" si="103"/>
        <v>-2.0000000000000002E-5</v>
      </c>
      <c r="CP106" s="218" t="str">
        <f t="shared" si="120"/>
        <v/>
      </c>
      <c r="CQ106" s="198"/>
      <c r="CR106" s="175">
        <f t="shared" si="121"/>
        <v>-1.9220969397510209E-12</v>
      </c>
      <c r="CS106" s="175">
        <f t="shared" si="121"/>
        <v>0</v>
      </c>
      <c r="CT106" s="198"/>
      <c r="CU106" s="198"/>
      <c r="CV106" s="198"/>
      <c r="CW106" s="198"/>
      <c r="CX106" s="198"/>
      <c r="CY106" s="198"/>
      <c r="CZ106" s="198"/>
      <c r="DA106" s="198"/>
      <c r="DB106" s="198"/>
      <c r="DC106" s="14"/>
      <c r="DD106" s="152">
        <v>35293.769269999997</v>
      </c>
      <c r="DE106" s="152">
        <v>40700.523739999997</v>
      </c>
      <c r="DF106" s="156">
        <f t="shared" si="104"/>
        <v>-5406.7544699999999</v>
      </c>
      <c r="DG106" s="174">
        <f t="shared" si="122"/>
        <v>-0.13284238071576226</v>
      </c>
      <c r="DH106" s="145"/>
      <c r="DI106" s="175">
        <f t="shared" si="123"/>
        <v>9.9728899770077754E-3</v>
      </c>
      <c r="DJ106" s="175">
        <f t="shared" si="123"/>
        <v>1.1114086004023738E-2</v>
      </c>
      <c r="DK106" s="145"/>
      <c r="DL106" s="145"/>
      <c r="DM106" s="145"/>
      <c r="DN106" s="145"/>
      <c r="DO106" s="145"/>
      <c r="DP106" s="145"/>
      <c r="DQ106" s="145"/>
      <c r="DR106" s="145"/>
      <c r="DS106" s="145"/>
      <c r="DT106" s="14"/>
      <c r="DU106" s="152">
        <v>1503.9829199999999</v>
      </c>
      <c r="DV106" s="152">
        <v>1503.9829199999999</v>
      </c>
      <c r="DW106" s="156">
        <f t="shared" si="105"/>
        <v>0</v>
      </c>
      <c r="DX106" s="174">
        <f t="shared" si="124"/>
        <v>0</v>
      </c>
      <c r="DY106" s="145"/>
      <c r="DZ106" s="175">
        <f t="shared" si="125"/>
        <v>2.1585352576674081E-4</v>
      </c>
      <c r="EA106" s="175">
        <f t="shared" si="125"/>
        <v>2.0668081061227925E-4</v>
      </c>
      <c r="EB106" s="145"/>
      <c r="EC106" s="145"/>
      <c r="ED106" s="145"/>
      <c r="EE106" s="145"/>
      <c r="EF106" s="145"/>
      <c r="EG106" s="145"/>
      <c r="EH106" s="145"/>
      <c r="EI106" s="145"/>
      <c r="EJ106" s="145"/>
      <c r="EK106" s="14"/>
      <c r="EL106" s="152">
        <v>68294.302340119699</v>
      </c>
      <c r="EM106" s="152">
        <v>65509.933380883282</v>
      </c>
      <c r="EN106" s="156">
        <f t="shared" si="106"/>
        <v>2784.3689592364171</v>
      </c>
      <c r="EO106" s="174">
        <f t="shared" si="126"/>
        <v>4.2503003980293164E-2</v>
      </c>
      <c r="EP106" s="145"/>
      <c r="EQ106" s="175">
        <f t="shared" si="127"/>
        <v>2.1033537662817396E-2</v>
      </c>
      <c r="ER106" s="175">
        <f t="shared" si="127"/>
        <v>2.0219947825987405E-2</v>
      </c>
      <c r="ES106" s="145"/>
      <c r="ET106" s="145"/>
      <c r="EU106" s="145"/>
      <c r="EV106" s="145"/>
      <c r="EW106" s="145"/>
      <c r="EX106" s="145"/>
      <c r="EY106" s="145"/>
      <c r="EZ106" s="145"/>
      <c r="FA106" s="145"/>
      <c r="FB106" s="14"/>
      <c r="FC106" s="152">
        <v>0</v>
      </c>
      <c r="FD106" s="152">
        <v>0</v>
      </c>
      <c r="FE106" s="156">
        <f t="shared" si="107"/>
        <v>0</v>
      </c>
      <c r="FF106" s="174" t="str">
        <f t="shared" si="128"/>
        <v/>
      </c>
      <c r="FG106" s="145"/>
      <c r="FH106" s="175">
        <f t="shared" si="129"/>
        <v>0</v>
      </c>
      <c r="FI106" s="175">
        <f t="shared" si="129"/>
        <v>0</v>
      </c>
      <c r="FJ106" s="145"/>
      <c r="FK106" s="145"/>
      <c r="FL106" s="145"/>
      <c r="FM106" s="145"/>
      <c r="FN106" s="145"/>
      <c r="FO106" s="145"/>
      <c r="FP106" s="145"/>
      <c r="FQ106" s="145"/>
      <c r="FR106" s="145"/>
      <c r="FS106" s="14"/>
      <c r="FT106" s="152">
        <v>108.89153</v>
      </c>
      <c r="FU106" s="152">
        <v>0</v>
      </c>
      <c r="FV106" s="156">
        <f t="shared" si="108"/>
        <v>108.89153</v>
      </c>
      <c r="FW106" s="174" t="str">
        <f t="shared" si="130"/>
        <v/>
      </c>
      <c r="FX106" s="145"/>
      <c r="FY106" s="175">
        <f t="shared" si="131"/>
        <v>8.6130745742328513E-2</v>
      </c>
      <c r="FZ106" s="175">
        <f t="shared" si="131"/>
        <v>0</v>
      </c>
      <c r="GA106" s="145"/>
      <c r="GB106" s="145"/>
      <c r="GC106" s="145"/>
      <c r="GD106" s="145"/>
      <c r="GE106" s="145"/>
      <c r="GF106" s="145"/>
      <c r="GG106" s="145"/>
      <c r="GH106" s="145"/>
      <c r="GI106" s="145"/>
    </row>
    <row r="107" spans="1:191" x14ac:dyDescent="0.25">
      <c r="A107" s="41">
        <v>696</v>
      </c>
      <c r="B107" s="45"/>
      <c r="C107" s="85" t="str">
        <f t="shared" si="140"/>
        <v>Teuerungsrückstellungen</v>
      </c>
      <c r="D107" s="45"/>
      <c r="E107" s="45"/>
      <c r="F107" s="79">
        <f>+SUBTOTAL(9,F108:F114)</f>
        <v>1928500.5442115369</v>
      </c>
      <c r="G107" s="79">
        <f>+SUBTOTAL(9,G108:G114)</f>
        <v>1926316.274015611</v>
      </c>
      <c r="H107" s="92">
        <f t="shared" si="98"/>
        <v>2184.2701959258411</v>
      </c>
      <c r="I107" s="93">
        <f t="shared" si="109"/>
        <v>1.1339104722261073E-3</v>
      </c>
      <c r="J107" s="23"/>
      <c r="K107" s="109">
        <f t="shared" si="110"/>
        <v>1.2876784670192735E-2</v>
      </c>
      <c r="L107" s="109">
        <f t="shared" si="111"/>
        <v>1.2438984560460701E-2</v>
      </c>
      <c r="M107" s="23"/>
      <c r="N107" s="23"/>
      <c r="O107" s="23"/>
      <c r="P107" s="23"/>
      <c r="Q107" s="23"/>
      <c r="R107" s="23"/>
      <c r="S107" s="23"/>
      <c r="T107" s="23"/>
      <c r="U107" s="23"/>
      <c r="V107" s="14"/>
      <c r="W107" s="152">
        <f>+SUBTOTAL(9,W108:W114)</f>
        <v>637135.6693500001</v>
      </c>
      <c r="X107" s="152">
        <f>+SUBTOTAL(9,X108:X114)</f>
        <v>636059.49924999999</v>
      </c>
      <c r="Y107" s="156">
        <f t="shared" si="99"/>
        <v>1076.1701000001049</v>
      </c>
      <c r="Z107" s="174">
        <f t="shared" si="112"/>
        <v>1.6919330680054134E-3</v>
      </c>
      <c r="AA107" s="145"/>
      <c r="AB107" s="175">
        <f t="shared" si="113"/>
        <v>8.6263816776201135E-3</v>
      </c>
      <c r="AC107" s="175">
        <f t="shared" si="113"/>
        <v>8.5532185041634137E-3</v>
      </c>
      <c r="AD107" s="145"/>
      <c r="AE107" s="145"/>
      <c r="AF107" s="145"/>
      <c r="AG107" s="145"/>
      <c r="AH107" s="145"/>
      <c r="AI107" s="145"/>
      <c r="AJ107" s="145"/>
      <c r="AK107" s="145"/>
      <c r="AL107" s="145"/>
      <c r="AM107" s="14"/>
      <c r="AN107" s="152">
        <f>+SUBTOTAL(9,AN108:AN114)</f>
        <v>354108.93184424081</v>
      </c>
      <c r="AO107" s="152">
        <f>+SUBTOTAL(9,AO108:AO114)</f>
        <v>352929.22184424079</v>
      </c>
      <c r="AP107" s="156">
        <f t="shared" si="100"/>
        <v>1179.710000000021</v>
      </c>
      <c r="AQ107" s="174">
        <f t="shared" si="114"/>
        <v>3.3426248861894159E-3</v>
      </c>
      <c r="AR107" s="145"/>
      <c r="AS107" s="175">
        <f t="shared" si="115"/>
        <v>2.0182149678052024E-2</v>
      </c>
      <c r="AT107" s="175">
        <f t="shared" si="115"/>
        <v>1.7215777031787619E-2</v>
      </c>
      <c r="AU107" s="145"/>
      <c r="AV107" s="145"/>
      <c r="AW107" s="145"/>
      <c r="AX107" s="145"/>
      <c r="AY107" s="145"/>
      <c r="AZ107" s="145"/>
      <c r="BA107" s="145"/>
      <c r="BB107" s="145"/>
      <c r="BC107" s="145"/>
      <c r="BD107" s="14"/>
      <c r="BE107" s="152">
        <f>+SUBTOTAL(9,BE108:BE114)</f>
        <v>162152.01106333331</v>
      </c>
      <c r="BF107" s="152">
        <f>+SUBTOTAL(9,BF108:BF114)</f>
        <v>154028.21571333331</v>
      </c>
      <c r="BG107" s="156">
        <f t="shared" si="101"/>
        <v>8123.7953500000003</v>
      </c>
      <c r="BH107" s="174">
        <f t="shared" si="116"/>
        <v>5.2742254478357786E-2</v>
      </c>
      <c r="BI107" s="145"/>
      <c r="BJ107" s="175">
        <f t="shared" si="117"/>
        <v>8.8899170381319462E-3</v>
      </c>
      <c r="BK107" s="175">
        <f t="shared" si="117"/>
        <v>8.2540930512846299E-3</v>
      </c>
      <c r="BL107" s="145"/>
      <c r="BM107" s="145"/>
      <c r="BN107" s="145"/>
      <c r="BO107" s="145"/>
      <c r="BP107" s="145"/>
      <c r="BQ107" s="145"/>
      <c r="BR107" s="145"/>
      <c r="BS107" s="145"/>
      <c r="BT107" s="145"/>
      <c r="BU107" s="14"/>
      <c r="BV107" s="152">
        <f>+SUBTOTAL(9,BV108:BV114)</f>
        <v>193121.39663</v>
      </c>
      <c r="BW107" s="152">
        <f>+SUBTOTAL(9,BW108:BW114)</f>
        <v>192875.90600000002</v>
      </c>
      <c r="BX107" s="156">
        <f t="shared" si="102"/>
        <v>245.49062999998569</v>
      </c>
      <c r="BY107" s="174">
        <f t="shared" si="118"/>
        <v>1.2727905475138357E-3</v>
      </c>
      <c r="BZ107" s="145"/>
      <c r="CA107" s="175">
        <f t="shared" si="119"/>
        <v>1.2199721647090218E-2</v>
      </c>
      <c r="CB107" s="175">
        <f t="shared" si="119"/>
        <v>1.167503802547456E-2</v>
      </c>
      <c r="CC107" s="145"/>
      <c r="CD107" s="145"/>
      <c r="CE107" s="145"/>
      <c r="CF107" s="145"/>
      <c r="CG107" s="145"/>
      <c r="CH107" s="145"/>
      <c r="CI107" s="145"/>
      <c r="CJ107" s="145"/>
      <c r="CK107" s="145"/>
      <c r="CL107" s="14"/>
      <c r="CM107" s="127">
        <f>+SUBTOTAL(9,CM108:CM114)</f>
        <v>105999.96573000001</v>
      </c>
      <c r="CN107" s="127">
        <f>+SUBTOTAL(9,CN108:CN114)</f>
        <v>107999.99999999999</v>
      </c>
      <c r="CO107" s="205">
        <f t="shared" si="103"/>
        <v>-2000.0342699999746</v>
      </c>
      <c r="CP107" s="218">
        <f t="shared" si="120"/>
        <v>-1.8518835833333136E-2</v>
      </c>
      <c r="CQ107" s="198"/>
      <c r="CR107" s="175">
        <f t="shared" si="121"/>
        <v>1.0187110487167304E-2</v>
      </c>
      <c r="CS107" s="175">
        <f t="shared" si="121"/>
        <v>1.0284988279803054E-2</v>
      </c>
      <c r="CT107" s="198"/>
      <c r="CU107" s="198"/>
      <c r="CV107" s="198"/>
      <c r="CW107" s="198"/>
      <c r="CX107" s="198"/>
      <c r="CY107" s="198"/>
      <c r="CZ107" s="198"/>
      <c r="DA107" s="198"/>
      <c r="DB107" s="198"/>
      <c r="DC107" s="14"/>
      <c r="DD107" s="152">
        <f>+SUBTOTAL(9,DD108:DD114)</f>
        <v>36000</v>
      </c>
      <c r="DE107" s="152">
        <f>+SUBTOTAL(9,DE108:DE114)</f>
        <v>35999.999999999993</v>
      </c>
      <c r="DF107" s="156">
        <f t="shared" si="104"/>
        <v>7.2759576141834259E-12</v>
      </c>
      <c r="DG107" s="174">
        <f t="shared" si="122"/>
        <v>2.2204460492503131E-16</v>
      </c>
      <c r="DH107" s="145"/>
      <c r="DI107" s="175">
        <f t="shared" si="123"/>
        <v>1.0172448185562696E-2</v>
      </c>
      <c r="DJ107" s="175">
        <f t="shared" si="123"/>
        <v>9.8305146808622991E-3</v>
      </c>
      <c r="DK107" s="145"/>
      <c r="DL107" s="145"/>
      <c r="DM107" s="145"/>
      <c r="DN107" s="145"/>
      <c r="DO107" s="145"/>
      <c r="DP107" s="145"/>
      <c r="DQ107" s="145"/>
      <c r="DR107" s="145"/>
      <c r="DS107" s="145"/>
      <c r="DT107" s="14"/>
      <c r="DU107" s="152">
        <f>+SUBTOTAL(9,DU108:DU114)</f>
        <v>210036.429249598</v>
      </c>
      <c r="DV107" s="152">
        <f>+SUBTOTAL(9,DV108:DV114)</f>
        <v>216973.80131367204</v>
      </c>
      <c r="DW107" s="156">
        <f t="shared" si="105"/>
        <v>-6937.3720640740357</v>
      </c>
      <c r="DX107" s="174">
        <f t="shared" si="124"/>
        <v>-3.1973316695709686E-2</v>
      </c>
      <c r="DY107" s="145"/>
      <c r="DZ107" s="175">
        <f t="shared" si="125"/>
        <v>3.0144693260866513E-2</v>
      </c>
      <c r="EA107" s="175">
        <f t="shared" si="125"/>
        <v>2.9817041497477485E-2</v>
      </c>
      <c r="EB107" s="145"/>
      <c r="EC107" s="145"/>
      <c r="ED107" s="145"/>
      <c r="EE107" s="145"/>
      <c r="EF107" s="145"/>
      <c r="EG107" s="145"/>
      <c r="EH107" s="145"/>
      <c r="EI107" s="145"/>
      <c r="EJ107" s="145"/>
      <c r="EK107" s="14"/>
      <c r="EL107" s="152">
        <f>+SUBTOTAL(9,EL108:EL114)</f>
        <v>227387.39148274082</v>
      </c>
      <c r="EM107" s="152">
        <f>+SUBTOTAL(9,EM108:EM114)</f>
        <v>226890.88103274084</v>
      </c>
      <c r="EN107" s="156">
        <f t="shared" si="106"/>
        <v>496.51044999997248</v>
      </c>
      <c r="EO107" s="174">
        <f t="shared" si="126"/>
        <v>2.1883226321832705E-3</v>
      </c>
      <c r="EP107" s="145"/>
      <c r="EQ107" s="175">
        <f t="shared" si="127"/>
        <v>7.003162927095874E-2</v>
      </c>
      <c r="ER107" s="175">
        <f t="shared" si="127"/>
        <v>7.0030933324275013E-2</v>
      </c>
      <c r="ES107" s="145"/>
      <c r="ET107" s="145"/>
      <c r="EU107" s="145"/>
      <c r="EV107" s="145"/>
      <c r="EW107" s="145"/>
      <c r="EX107" s="145"/>
      <c r="EY107" s="145"/>
      <c r="EZ107" s="145"/>
      <c r="FA107" s="145"/>
      <c r="FB107" s="14"/>
      <c r="FC107" s="152">
        <f>+SUBTOTAL(9,FC108:FC114)</f>
        <v>2558.7488616239775</v>
      </c>
      <c r="FD107" s="152">
        <f>+SUBTOTAL(9,FD108:FD114)</f>
        <v>2558.7488616239775</v>
      </c>
      <c r="FE107" s="156">
        <f t="shared" si="107"/>
        <v>0</v>
      </c>
      <c r="FF107" s="174">
        <f t="shared" si="128"/>
        <v>0</v>
      </c>
      <c r="FG107" s="145"/>
      <c r="FH107" s="175">
        <f t="shared" si="129"/>
        <v>1.952888110451443E-2</v>
      </c>
      <c r="FI107" s="175">
        <f t="shared" si="129"/>
        <v>1.9096987526634614E-2</v>
      </c>
      <c r="FJ107" s="145"/>
      <c r="FK107" s="145"/>
      <c r="FL107" s="145"/>
      <c r="FM107" s="145"/>
      <c r="FN107" s="145"/>
      <c r="FO107" s="145"/>
      <c r="FP107" s="145"/>
      <c r="FQ107" s="145"/>
      <c r="FR107" s="145"/>
      <c r="FS107" s="14"/>
      <c r="FT107" s="152">
        <f>+SUBTOTAL(9,FT108:FT114)</f>
        <v>0</v>
      </c>
      <c r="FU107" s="152">
        <f>+SUBTOTAL(9,FU108:FU114)</f>
        <v>0</v>
      </c>
      <c r="FV107" s="156">
        <f t="shared" si="108"/>
        <v>0</v>
      </c>
      <c r="FW107" s="174" t="str">
        <f t="shared" si="130"/>
        <v/>
      </c>
      <c r="FX107" s="145"/>
      <c r="FY107" s="175">
        <f t="shared" si="131"/>
        <v>0</v>
      </c>
      <c r="FZ107" s="175">
        <f t="shared" si="131"/>
        <v>0</v>
      </c>
      <c r="GA107" s="145"/>
      <c r="GB107" s="145"/>
      <c r="GC107" s="145"/>
      <c r="GD107" s="145"/>
      <c r="GE107" s="145"/>
      <c r="GF107" s="145"/>
      <c r="GG107" s="145"/>
      <c r="GH107" s="145"/>
      <c r="GI107" s="145"/>
    </row>
    <row r="108" spans="1:191" x14ac:dyDescent="0.25">
      <c r="A108" s="41">
        <v>697</v>
      </c>
      <c r="B108" s="45"/>
      <c r="C108" s="45"/>
      <c r="D108" s="78" t="str">
        <f t="shared" ref="D108:D114" si="141">VLOOKUP($A108&amp;D$1,TEXTDF,(SPRCODE="DE")*2+(SPRCODE="FR")*3,FALSE)</f>
        <v>Stand Anfang Jahr</v>
      </c>
      <c r="E108" s="73"/>
      <c r="F108" s="74">
        <f t="shared" ref="F108:F114" si="142">+W108*$G$5+AN108*$H$5+BE108*$I$5+BV108*$K$5+CM108*$L$5+DD108*$M$5+DU108*$N$5+EL108*$P$5+FC108*$Q$5+FT108*$R$5</f>
        <v>1926316.274015611</v>
      </c>
      <c r="G108" s="74">
        <f t="shared" ref="G108:G114" si="143">+X108*$G$5+AO108*$H$5+BF108*$I$5+BW108*$K$5+CN108*$L$5+DE108*$M$5+DV108*$N$5+EM108*$P$5+FD108*$Q$5+FU108*$R$5</f>
        <v>1940238.6975284591</v>
      </c>
      <c r="H108" s="75">
        <f t="shared" si="98"/>
        <v>-13922.423512848094</v>
      </c>
      <c r="I108" s="86">
        <f t="shared" si="109"/>
        <v>-7.1756240768637847E-3</v>
      </c>
      <c r="J108" s="23"/>
      <c r="K108" s="31"/>
      <c r="L108" s="31"/>
      <c r="M108" s="23"/>
      <c r="N108" s="23"/>
      <c r="O108" s="23"/>
      <c r="P108" s="23"/>
      <c r="Q108" s="23"/>
      <c r="R108" s="23"/>
      <c r="S108" s="23"/>
      <c r="T108" s="23"/>
      <c r="U108" s="23"/>
      <c r="V108" s="14"/>
      <c r="W108" s="158">
        <v>636059.49925000011</v>
      </c>
      <c r="X108" s="158">
        <v>634934.6344000001</v>
      </c>
      <c r="Y108" s="159">
        <f t="shared" si="99"/>
        <v>1124.8648500000127</v>
      </c>
      <c r="Z108" s="166">
        <f t="shared" si="112"/>
        <v>1.7716230759139417E-3</v>
      </c>
      <c r="AA108" s="145"/>
      <c r="AB108" s="152"/>
      <c r="AC108" s="152"/>
      <c r="AD108" s="145"/>
      <c r="AE108" s="145"/>
      <c r="AF108" s="145"/>
      <c r="AG108" s="145"/>
      <c r="AH108" s="145"/>
      <c r="AI108" s="145"/>
      <c r="AJ108" s="145"/>
      <c r="AK108" s="145"/>
      <c r="AL108" s="145"/>
      <c r="AM108" s="14"/>
      <c r="AN108" s="158">
        <v>352929.22184424079</v>
      </c>
      <c r="AO108" s="158">
        <v>352451.09256423992</v>
      </c>
      <c r="AP108" s="159">
        <f t="shared" si="100"/>
        <v>478.12928000086686</v>
      </c>
      <c r="AQ108" s="166">
        <f t="shared" si="114"/>
        <v>1.3565833390449811E-3</v>
      </c>
      <c r="AR108" s="145"/>
      <c r="AS108" s="152"/>
      <c r="AT108" s="152"/>
      <c r="AU108" s="145"/>
      <c r="AV108" s="145"/>
      <c r="AW108" s="145"/>
      <c r="AX108" s="145"/>
      <c r="AY108" s="145"/>
      <c r="AZ108" s="145"/>
      <c r="BA108" s="145"/>
      <c r="BB108" s="145"/>
      <c r="BC108" s="145"/>
      <c r="BD108" s="14"/>
      <c r="BE108" s="158">
        <v>154028.21571333331</v>
      </c>
      <c r="BF108" s="158">
        <v>154058.02299666667</v>
      </c>
      <c r="BG108" s="159">
        <f t="shared" si="101"/>
        <v>-29.807283333357191</v>
      </c>
      <c r="BH108" s="166">
        <f t="shared" si="116"/>
        <v>-1.9348088956072651E-4</v>
      </c>
      <c r="BI108" s="145"/>
      <c r="BJ108" s="152"/>
      <c r="BK108" s="152"/>
      <c r="BL108" s="145"/>
      <c r="BM108" s="145"/>
      <c r="BN108" s="145"/>
      <c r="BO108" s="145"/>
      <c r="BP108" s="145"/>
      <c r="BQ108" s="145"/>
      <c r="BR108" s="145"/>
      <c r="BS108" s="145"/>
      <c r="BT108" s="145"/>
      <c r="BU108" s="14"/>
      <c r="BV108" s="158">
        <v>192875.90600000002</v>
      </c>
      <c r="BW108" s="158">
        <v>192549.38410000002</v>
      </c>
      <c r="BX108" s="159">
        <f t="shared" si="102"/>
        <v>326.52189999999246</v>
      </c>
      <c r="BY108" s="166">
        <f t="shared" si="118"/>
        <v>1.695782624941522E-3</v>
      </c>
      <c r="BZ108" s="145"/>
      <c r="CA108" s="152"/>
      <c r="CB108" s="152"/>
      <c r="CC108" s="145"/>
      <c r="CD108" s="145"/>
      <c r="CE108" s="145"/>
      <c r="CF108" s="145"/>
      <c r="CG108" s="145"/>
      <c r="CH108" s="145"/>
      <c r="CI108" s="145"/>
      <c r="CJ108" s="145"/>
      <c r="CK108" s="145"/>
      <c r="CL108" s="14"/>
      <c r="CM108" s="128">
        <v>108000</v>
      </c>
      <c r="CN108" s="128">
        <v>108000.03427</v>
      </c>
      <c r="CO108" s="206">
        <f t="shared" si="103"/>
        <v>-3.4270000003743917E-2</v>
      </c>
      <c r="CP108" s="211">
        <f t="shared" si="120"/>
        <v>-3.173147141710686E-7</v>
      </c>
      <c r="CQ108" s="198"/>
      <c r="CR108" s="127"/>
      <c r="CS108" s="127"/>
      <c r="CT108" s="198"/>
      <c r="CU108" s="198"/>
      <c r="CV108" s="198"/>
      <c r="CW108" s="198"/>
      <c r="CX108" s="198"/>
      <c r="CY108" s="198"/>
      <c r="CZ108" s="198"/>
      <c r="DA108" s="198"/>
      <c r="DB108" s="198"/>
      <c r="DC108" s="14"/>
      <c r="DD108" s="158">
        <v>36000</v>
      </c>
      <c r="DE108" s="158">
        <v>37499.999999999993</v>
      </c>
      <c r="DF108" s="159">
        <f t="shared" si="104"/>
        <v>-1499.9999999999927</v>
      </c>
      <c r="DG108" s="166">
        <f t="shared" si="122"/>
        <v>-3.9999999999999813E-2</v>
      </c>
      <c r="DH108" s="145"/>
      <c r="DI108" s="152"/>
      <c r="DJ108" s="152"/>
      <c r="DK108" s="145"/>
      <c r="DL108" s="145"/>
      <c r="DM108" s="145"/>
      <c r="DN108" s="145"/>
      <c r="DO108" s="145"/>
      <c r="DP108" s="145"/>
      <c r="DQ108" s="145"/>
      <c r="DR108" s="145"/>
      <c r="DS108" s="145"/>
      <c r="DT108" s="14"/>
      <c r="DU108" s="158">
        <v>216973.80131367207</v>
      </c>
      <c r="DV108" s="158">
        <v>222204.9314679284</v>
      </c>
      <c r="DW108" s="159">
        <f t="shared" si="105"/>
        <v>-5231.1301542563306</v>
      </c>
      <c r="DX108" s="166">
        <f t="shared" si="124"/>
        <v>-2.3541917452949757E-2</v>
      </c>
      <c r="DY108" s="145"/>
      <c r="DZ108" s="152"/>
      <c r="EA108" s="152"/>
      <c r="EB108" s="145"/>
      <c r="EC108" s="145"/>
      <c r="ED108" s="145"/>
      <c r="EE108" s="145"/>
      <c r="EF108" s="145"/>
      <c r="EG108" s="145"/>
      <c r="EH108" s="145"/>
      <c r="EI108" s="145"/>
      <c r="EJ108" s="145"/>
      <c r="EK108" s="14"/>
      <c r="EL108" s="158">
        <v>226890.88103274084</v>
      </c>
      <c r="EM108" s="158">
        <v>235981.84886800006</v>
      </c>
      <c r="EN108" s="159">
        <f t="shared" si="106"/>
        <v>-9090.9678352592164</v>
      </c>
      <c r="EO108" s="166">
        <f t="shared" si="126"/>
        <v>-3.8524013091974618E-2</v>
      </c>
      <c r="EP108" s="145"/>
      <c r="EQ108" s="152"/>
      <c r="ER108" s="152"/>
      <c r="ES108" s="145"/>
      <c r="ET108" s="145"/>
      <c r="EU108" s="145"/>
      <c r="EV108" s="145"/>
      <c r="EW108" s="145"/>
      <c r="EX108" s="145"/>
      <c r="EY108" s="145"/>
      <c r="EZ108" s="145"/>
      <c r="FA108" s="145"/>
      <c r="FB108" s="14"/>
      <c r="FC108" s="158">
        <v>2558.7488616239775</v>
      </c>
      <c r="FD108" s="158">
        <v>2558.7488616239775</v>
      </c>
      <c r="FE108" s="159">
        <f t="shared" si="107"/>
        <v>0</v>
      </c>
      <c r="FF108" s="166">
        <f t="shared" si="128"/>
        <v>0</v>
      </c>
      <c r="FG108" s="145"/>
      <c r="FH108" s="152"/>
      <c r="FI108" s="152"/>
      <c r="FJ108" s="145"/>
      <c r="FK108" s="145"/>
      <c r="FL108" s="145"/>
      <c r="FM108" s="145"/>
      <c r="FN108" s="145"/>
      <c r="FO108" s="145"/>
      <c r="FP108" s="145"/>
      <c r="FQ108" s="145"/>
      <c r="FR108" s="145"/>
      <c r="FS108" s="14"/>
      <c r="FT108" s="158">
        <v>0</v>
      </c>
      <c r="FU108" s="158">
        <v>0</v>
      </c>
      <c r="FV108" s="159">
        <f t="shared" si="108"/>
        <v>0</v>
      </c>
      <c r="FW108" s="166" t="str">
        <f t="shared" si="130"/>
        <v/>
      </c>
      <c r="FX108" s="145"/>
      <c r="FY108" s="152"/>
      <c r="FZ108" s="152"/>
      <c r="GA108" s="145"/>
      <c r="GB108" s="145"/>
      <c r="GC108" s="145"/>
      <c r="GD108" s="145"/>
      <c r="GE108" s="145"/>
      <c r="GF108" s="145"/>
      <c r="GG108" s="145"/>
      <c r="GH108" s="145"/>
      <c r="GI108" s="145"/>
    </row>
    <row r="109" spans="1:191" x14ac:dyDescent="0.25">
      <c r="A109" s="41">
        <v>698</v>
      </c>
      <c r="B109" s="45"/>
      <c r="C109" s="45"/>
      <c r="D109" s="78" t="str">
        <f t="shared" si="141"/>
        <v>Teuerungsprämien brutto</v>
      </c>
      <c r="E109" s="73"/>
      <c r="F109" s="74">
        <f t="shared" si="142"/>
        <v>17243.916147777778</v>
      </c>
      <c r="G109" s="74">
        <f t="shared" si="143"/>
        <v>16309.582176916148</v>
      </c>
      <c r="H109" s="75">
        <f t="shared" si="98"/>
        <v>934.3339708616295</v>
      </c>
      <c r="I109" s="86">
        <f t="shared" si="109"/>
        <v>5.72874253139386E-2</v>
      </c>
      <c r="J109" s="23"/>
      <c r="K109" s="31"/>
      <c r="L109" s="31"/>
      <c r="M109" s="23"/>
      <c r="N109" s="23"/>
      <c r="O109" s="23"/>
      <c r="P109" s="23"/>
      <c r="Q109" s="23"/>
      <c r="R109" s="23"/>
      <c r="S109" s="23"/>
      <c r="T109" s="23"/>
      <c r="U109" s="23"/>
      <c r="V109" s="14"/>
      <c r="W109" s="158">
        <v>4638.7532499999998</v>
      </c>
      <c r="X109" s="158">
        <v>4718.1642999999995</v>
      </c>
      <c r="Y109" s="159">
        <f t="shared" si="99"/>
        <v>-79.411049999999705</v>
      </c>
      <c r="Z109" s="166">
        <f t="shared" si="112"/>
        <v>-1.6830920873187827E-2</v>
      </c>
      <c r="AA109" s="145"/>
      <c r="AB109" s="152"/>
      <c r="AC109" s="152"/>
      <c r="AD109" s="145"/>
      <c r="AE109" s="145"/>
      <c r="AF109" s="145"/>
      <c r="AG109" s="145"/>
      <c r="AH109" s="145"/>
      <c r="AI109" s="145"/>
      <c r="AJ109" s="145"/>
      <c r="AK109" s="145"/>
      <c r="AL109" s="145"/>
      <c r="AM109" s="14"/>
      <c r="AN109" s="158">
        <v>4212.4579999999996</v>
      </c>
      <c r="AO109" s="158">
        <v>3832.2592200025701</v>
      </c>
      <c r="AP109" s="159">
        <f t="shared" si="100"/>
        <v>380.19877999742948</v>
      </c>
      <c r="AQ109" s="166">
        <f t="shared" si="114"/>
        <v>9.9210089446186922E-2</v>
      </c>
      <c r="AR109" s="145"/>
      <c r="AS109" s="152"/>
      <c r="AT109" s="152"/>
      <c r="AU109" s="145"/>
      <c r="AV109" s="145"/>
      <c r="AW109" s="145"/>
      <c r="AX109" s="145"/>
      <c r="AY109" s="145"/>
      <c r="AZ109" s="145"/>
      <c r="BA109" s="145"/>
      <c r="BB109" s="145"/>
      <c r="BC109" s="145"/>
      <c r="BD109" s="14"/>
      <c r="BE109" s="158">
        <v>1458.73137</v>
      </c>
      <c r="BF109" s="158">
        <v>1498.8252499999999</v>
      </c>
      <c r="BG109" s="159">
        <f t="shared" si="101"/>
        <v>-40.093879999999899</v>
      </c>
      <c r="BH109" s="166">
        <f t="shared" si="116"/>
        <v>-2.6750203200806677E-2</v>
      </c>
      <c r="BI109" s="145"/>
      <c r="BJ109" s="152"/>
      <c r="BK109" s="152"/>
      <c r="BL109" s="145"/>
      <c r="BM109" s="145"/>
      <c r="BN109" s="145"/>
      <c r="BO109" s="145"/>
      <c r="BP109" s="145"/>
      <c r="BQ109" s="145"/>
      <c r="BR109" s="145"/>
      <c r="BS109" s="145"/>
      <c r="BT109" s="145"/>
      <c r="BU109" s="14"/>
      <c r="BV109" s="158">
        <v>2101.0016999999998</v>
      </c>
      <c r="BW109" s="158">
        <v>2093.2660500000002</v>
      </c>
      <c r="BX109" s="159">
        <f t="shared" si="102"/>
        <v>7.7356499999996231</v>
      </c>
      <c r="BY109" s="166">
        <f t="shared" si="118"/>
        <v>3.6954929833212802E-3</v>
      </c>
      <c r="BZ109" s="145"/>
      <c r="CA109" s="152"/>
      <c r="CB109" s="152"/>
      <c r="CC109" s="145"/>
      <c r="CD109" s="145"/>
      <c r="CE109" s="145"/>
      <c r="CF109" s="145"/>
      <c r="CG109" s="145"/>
      <c r="CH109" s="145"/>
      <c r="CI109" s="145"/>
      <c r="CJ109" s="145"/>
      <c r="CK109" s="145"/>
      <c r="CL109" s="14"/>
      <c r="CM109" s="128">
        <v>826.64200000000005</v>
      </c>
      <c r="CN109" s="128">
        <v>842.44200000000001</v>
      </c>
      <c r="CO109" s="206">
        <f t="shared" si="103"/>
        <v>-15.799999999999955</v>
      </c>
      <c r="CP109" s="211">
        <f t="shared" si="120"/>
        <v>-1.8755000344237271E-2</v>
      </c>
      <c r="CQ109" s="198"/>
      <c r="CR109" s="127"/>
      <c r="CS109" s="127"/>
      <c r="CT109" s="198"/>
      <c r="CU109" s="198"/>
      <c r="CV109" s="198"/>
      <c r="CW109" s="198"/>
      <c r="CX109" s="198"/>
      <c r="CY109" s="198"/>
      <c r="CZ109" s="198"/>
      <c r="DA109" s="198"/>
      <c r="DB109" s="198"/>
      <c r="DC109" s="14"/>
      <c r="DD109" s="158">
        <v>290.77949999999998</v>
      </c>
      <c r="DE109" s="158">
        <v>226.1234</v>
      </c>
      <c r="DF109" s="159">
        <f t="shared" si="104"/>
        <v>64.656099999999981</v>
      </c>
      <c r="DG109" s="166">
        <f t="shared" si="122"/>
        <v>0.28593281367607237</v>
      </c>
      <c r="DH109" s="145"/>
      <c r="DI109" s="152"/>
      <c r="DJ109" s="152"/>
      <c r="DK109" s="145"/>
      <c r="DL109" s="145"/>
      <c r="DM109" s="145"/>
      <c r="DN109" s="145"/>
      <c r="DO109" s="145"/>
      <c r="DP109" s="145"/>
      <c r="DQ109" s="145"/>
      <c r="DR109" s="145"/>
      <c r="DS109" s="145"/>
      <c r="DT109" s="14"/>
      <c r="DU109" s="158">
        <v>1909.4211477777785</v>
      </c>
      <c r="DV109" s="158">
        <v>1812.4406469135808</v>
      </c>
      <c r="DW109" s="159">
        <f t="shared" si="105"/>
        <v>96.980500864197666</v>
      </c>
      <c r="DX109" s="166">
        <f t="shared" si="124"/>
        <v>5.3508235444480023E-2</v>
      </c>
      <c r="DY109" s="145"/>
      <c r="DZ109" s="152"/>
      <c r="EA109" s="152"/>
      <c r="EB109" s="145"/>
      <c r="EC109" s="145"/>
      <c r="ED109" s="145"/>
      <c r="EE109" s="145"/>
      <c r="EF109" s="145"/>
      <c r="EG109" s="145"/>
      <c r="EH109" s="145"/>
      <c r="EI109" s="145"/>
      <c r="EJ109" s="145"/>
      <c r="EK109" s="14"/>
      <c r="EL109" s="158">
        <v>1806.1291799999999</v>
      </c>
      <c r="EM109" s="158">
        <v>1286.06131</v>
      </c>
      <c r="EN109" s="159">
        <f t="shared" si="106"/>
        <v>520.06786999999986</v>
      </c>
      <c r="EO109" s="166">
        <f t="shared" si="126"/>
        <v>0.40438808473291199</v>
      </c>
      <c r="EP109" s="145"/>
      <c r="EQ109" s="152"/>
      <c r="ER109" s="152"/>
      <c r="ES109" s="145"/>
      <c r="ET109" s="145"/>
      <c r="EU109" s="145"/>
      <c r="EV109" s="145"/>
      <c r="EW109" s="145"/>
      <c r="EX109" s="145"/>
      <c r="EY109" s="145"/>
      <c r="EZ109" s="145"/>
      <c r="FA109" s="145"/>
      <c r="FB109" s="14"/>
      <c r="FC109" s="158">
        <v>0</v>
      </c>
      <c r="FD109" s="158">
        <v>0</v>
      </c>
      <c r="FE109" s="159">
        <f t="shared" si="107"/>
        <v>0</v>
      </c>
      <c r="FF109" s="166" t="str">
        <f t="shared" si="128"/>
        <v/>
      </c>
      <c r="FG109" s="145"/>
      <c r="FH109" s="152"/>
      <c r="FI109" s="152"/>
      <c r="FJ109" s="145"/>
      <c r="FK109" s="145"/>
      <c r="FL109" s="145"/>
      <c r="FM109" s="145"/>
      <c r="FN109" s="145"/>
      <c r="FO109" s="145"/>
      <c r="FP109" s="145"/>
      <c r="FQ109" s="145"/>
      <c r="FR109" s="145"/>
      <c r="FS109" s="14"/>
      <c r="FT109" s="158">
        <v>0</v>
      </c>
      <c r="FU109" s="158">
        <v>0</v>
      </c>
      <c r="FV109" s="159">
        <f t="shared" si="108"/>
        <v>0</v>
      </c>
      <c r="FW109" s="166" t="str">
        <f t="shared" si="130"/>
        <v/>
      </c>
      <c r="FX109" s="145"/>
      <c r="FY109" s="152"/>
      <c r="FZ109" s="152"/>
      <c r="GA109" s="145"/>
      <c r="GB109" s="145"/>
      <c r="GC109" s="145"/>
      <c r="GD109" s="145"/>
      <c r="GE109" s="145"/>
      <c r="GF109" s="145"/>
      <c r="GG109" s="145"/>
      <c r="GH109" s="145"/>
      <c r="GI109" s="145"/>
    </row>
    <row r="110" spans="1:191" x14ac:dyDescent="0.25">
      <c r="A110" s="41">
        <v>699</v>
      </c>
      <c r="B110" s="45"/>
      <c r="C110" s="45"/>
      <c r="D110" s="78" t="str">
        <f t="shared" si="141"/>
        <v>Kostenaufwand</v>
      </c>
      <c r="E110" s="73"/>
      <c r="F110" s="74">
        <f t="shared" si="142"/>
        <v>-11480.853351851851</v>
      </c>
      <c r="G110" s="74">
        <f t="shared" si="143"/>
        <v>-10873.089037944103</v>
      </c>
      <c r="H110" s="75">
        <f t="shared" si="98"/>
        <v>-607.76431390774815</v>
      </c>
      <c r="I110" s="86">
        <f t="shared" si="109"/>
        <v>5.5896195808460503E-2</v>
      </c>
      <c r="J110" s="23"/>
      <c r="K110" s="31"/>
      <c r="L110" s="31"/>
      <c r="M110" s="23"/>
      <c r="N110" s="23"/>
      <c r="O110" s="23"/>
      <c r="P110" s="23"/>
      <c r="Q110" s="23"/>
      <c r="R110" s="23"/>
      <c r="S110" s="23"/>
      <c r="T110" s="23"/>
      <c r="U110" s="23"/>
      <c r="V110" s="14"/>
      <c r="W110" s="158">
        <v>-3092.5021499999998</v>
      </c>
      <c r="X110" s="158">
        <v>-3145.4428499999999</v>
      </c>
      <c r="Y110" s="159">
        <f t="shared" si="99"/>
        <v>52.940700000000106</v>
      </c>
      <c r="Z110" s="166">
        <f t="shared" si="112"/>
        <v>-1.6830920962369489E-2</v>
      </c>
      <c r="AA110" s="145"/>
      <c r="AB110" s="152"/>
      <c r="AC110" s="152"/>
      <c r="AD110" s="145"/>
      <c r="AE110" s="145"/>
      <c r="AF110" s="145"/>
      <c r="AG110" s="145"/>
      <c r="AH110" s="145"/>
      <c r="AI110" s="145"/>
      <c r="AJ110" s="145"/>
      <c r="AK110" s="145"/>
      <c r="AL110" s="145"/>
      <c r="AM110" s="14"/>
      <c r="AN110" s="158">
        <v>-2808.306</v>
      </c>
      <c r="AO110" s="158">
        <v>-2554.8394800017131</v>
      </c>
      <c r="AP110" s="159">
        <f t="shared" si="100"/>
        <v>-253.46651999828691</v>
      </c>
      <c r="AQ110" s="166">
        <f t="shared" si="114"/>
        <v>9.9210350388869495E-2</v>
      </c>
      <c r="AR110" s="145"/>
      <c r="AS110" s="152"/>
      <c r="AT110" s="152"/>
      <c r="AU110" s="145"/>
      <c r="AV110" s="145"/>
      <c r="AW110" s="145"/>
      <c r="AX110" s="145"/>
      <c r="AY110" s="145"/>
      <c r="AZ110" s="145"/>
      <c r="BA110" s="145"/>
      <c r="BB110" s="145"/>
      <c r="BC110" s="145"/>
      <c r="BD110" s="14"/>
      <c r="BE110" s="158">
        <v>-972.48758000000066</v>
      </c>
      <c r="BF110" s="158">
        <v>-999.21683333333362</v>
      </c>
      <c r="BG110" s="159">
        <f t="shared" si="101"/>
        <v>26.729253333332963</v>
      </c>
      <c r="BH110" s="166">
        <f t="shared" si="116"/>
        <v>-2.6750203200806344E-2</v>
      </c>
      <c r="BI110" s="145"/>
      <c r="BJ110" s="152"/>
      <c r="BK110" s="152"/>
      <c r="BL110" s="145"/>
      <c r="BM110" s="145"/>
      <c r="BN110" s="145"/>
      <c r="BO110" s="145"/>
      <c r="BP110" s="145"/>
      <c r="BQ110" s="145"/>
      <c r="BR110" s="145"/>
      <c r="BS110" s="145"/>
      <c r="BT110" s="145"/>
      <c r="BU110" s="14"/>
      <c r="BV110" s="158">
        <v>-1400.6677999999999</v>
      </c>
      <c r="BW110" s="158">
        <v>-1395.5107000000003</v>
      </c>
      <c r="BX110" s="159">
        <f t="shared" si="102"/>
        <v>-5.1570999999996729</v>
      </c>
      <c r="BY110" s="166">
        <f t="shared" si="118"/>
        <v>3.6954929833212802E-3</v>
      </c>
      <c r="BZ110" s="145"/>
      <c r="CA110" s="152"/>
      <c r="CB110" s="152"/>
      <c r="CC110" s="145"/>
      <c r="CD110" s="145"/>
      <c r="CE110" s="145"/>
      <c r="CF110" s="145"/>
      <c r="CG110" s="145"/>
      <c r="CH110" s="145"/>
      <c r="CI110" s="145"/>
      <c r="CJ110" s="145"/>
      <c r="CK110" s="145"/>
      <c r="CL110" s="14"/>
      <c r="CM110" s="128">
        <v>-551.12926999999809</v>
      </c>
      <c r="CN110" s="128">
        <v>-561.6622699999981</v>
      </c>
      <c r="CO110" s="206">
        <f t="shared" si="103"/>
        <v>10.533000000000015</v>
      </c>
      <c r="CP110" s="211">
        <f t="shared" si="120"/>
        <v>-1.8753262525538772E-2</v>
      </c>
      <c r="CQ110" s="198"/>
      <c r="CR110" s="127"/>
      <c r="CS110" s="127"/>
      <c r="CT110" s="198"/>
      <c r="CU110" s="198"/>
      <c r="CV110" s="198"/>
      <c r="CW110" s="198"/>
      <c r="CX110" s="198"/>
      <c r="CY110" s="198"/>
      <c r="CZ110" s="198"/>
      <c r="DA110" s="198"/>
      <c r="DB110" s="198"/>
      <c r="DC110" s="14"/>
      <c r="DD110" s="158">
        <v>-193.85299999999998</v>
      </c>
      <c r="DE110" s="158">
        <v>-150.74893333333341</v>
      </c>
      <c r="DF110" s="159">
        <f t="shared" si="104"/>
        <v>-43.104066666666569</v>
      </c>
      <c r="DG110" s="166">
        <f t="shared" si="122"/>
        <v>0.28593281367607171</v>
      </c>
      <c r="DH110" s="145"/>
      <c r="DI110" s="152"/>
      <c r="DJ110" s="152"/>
      <c r="DK110" s="145"/>
      <c r="DL110" s="145"/>
      <c r="DM110" s="145"/>
      <c r="DN110" s="145"/>
      <c r="DO110" s="145"/>
      <c r="DP110" s="145"/>
      <c r="DQ110" s="145"/>
      <c r="DR110" s="145"/>
      <c r="DS110" s="145"/>
      <c r="DT110" s="14"/>
      <c r="DU110" s="158">
        <v>-1272.9474318518526</v>
      </c>
      <c r="DV110" s="158">
        <v>-1208.2937646090541</v>
      </c>
      <c r="DW110" s="159">
        <f t="shared" si="105"/>
        <v>-64.65366724279852</v>
      </c>
      <c r="DX110" s="166">
        <f t="shared" si="124"/>
        <v>5.3508235444480023E-2</v>
      </c>
      <c r="DY110" s="145"/>
      <c r="DZ110" s="152"/>
      <c r="EA110" s="152"/>
      <c r="EB110" s="145"/>
      <c r="EC110" s="145"/>
      <c r="ED110" s="145"/>
      <c r="EE110" s="145"/>
      <c r="EF110" s="145"/>
      <c r="EG110" s="145"/>
      <c r="EH110" s="145"/>
      <c r="EI110" s="145"/>
      <c r="EJ110" s="145"/>
      <c r="EK110" s="14"/>
      <c r="EL110" s="158">
        <v>-1188.96012</v>
      </c>
      <c r="EM110" s="158">
        <v>-857.37420666666674</v>
      </c>
      <c r="EN110" s="159">
        <f t="shared" si="106"/>
        <v>-331.58591333333322</v>
      </c>
      <c r="EO110" s="166">
        <f t="shared" si="126"/>
        <v>0.38674584651022581</v>
      </c>
      <c r="EP110" s="145"/>
      <c r="EQ110" s="152"/>
      <c r="ER110" s="152"/>
      <c r="ES110" s="145"/>
      <c r="ET110" s="145"/>
      <c r="EU110" s="145"/>
      <c r="EV110" s="145"/>
      <c r="EW110" s="145"/>
      <c r="EX110" s="145"/>
      <c r="EY110" s="145"/>
      <c r="EZ110" s="145"/>
      <c r="FA110" s="145"/>
      <c r="FB110" s="14"/>
      <c r="FC110" s="158">
        <v>0</v>
      </c>
      <c r="FD110" s="158">
        <v>0</v>
      </c>
      <c r="FE110" s="159">
        <f t="shared" si="107"/>
        <v>0</v>
      </c>
      <c r="FF110" s="166" t="str">
        <f t="shared" si="128"/>
        <v/>
      </c>
      <c r="FG110" s="145"/>
      <c r="FH110" s="152"/>
      <c r="FI110" s="152"/>
      <c r="FJ110" s="145"/>
      <c r="FK110" s="145"/>
      <c r="FL110" s="145"/>
      <c r="FM110" s="145"/>
      <c r="FN110" s="145"/>
      <c r="FO110" s="145"/>
      <c r="FP110" s="145"/>
      <c r="FQ110" s="145"/>
      <c r="FR110" s="145"/>
      <c r="FS110" s="14"/>
      <c r="FT110" s="158">
        <v>0</v>
      </c>
      <c r="FU110" s="158">
        <v>0</v>
      </c>
      <c r="FV110" s="159">
        <f t="shared" si="108"/>
        <v>0</v>
      </c>
      <c r="FW110" s="166" t="str">
        <f t="shared" si="130"/>
        <v/>
      </c>
      <c r="FX110" s="145"/>
      <c r="FY110" s="152"/>
      <c r="FZ110" s="152"/>
      <c r="GA110" s="145"/>
      <c r="GB110" s="145"/>
      <c r="GC110" s="145"/>
      <c r="GD110" s="145"/>
      <c r="GE110" s="145"/>
      <c r="GF110" s="145"/>
      <c r="GG110" s="145"/>
      <c r="GH110" s="145"/>
      <c r="GI110" s="145"/>
    </row>
    <row r="111" spans="1:191" x14ac:dyDescent="0.25">
      <c r="A111" s="41">
        <v>700</v>
      </c>
      <c r="B111" s="45"/>
      <c r="C111" s="45"/>
      <c r="D111" s="78" t="str">
        <f t="shared" si="141"/>
        <v>Aufwand für teuerungsbedingte Erhöhungen der Risikorenten</v>
      </c>
      <c r="E111" s="73"/>
      <c r="F111" s="74">
        <f t="shared" si="142"/>
        <v>-6463.4009799999994</v>
      </c>
      <c r="G111" s="74">
        <f t="shared" si="143"/>
        <v>-2835.9190800000006</v>
      </c>
      <c r="H111" s="75">
        <f t="shared" si="98"/>
        <v>-3627.4818999999989</v>
      </c>
      <c r="I111" s="86">
        <f t="shared" si="109"/>
        <v>1.2791203830822981</v>
      </c>
      <c r="J111" s="23"/>
      <c r="K111" s="31"/>
      <c r="L111" s="31"/>
      <c r="M111" s="23"/>
      <c r="N111" s="23"/>
      <c r="O111" s="23"/>
      <c r="P111" s="23"/>
      <c r="Q111" s="23"/>
      <c r="R111" s="23"/>
      <c r="S111" s="23"/>
      <c r="T111" s="23"/>
      <c r="U111" s="23"/>
      <c r="V111" s="14"/>
      <c r="W111" s="158">
        <v>-470.08100000000002</v>
      </c>
      <c r="X111" s="158">
        <v>-447.85659999999996</v>
      </c>
      <c r="Y111" s="159">
        <f t="shared" si="99"/>
        <v>-22.22440000000006</v>
      </c>
      <c r="Z111" s="166">
        <f t="shared" si="112"/>
        <v>4.9623919799328675E-2</v>
      </c>
      <c r="AA111" s="145"/>
      <c r="AB111" s="152"/>
      <c r="AC111" s="152"/>
      <c r="AD111" s="145"/>
      <c r="AE111" s="145"/>
      <c r="AF111" s="145"/>
      <c r="AG111" s="145"/>
      <c r="AH111" s="145"/>
      <c r="AI111" s="145"/>
      <c r="AJ111" s="145"/>
      <c r="AK111" s="145"/>
      <c r="AL111" s="145"/>
      <c r="AM111" s="14"/>
      <c r="AN111" s="158">
        <v>-224.44200000000001</v>
      </c>
      <c r="AO111" s="158">
        <v>-799.29046000000028</v>
      </c>
      <c r="AP111" s="159">
        <f t="shared" si="100"/>
        <v>574.84846000000027</v>
      </c>
      <c r="AQ111" s="166">
        <f t="shared" si="114"/>
        <v>-0.71919845008534211</v>
      </c>
      <c r="AR111" s="145"/>
      <c r="AS111" s="152"/>
      <c r="AT111" s="152"/>
      <c r="AU111" s="145"/>
      <c r="AV111" s="145"/>
      <c r="AW111" s="145"/>
      <c r="AX111" s="145"/>
      <c r="AY111" s="145"/>
      <c r="AZ111" s="145"/>
      <c r="BA111" s="145"/>
      <c r="BB111" s="145"/>
      <c r="BC111" s="145"/>
      <c r="BD111" s="14"/>
      <c r="BE111" s="158">
        <v>-362.44843999999989</v>
      </c>
      <c r="BF111" s="158">
        <v>-529.41570000000002</v>
      </c>
      <c r="BG111" s="159">
        <f t="shared" si="101"/>
        <v>166.96726000000012</v>
      </c>
      <c r="BH111" s="166">
        <f t="shared" si="116"/>
        <v>-0.31538025789563873</v>
      </c>
      <c r="BI111" s="145"/>
      <c r="BJ111" s="152"/>
      <c r="BK111" s="152"/>
      <c r="BL111" s="145"/>
      <c r="BM111" s="145"/>
      <c r="BN111" s="145"/>
      <c r="BO111" s="145"/>
      <c r="BP111" s="145"/>
      <c r="BQ111" s="145"/>
      <c r="BR111" s="145"/>
      <c r="BS111" s="145"/>
      <c r="BT111" s="145"/>
      <c r="BU111" s="14"/>
      <c r="BV111" s="158">
        <v>-245.16726999999992</v>
      </c>
      <c r="BW111" s="158">
        <v>-371.23344999999995</v>
      </c>
      <c r="BX111" s="159">
        <f t="shared" si="102"/>
        <v>126.06618000000003</v>
      </c>
      <c r="BY111" s="166">
        <f t="shared" si="118"/>
        <v>-0.33958734052656103</v>
      </c>
      <c r="BZ111" s="145"/>
      <c r="CA111" s="152"/>
      <c r="CB111" s="152"/>
      <c r="CC111" s="145"/>
      <c r="CD111" s="145"/>
      <c r="CE111" s="145"/>
      <c r="CF111" s="145"/>
      <c r="CG111" s="145"/>
      <c r="CH111" s="145"/>
      <c r="CI111" s="145"/>
      <c r="CJ111" s="145"/>
      <c r="CK111" s="145"/>
      <c r="CL111" s="14"/>
      <c r="CM111" s="128">
        <v>-4384.1049999999996</v>
      </c>
      <c r="CN111" s="128">
        <v>-29.348800000000001</v>
      </c>
      <c r="CO111" s="206">
        <f t="shared" si="103"/>
        <v>-4354.7561999999998</v>
      </c>
      <c r="CP111" s="211">
        <f t="shared" si="120"/>
        <v>148.3793613367497</v>
      </c>
      <c r="CQ111" s="198"/>
      <c r="CR111" s="127"/>
      <c r="CS111" s="127"/>
      <c r="CT111" s="198"/>
      <c r="CU111" s="198"/>
      <c r="CV111" s="198"/>
      <c r="CW111" s="198"/>
      <c r="CX111" s="198"/>
      <c r="CY111" s="198"/>
      <c r="CZ111" s="198"/>
      <c r="DA111" s="198"/>
      <c r="DB111" s="198"/>
      <c r="DC111" s="14"/>
      <c r="DD111" s="158">
        <v>-22.73236</v>
      </c>
      <c r="DE111" s="158">
        <v>-24.410189999999997</v>
      </c>
      <c r="DF111" s="159">
        <f t="shared" si="104"/>
        <v>1.6778299999999966</v>
      </c>
      <c r="DG111" s="166">
        <f t="shared" si="122"/>
        <v>-6.8734819352081922E-2</v>
      </c>
      <c r="DH111" s="145"/>
      <c r="DI111" s="152"/>
      <c r="DJ111" s="152"/>
      <c r="DK111" s="145"/>
      <c r="DL111" s="145"/>
      <c r="DM111" s="145"/>
      <c r="DN111" s="145"/>
      <c r="DO111" s="145"/>
      <c r="DP111" s="145"/>
      <c r="DQ111" s="145"/>
      <c r="DR111" s="145"/>
      <c r="DS111" s="145"/>
      <c r="DT111" s="14"/>
      <c r="DU111" s="158">
        <v>-633.7663</v>
      </c>
      <c r="DV111" s="158">
        <v>-537.28985</v>
      </c>
      <c r="DW111" s="159">
        <f t="shared" si="105"/>
        <v>-96.47645</v>
      </c>
      <c r="DX111" s="166">
        <f t="shared" si="124"/>
        <v>0.17956127404975164</v>
      </c>
      <c r="DY111" s="145"/>
      <c r="DZ111" s="152"/>
      <c r="EA111" s="152"/>
      <c r="EB111" s="145"/>
      <c r="EC111" s="145"/>
      <c r="ED111" s="145"/>
      <c r="EE111" s="145"/>
      <c r="EF111" s="145"/>
      <c r="EG111" s="145"/>
      <c r="EH111" s="145"/>
      <c r="EI111" s="145"/>
      <c r="EJ111" s="145"/>
      <c r="EK111" s="14"/>
      <c r="EL111" s="158">
        <v>-120.65861</v>
      </c>
      <c r="EM111" s="158">
        <v>-97.074029999999993</v>
      </c>
      <c r="EN111" s="159">
        <f t="shared" si="106"/>
        <v>-23.584580000000003</v>
      </c>
      <c r="EO111" s="166">
        <f t="shared" si="126"/>
        <v>0.24295457806789322</v>
      </c>
      <c r="EP111" s="145"/>
      <c r="EQ111" s="152"/>
      <c r="ER111" s="152"/>
      <c r="ES111" s="145"/>
      <c r="ET111" s="145"/>
      <c r="EU111" s="145"/>
      <c r="EV111" s="145"/>
      <c r="EW111" s="145"/>
      <c r="EX111" s="145"/>
      <c r="EY111" s="145"/>
      <c r="EZ111" s="145"/>
      <c r="FA111" s="145"/>
      <c r="FB111" s="14"/>
      <c r="FC111" s="158">
        <v>0</v>
      </c>
      <c r="FD111" s="158">
        <v>0</v>
      </c>
      <c r="FE111" s="159">
        <f t="shared" si="107"/>
        <v>0</v>
      </c>
      <c r="FF111" s="166" t="str">
        <f t="shared" si="128"/>
        <v/>
      </c>
      <c r="FG111" s="145"/>
      <c r="FH111" s="152"/>
      <c r="FI111" s="152"/>
      <c r="FJ111" s="145"/>
      <c r="FK111" s="145"/>
      <c r="FL111" s="145"/>
      <c r="FM111" s="145"/>
      <c r="FN111" s="145"/>
      <c r="FO111" s="145"/>
      <c r="FP111" s="145"/>
      <c r="FQ111" s="145"/>
      <c r="FR111" s="145"/>
      <c r="FS111" s="14"/>
      <c r="FT111" s="158">
        <v>0</v>
      </c>
      <c r="FU111" s="158">
        <v>0</v>
      </c>
      <c r="FV111" s="159">
        <f t="shared" si="108"/>
        <v>0</v>
      </c>
      <c r="FW111" s="166" t="str">
        <f t="shared" si="130"/>
        <v/>
      </c>
      <c r="FX111" s="145"/>
      <c r="FY111" s="152"/>
      <c r="FZ111" s="152"/>
      <c r="GA111" s="145"/>
      <c r="GB111" s="145"/>
      <c r="GC111" s="145"/>
      <c r="GD111" s="145"/>
      <c r="GE111" s="145"/>
      <c r="GF111" s="145"/>
      <c r="GG111" s="145"/>
      <c r="GH111" s="145"/>
      <c r="GI111" s="145"/>
    </row>
    <row r="112" spans="1:191" x14ac:dyDescent="0.25">
      <c r="A112" s="41">
        <v>701</v>
      </c>
      <c r="B112" s="45"/>
      <c r="C112" s="45"/>
      <c r="D112" s="78" t="str">
        <f t="shared" si="141"/>
        <v>Auflösung zugunsten Verstärkungen gem. Art. 149 Abs. 1 Bst. a</v>
      </c>
      <c r="E112" s="73"/>
      <c r="F112" s="74">
        <f t="shared" si="142"/>
        <v>0</v>
      </c>
      <c r="G112" s="74">
        <f t="shared" si="143"/>
        <v>-12422.580908592559</v>
      </c>
      <c r="H112" s="75">
        <f t="shared" si="98"/>
        <v>12422.580908592559</v>
      </c>
      <c r="I112" s="86">
        <f t="shared" si="109"/>
        <v>-1</v>
      </c>
      <c r="J112" s="23"/>
      <c r="K112" s="31"/>
      <c r="L112" s="31"/>
      <c r="M112" s="23"/>
      <c r="N112" s="23"/>
      <c r="O112" s="23"/>
      <c r="P112" s="23"/>
      <c r="Q112" s="23"/>
      <c r="R112" s="23"/>
      <c r="S112" s="23"/>
      <c r="T112" s="23"/>
      <c r="U112" s="23"/>
      <c r="V112" s="14"/>
      <c r="W112" s="158">
        <v>0</v>
      </c>
      <c r="X112" s="158">
        <v>0</v>
      </c>
      <c r="Y112" s="159">
        <f t="shared" si="99"/>
        <v>0</v>
      </c>
      <c r="Z112" s="166" t="str">
        <f t="shared" si="112"/>
        <v/>
      </c>
      <c r="AA112" s="145"/>
      <c r="AB112" s="152"/>
      <c r="AC112" s="152"/>
      <c r="AD112" s="145"/>
      <c r="AE112" s="145"/>
      <c r="AF112" s="145"/>
      <c r="AG112" s="145"/>
      <c r="AH112" s="145"/>
      <c r="AI112" s="145"/>
      <c r="AJ112" s="145"/>
      <c r="AK112" s="145"/>
      <c r="AL112" s="145"/>
      <c r="AM112" s="14"/>
      <c r="AN112" s="158">
        <v>0</v>
      </c>
      <c r="AO112" s="158">
        <v>0</v>
      </c>
      <c r="AP112" s="159">
        <f t="shared" si="100"/>
        <v>0</v>
      </c>
      <c r="AQ112" s="166" t="str">
        <f t="shared" si="114"/>
        <v/>
      </c>
      <c r="AR112" s="145"/>
      <c r="AS112" s="152"/>
      <c r="AT112" s="152"/>
      <c r="AU112" s="145"/>
      <c r="AV112" s="145"/>
      <c r="AW112" s="145"/>
      <c r="AX112" s="145"/>
      <c r="AY112" s="145"/>
      <c r="AZ112" s="145"/>
      <c r="BA112" s="145"/>
      <c r="BB112" s="145"/>
      <c r="BC112" s="145"/>
      <c r="BD112" s="14"/>
      <c r="BE112" s="158">
        <v>0</v>
      </c>
      <c r="BF112" s="158">
        <v>-3000</v>
      </c>
      <c r="BG112" s="159">
        <f t="shared" si="101"/>
        <v>3000</v>
      </c>
      <c r="BH112" s="166">
        <f t="shared" si="116"/>
        <v>-1</v>
      </c>
      <c r="BI112" s="145"/>
      <c r="BJ112" s="152"/>
      <c r="BK112" s="152"/>
      <c r="BL112" s="145"/>
      <c r="BM112" s="145"/>
      <c r="BN112" s="145"/>
      <c r="BO112" s="145"/>
      <c r="BP112" s="145"/>
      <c r="BQ112" s="145"/>
      <c r="BR112" s="145"/>
      <c r="BS112" s="145"/>
      <c r="BT112" s="145"/>
      <c r="BU112" s="14"/>
      <c r="BV112" s="158">
        <v>0</v>
      </c>
      <c r="BW112" s="158">
        <v>0</v>
      </c>
      <c r="BX112" s="159">
        <f t="shared" si="102"/>
        <v>0</v>
      </c>
      <c r="BY112" s="166" t="str">
        <f t="shared" si="118"/>
        <v/>
      </c>
      <c r="BZ112" s="145"/>
      <c r="CA112" s="152"/>
      <c r="CB112" s="152"/>
      <c r="CC112" s="145"/>
      <c r="CD112" s="145"/>
      <c r="CE112" s="145"/>
      <c r="CF112" s="145"/>
      <c r="CG112" s="145"/>
      <c r="CH112" s="145"/>
      <c r="CI112" s="145"/>
      <c r="CJ112" s="145"/>
      <c r="CK112" s="145"/>
      <c r="CL112" s="14"/>
      <c r="CM112" s="128">
        <v>0</v>
      </c>
      <c r="CN112" s="128">
        <v>0</v>
      </c>
      <c r="CO112" s="206">
        <f t="shared" si="103"/>
        <v>0</v>
      </c>
      <c r="CP112" s="211" t="str">
        <f t="shared" si="120"/>
        <v/>
      </c>
      <c r="CQ112" s="198"/>
      <c r="CR112" s="127"/>
      <c r="CS112" s="127"/>
      <c r="CT112" s="198"/>
      <c r="CU112" s="198"/>
      <c r="CV112" s="198"/>
      <c r="CW112" s="198"/>
      <c r="CX112" s="198"/>
      <c r="CY112" s="198"/>
      <c r="CZ112" s="198"/>
      <c r="DA112" s="198"/>
      <c r="DB112" s="198"/>
      <c r="DC112" s="14"/>
      <c r="DD112" s="158">
        <v>0</v>
      </c>
      <c r="DE112" s="158">
        <v>0</v>
      </c>
      <c r="DF112" s="159">
        <f t="shared" si="104"/>
        <v>0</v>
      </c>
      <c r="DG112" s="166" t="str">
        <f t="shared" si="122"/>
        <v/>
      </c>
      <c r="DH112" s="145"/>
      <c r="DI112" s="152"/>
      <c r="DJ112" s="152"/>
      <c r="DK112" s="145"/>
      <c r="DL112" s="145"/>
      <c r="DM112" s="145"/>
      <c r="DN112" s="145"/>
      <c r="DO112" s="145"/>
      <c r="DP112" s="145"/>
      <c r="DQ112" s="145"/>
      <c r="DR112" s="145"/>
      <c r="DS112" s="145"/>
      <c r="DT112" s="14"/>
      <c r="DU112" s="158">
        <v>0</v>
      </c>
      <c r="DV112" s="158">
        <v>0</v>
      </c>
      <c r="DW112" s="159">
        <f t="shared" si="105"/>
        <v>0</v>
      </c>
      <c r="DX112" s="166" t="str">
        <f t="shared" si="124"/>
        <v/>
      </c>
      <c r="DY112" s="145"/>
      <c r="DZ112" s="152"/>
      <c r="EA112" s="152"/>
      <c r="EB112" s="145"/>
      <c r="EC112" s="145"/>
      <c r="ED112" s="145"/>
      <c r="EE112" s="145"/>
      <c r="EF112" s="145"/>
      <c r="EG112" s="145"/>
      <c r="EH112" s="145"/>
      <c r="EI112" s="145"/>
      <c r="EJ112" s="145"/>
      <c r="EK112" s="14"/>
      <c r="EL112" s="158">
        <v>0</v>
      </c>
      <c r="EM112" s="158">
        <v>-9422.5809085925594</v>
      </c>
      <c r="EN112" s="159">
        <f t="shared" si="106"/>
        <v>9422.5809085925594</v>
      </c>
      <c r="EO112" s="166">
        <f t="shared" si="126"/>
        <v>-1</v>
      </c>
      <c r="EP112" s="145"/>
      <c r="EQ112" s="152"/>
      <c r="ER112" s="152"/>
      <c r="ES112" s="145"/>
      <c r="ET112" s="145"/>
      <c r="EU112" s="145"/>
      <c r="EV112" s="145"/>
      <c r="EW112" s="145"/>
      <c r="EX112" s="145"/>
      <c r="EY112" s="145"/>
      <c r="EZ112" s="145"/>
      <c r="FA112" s="145"/>
      <c r="FB112" s="14"/>
      <c r="FC112" s="158">
        <v>0</v>
      </c>
      <c r="FD112" s="158">
        <v>0</v>
      </c>
      <c r="FE112" s="159">
        <f t="shared" si="107"/>
        <v>0</v>
      </c>
      <c r="FF112" s="166" t="str">
        <f t="shared" si="128"/>
        <v/>
      </c>
      <c r="FG112" s="145"/>
      <c r="FH112" s="152"/>
      <c r="FI112" s="152"/>
      <c r="FJ112" s="145"/>
      <c r="FK112" s="145"/>
      <c r="FL112" s="145"/>
      <c r="FM112" s="145"/>
      <c r="FN112" s="145"/>
      <c r="FO112" s="145"/>
      <c r="FP112" s="145"/>
      <c r="FQ112" s="145"/>
      <c r="FR112" s="145"/>
      <c r="FS112" s="14"/>
      <c r="FT112" s="158">
        <v>0</v>
      </c>
      <c r="FU112" s="158">
        <v>0</v>
      </c>
      <c r="FV112" s="159">
        <f t="shared" si="108"/>
        <v>0</v>
      </c>
      <c r="FW112" s="166" t="str">
        <f t="shared" si="130"/>
        <v/>
      </c>
      <c r="FX112" s="145"/>
      <c r="FY112" s="152"/>
      <c r="FZ112" s="152"/>
      <c r="GA112" s="145"/>
      <c r="GB112" s="145"/>
      <c r="GC112" s="145"/>
      <c r="GD112" s="145"/>
      <c r="GE112" s="145"/>
      <c r="GF112" s="145"/>
      <c r="GG112" s="145"/>
      <c r="GH112" s="145"/>
      <c r="GI112" s="145"/>
    </row>
    <row r="113" spans="1:191" x14ac:dyDescent="0.25">
      <c r="A113" s="41">
        <v>702</v>
      </c>
      <c r="B113" s="45"/>
      <c r="C113" s="45"/>
      <c r="D113" s="78" t="str">
        <f t="shared" si="141"/>
        <v>Auflösung zugunsten Überschussfonds</v>
      </c>
      <c r="E113" s="73"/>
      <c r="F113" s="74">
        <f t="shared" si="142"/>
        <v>-7223.9496199999921</v>
      </c>
      <c r="G113" s="74">
        <f t="shared" si="143"/>
        <v>-7100.4166632275392</v>
      </c>
      <c r="H113" s="75">
        <f t="shared" si="98"/>
        <v>-123.53295677245296</v>
      </c>
      <c r="I113" s="86">
        <f t="shared" si="109"/>
        <v>1.7397986995920878E-2</v>
      </c>
      <c r="J113" s="23"/>
      <c r="K113" s="31"/>
      <c r="L113" s="31"/>
      <c r="M113" s="23"/>
      <c r="N113" s="23"/>
      <c r="O113" s="23"/>
      <c r="P113" s="23"/>
      <c r="Q113" s="23"/>
      <c r="R113" s="23"/>
      <c r="S113" s="23"/>
      <c r="T113" s="23"/>
      <c r="U113" s="23"/>
      <c r="V113" s="14"/>
      <c r="W113" s="158">
        <v>0</v>
      </c>
      <c r="X113" s="158">
        <v>0</v>
      </c>
      <c r="Y113" s="159">
        <f t="shared" si="99"/>
        <v>0</v>
      </c>
      <c r="Z113" s="166" t="str">
        <f t="shared" si="112"/>
        <v/>
      </c>
      <c r="AA113" s="145"/>
      <c r="AB113" s="152"/>
      <c r="AC113" s="152"/>
      <c r="AD113" s="145"/>
      <c r="AE113" s="145"/>
      <c r="AF113" s="145"/>
      <c r="AG113" s="145"/>
      <c r="AH113" s="145"/>
      <c r="AI113" s="145"/>
      <c r="AJ113" s="145"/>
      <c r="AK113" s="145"/>
      <c r="AL113" s="145"/>
      <c r="AM113" s="14"/>
      <c r="AN113" s="158">
        <v>0</v>
      </c>
      <c r="AO113" s="158">
        <v>0</v>
      </c>
      <c r="AP113" s="159">
        <f t="shared" si="100"/>
        <v>0</v>
      </c>
      <c r="AQ113" s="166" t="str">
        <f t="shared" si="114"/>
        <v/>
      </c>
      <c r="AR113" s="145"/>
      <c r="AS113" s="152"/>
      <c r="AT113" s="152"/>
      <c r="AU113" s="145"/>
      <c r="AV113" s="145"/>
      <c r="AW113" s="145"/>
      <c r="AX113" s="145"/>
      <c r="AY113" s="145"/>
      <c r="AZ113" s="145"/>
      <c r="BA113" s="145"/>
      <c r="BB113" s="145"/>
      <c r="BC113" s="145"/>
      <c r="BD113" s="14"/>
      <c r="BE113" s="158">
        <v>0</v>
      </c>
      <c r="BF113" s="158">
        <v>0</v>
      </c>
      <c r="BG113" s="159">
        <f t="shared" si="101"/>
        <v>0</v>
      </c>
      <c r="BH113" s="166" t="str">
        <f t="shared" si="116"/>
        <v/>
      </c>
      <c r="BI113" s="145"/>
      <c r="BJ113" s="152"/>
      <c r="BK113" s="152"/>
      <c r="BL113" s="145"/>
      <c r="BM113" s="145"/>
      <c r="BN113" s="145"/>
      <c r="BO113" s="145"/>
      <c r="BP113" s="145"/>
      <c r="BQ113" s="145"/>
      <c r="BR113" s="145"/>
      <c r="BS113" s="145"/>
      <c r="BT113" s="145"/>
      <c r="BU113" s="14"/>
      <c r="BV113" s="158">
        <v>-209.67599999999999</v>
      </c>
      <c r="BW113" s="158">
        <v>0</v>
      </c>
      <c r="BX113" s="159">
        <f t="shared" si="102"/>
        <v>-209.67599999999999</v>
      </c>
      <c r="BY113" s="166" t="str">
        <f t="shared" si="118"/>
        <v/>
      </c>
      <c r="BZ113" s="145"/>
      <c r="CA113" s="152"/>
      <c r="CB113" s="152"/>
      <c r="CC113" s="145"/>
      <c r="CD113" s="145"/>
      <c r="CE113" s="145"/>
      <c r="CF113" s="145"/>
      <c r="CG113" s="145"/>
      <c r="CH113" s="145"/>
      <c r="CI113" s="145"/>
      <c r="CJ113" s="145"/>
      <c r="CK113" s="145"/>
      <c r="CL113" s="14"/>
      <c r="CM113" s="128">
        <v>0</v>
      </c>
      <c r="CN113" s="128">
        <v>-251.46519999999998</v>
      </c>
      <c r="CO113" s="206">
        <f t="shared" si="103"/>
        <v>251.46519999999998</v>
      </c>
      <c r="CP113" s="211">
        <f t="shared" si="120"/>
        <v>-1</v>
      </c>
      <c r="CQ113" s="198"/>
      <c r="CR113" s="127"/>
      <c r="CS113" s="127"/>
      <c r="CT113" s="198"/>
      <c r="CU113" s="198"/>
      <c r="CV113" s="198"/>
      <c r="CW113" s="198"/>
      <c r="CX113" s="198"/>
      <c r="CY113" s="198"/>
      <c r="CZ113" s="198"/>
      <c r="DA113" s="198"/>
      <c r="DB113" s="198"/>
      <c r="DC113" s="14"/>
      <c r="DD113" s="158">
        <v>-74.194139999992302</v>
      </c>
      <c r="DE113" s="158">
        <v>-1550.9642766666584</v>
      </c>
      <c r="DF113" s="159">
        <f t="shared" si="104"/>
        <v>1476.7701366666661</v>
      </c>
      <c r="DG113" s="166">
        <f t="shared" si="122"/>
        <v>-0.95216257323511622</v>
      </c>
      <c r="DH113" s="145"/>
      <c r="DI113" s="152"/>
      <c r="DJ113" s="152"/>
      <c r="DK113" s="145"/>
      <c r="DL113" s="145"/>
      <c r="DM113" s="145"/>
      <c r="DN113" s="145"/>
      <c r="DO113" s="145"/>
      <c r="DP113" s="145"/>
      <c r="DQ113" s="145"/>
      <c r="DR113" s="145"/>
      <c r="DS113" s="145"/>
      <c r="DT113" s="14"/>
      <c r="DU113" s="158">
        <v>-6940.0794800000003</v>
      </c>
      <c r="DV113" s="158">
        <v>-5297.9871865608802</v>
      </c>
      <c r="DW113" s="159">
        <f t="shared" si="105"/>
        <v>-1642.0922934391201</v>
      </c>
      <c r="DX113" s="166">
        <f t="shared" si="124"/>
        <v>0.30994644486957745</v>
      </c>
      <c r="DY113" s="145"/>
      <c r="DZ113" s="152"/>
      <c r="EA113" s="152"/>
      <c r="EB113" s="145"/>
      <c r="EC113" s="145"/>
      <c r="ED113" s="145"/>
      <c r="EE113" s="145"/>
      <c r="EF113" s="145"/>
      <c r="EG113" s="145"/>
      <c r="EH113" s="145"/>
      <c r="EI113" s="145"/>
      <c r="EJ113" s="145"/>
      <c r="EK113" s="14"/>
      <c r="EL113" s="158">
        <v>0</v>
      </c>
      <c r="EM113" s="158">
        <v>0</v>
      </c>
      <c r="EN113" s="159">
        <f t="shared" si="106"/>
        <v>0</v>
      </c>
      <c r="EO113" s="166" t="str">
        <f t="shared" si="126"/>
        <v/>
      </c>
      <c r="EP113" s="145"/>
      <c r="EQ113" s="152"/>
      <c r="ER113" s="152"/>
      <c r="ES113" s="145"/>
      <c r="ET113" s="145"/>
      <c r="EU113" s="145"/>
      <c r="EV113" s="145"/>
      <c r="EW113" s="145"/>
      <c r="EX113" s="145"/>
      <c r="EY113" s="145"/>
      <c r="EZ113" s="145"/>
      <c r="FA113" s="145"/>
      <c r="FB113" s="14"/>
      <c r="FC113" s="158">
        <v>0</v>
      </c>
      <c r="FD113" s="158">
        <v>0</v>
      </c>
      <c r="FE113" s="159">
        <f t="shared" si="107"/>
        <v>0</v>
      </c>
      <c r="FF113" s="166" t="str">
        <f t="shared" si="128"/>
        <v/>
      </c>
      <c r="FG113" s="145"/>
      <c r="FH113" s="152"/>
      <c r="FI113" s="152"/>
      <c r="FJ113" s="145"/>
      <c r="FK113" s="145"/>
      <c r="FL113" s="145"/>
      <c r="FM113" s="145"/>
      <c r="FN113" s="145"/>
      <c r="FO113" s="145"/>
      <c r="FP113" s="145"/>
      <c r="FQ113" s="145"/>
      <c r="FR113" s="145"/>
      <c r="FS113" s="14"/>
      <c r="FT113" s="158">
        <v>0</v>
      </c>
      <c r="FU113" s="158">
        <v>0</v>
      </c>
      <c r="FV113" s="159">
        <f t="shared" si="108"/>
        <v>0</v>
      </c>
      <c r="FW113" s="166" t="str">
        <f t="shared" si="130"/>
        <v/>
      </c>
      <c r="FX113" s="145"/>
      <c r="FY113" s="152"/>
      <c r="FZ113" s="152"/>
      <c r="GA113" s="145"/>
      <c r="GB113" s="145"/>
      <c r="GC113" s="145"/>
      <c r="GD113" s="145"/>
      <c r="GE113" s="145"/>
      <c r="GF113" s="145"/>
      <c r="GG113" s="145"/>
      <c r="GH113" s="145"/>
      <c r="GI113" s="145"/>
    </row>
    <row r="114" spans="1:191" x14ac:dyDescent="0.25">
      <c r="A114" s="41">
        <v>703</v>
      </c>
      <c r="B114" s="45"/>
      <c r="C114" s="45"/>
      <c r="D114" s="78" t="str">
        <f t="shared" si="141"/>
        <v>Bildung zusätzliche Teuerungsrückstellungen</v>
      </c>
      <c r="E114" s="73"/>
      <c r="F114" s="74">
        <f t="shared" si="142"/>
        <v>10108.558000000001</v>
      </c>
      <c r="G114" s="74">
        <f t="shared" si="143"/>
        <v>3000</v>
      </c>
      <c r="H114" s="75">
        <f t="shared" si="98"/>
        <v>7108.5580000000009</v>
      </c>
      <c r="I114" s="86">
        <f t="shared" si="109"/>
        <v>2.3695193333333338</v>
      </c>
      <c r="J114" s="23"/>
      <c r="K114" s="31"/>
      <c r="L114" s="31"/>
      <c r="M114" s="23"/>
      <c r="N114" s="23"/>
      <c r="O114" s="23"/>
      <c r="P114" s="23"/>
      <c r="Q114" s="23"/>
      <c r="R114" s="23"/>
      <c r="S114" s="23"/>
      <c r="T114" s="23"/>
      <c r="U114" s="23"/>
      <c r="V114" s="14"/>
      <c r="W114" s="158">
        <v>0</v>
      </c>
      <c r="X114" s="158">
        <v>0</v>
      </c>
      <c r="Y114" s="159">
        <f t="shared" si="99"/>
        <v>0</v>
      </c>
      <c r="Z114" s="166" t="str">
        <f t="shared" si="112"/>
        <v/>
      </c>
      <c r="AA114" s="145"/>
      <c r="AB114" s="152"/>
      <c r="AC114" s="152"/>
      <c r="AD114" s="145"/>
      <c r="AE114" s="145"/>
      <c r="AF114" s="145"/>
      <c r="AG114" s="145"/>
      <c r="AH114" s="145"/>
      <c r="AI114" s="145"/>
      <c r="AJ114" s="145"/>
      <c r="AK114" s="145"/>
      <c r="AL114" s="145"/>
      <c r="AM114" s="14"/>
      <c r="AN114" s="158">
        <v>0</v>
      </c>
      <c r="AO114" s="158">
        <v>0</v>
      </c>
      <c r="AP114" s="159">
        <f t="shared" si="100"/>
        <v>0</v>
      </c>
      <c r="AQ114" s="166" t="str">
        <f t="shared" si="114"/>
        <v/>
      </c>
      <c r="AR114" s="145"/>
      <c r="AS114" s="152"/>
      <c r="AT114" s="152"/>
      <c r="AU114" s="145"/>
      <c r="AV114" s="145"/>
      <c r="AW114" s="145"/>
      <c r="AX114" s="145"/>
      <c r="AY114" s="145"/>
      <c r="AZ114" s="145"/>
      <c r="BA114" s="145"/>
      <c r="BB114" s="145"/>
      <c r="BC114" s="145"/>
      <c r="BD114" s="14"/>
      <c r="BE114" s="158">
        <v>8000</v>
      </c>
      <c r="BF114" s="158">
        <v>3000</v>
      </c>
      <c r="BG114" s="159">
        <f t="shared" si="101"/>
        <v>5000</v>
      </c>
      <c r="BH114" s="166">
        <f t="shared" si="116"/>
        <v>1.6666666666666665</v>
      </c>
      <c r="BI114" s="145"/>
      <c r="BJ114" s="152"/>
      <c r="BK114" s="152"/>
      <c r="BL114" s="145"/>
      <c r="BM114" s="145"/>
      <c r="BN114" s="145"/>
      <c r="BO114" s="145"/>
      <c r="BP114" s="145"/>
      <c r="BQ114" s="145"/>
      <c r="BR114" s="145"/>
      <c r="BS114" s="145"/>
      <c r="BT114" s="145"/>
      <c r="BU114" s="14"/>
      <c r="BV114" s="158">
        <v>0</v>
      </c>
      <c r="BW114" s="158">
        <v>0</v>
      </c>
      <c r="BX114" s="159">
        <f t="shared" si="102"/>
        <v>0</v>
      </c>
      <c r="BY114" s="166" t="str">
        <f t="shared" si="118"/>
        <v/>
      </c>
      <c r="BZ114" s="145"/>
      <c r="CA114" s="152"/>
      <c r="CB114" s="152"/>
      <c r="CC114" s="145"/>
      <c r="CD114" s="145"/>
      <c r="CE114" s="145"/>
      <c r="CF114" s="145"/>
      <c r="CG114" s="145"/>
      <c r="CH114" s="145"/>
      <c r="CI114" s="145"/>
      <c r="CJ114" s="145"/>
      <c r="CK114" s="145"/>
      <c r="CL114" s="14"/>
      <c r="CM114" s="128">
        <v>2108.558</v>
      </c>
      <c r="CN114" s="128">
        <v>0</v>
      </c>
      <c r="CO114" s="206">
        <f t="shared" si="103"/>
        <v>2108.558</v>
      </c>
      <c r="CP114" s="211" t="str">
        <f t="shared" si="120"/>
        <v/>
      </c>
      <c r="CQ114" s="198"/>
      <c r="CR114" s="127"/>
      <c r="CS114" s="127"/>
      <c r="CT114" s="198"/>
      <c r="CU114" s="198"/>
      <c r="CV114" s="198"/>
      <c r="CW114" s="198"/>
      <c r="CX114" s="198"/>
      <c r="CY114" s="198"/>
      <c r="CZ114" s="198"/>
      <c r="DA114" s="198"/>
      <c r="DB114" s="198"/>
      <c r="DC114" s="14"/>
      <c r="DD114" s="158">
        <v>0</v>
      </c>
      <c r="DE114" s="158">
        <v>0</v>
      </c>
      <c r="DF114" s="159">
        <f t="shared" si="104"/>
        <v>0</v>
      </c>
      <c r="DG114" s="166" t="str">
        <f t="shared" si="122"/>
        <v/>
      </c>
      <c r="DH114" s="145"/>
      <c r="DI114" s="152"/>
      <c r="DJ114" s="152"/>
      <c r="DK114" s="145"/>
      <c r="DL114" s="145"/>
      <c r="DM114" s="145"/>
      <c r="DN114" s="145"/>
      <c r="DO114" s="145"/>
      <c r="DP114" s="145"/>
      <c r="DQ114" s="145"/>
      <c r="DR114" s="145"/>
      <c r="DS114" s="145"/>
      <c r="DT114" s="14"/>
      <c r="DU114" s="158">
        <v>0</v>
      </c>
      <c r="DV114" s="158">
        <v>0</v>
      </c>
      <c r="DW114" s="159">
        <f t="shared" si="105"/>
        <v>0</v>
      </c>
      <c r="DX114" s="166" t="str">
        <f t="shared" si="124"/>
        <v/>
      </c>
      <c r="DY114" s="145"/>
      <c r="DZ114" s="152"/>
      <c r="EA114" s="152"/>
      <c r="EB114" s="145"/>
      <c r="EC114" s="145"/>
      <c r="ED114" s="145"/>
      <c r="EE114" s="145"/>
      <c r="EF114" s="145"/>
      <c r="EG114" s="145"/>
      <c r="EH114" s="145"/>
      <c r="EI114" s="145"/>
      <c r="EJ114" s="145"/>
      <c r="EK114" s="14"/>
      <c r="EL114" s="158">
        <v>0</v>
      </c>
      <c r="EM114" s="158">
        <v>0</v>
      </c>
      <c r="EN114" s="159">
        <f t="shared" si="106"/>
        <v>0</v>
      </c>
      <c r="EO114" s="166" t="str">
        <f t="shared" si="126"/>
        <v/>
      </c>
      <c r="EP114" s="145"/>
      <c r="EQ114" s="152"/>
      <c r="ER114" s="152"/>
      <c r="ES114" s="145"/>
      <c r="ET114" s="145"/>
      <c r="EU114" s="145"/>
      <c r="EV114" s="145"/>
      <c r="EW114" s="145"/>
      <c r="EX114" s="145"/>
      <c r="EY114" s="145"/>
      <c r="EZ114" s="145"/>
      <c r="FA114" s="145"/>
      <c r="FB114" s="14"/>
      <c r="FC114" s="158">
        <v>0</v>
      </c>
      <c r="FD114" s="158">
        <v>0</v>
      </c>
      <c r="FE114" s="159">
        <f t="shared" si="107"/>
        <v>0</v>
      </c>
      <c r="FF114" s="166" t="str">
        <f t="shared" si="128"/>
        <v/>
      </c>
      <c r="FG114" s="145"/>
      <c r="FH114" s="152"/>
      <c r="FI114" s="152"/>
      <c r="FJ114" s="145"/>
      <c r="FK114" s="145"/>
      <c r="FL114" s="145"/>
      <c r="FM114" s="145"/>
      <c r="FN114" s="145"/>
      <c r="FO114" s="145"/>
      <c r="FP114" s="145"/>
      <c r="FQ114" s="145"/>
      <c r="FR114" s="145"/>
      <c r="FS114" s="14"/>
      <c r="FT114" s="158">
        <v>0</v>
      </c>
      <c r="FU114" s="158">
        <v>0</v>
      </c>
      <c r="FV114" s="159">
        <f t="shared" si="108"/>
        <v>0</v>
      </c>
      <c r="FW114" s="166" t="str">
        <f t="shared" si="130"/>
        <v/>
      </c>
      <c r="FX114" s="145"/>
      <c r="FY114" s="152"/>
      <c r="FZ114" s="152"/>
      <c r="GA114" s="145"/>
      <c r="GB114" s="145"/>
      <c r="GC114" s="145"/>
      <c r="GD114" s="145"/>
      <c r="GE114" s="145"/>
      <c r="GF114" s="145"/>
      <c r="GG114" s="145"/>
      <c r="GH114" s="145"/>
      <c r="GI114" s="145"/>
    </row>
    <row r="115" spans="1:191" x14ac:dyDescent="0.25">
      <c r="A115" s="41">
        <v>704</v>
      </c>
      <c r="B115" s="66" t="str">
        <f>VLOOKUP($A115&amp;B$1,TEXTDF,(SPRCODE="DE")*2+(SPRCODE="FR")*3,FALSE)</f>
        <v>Überschussfonds</v>
      </c>
      <c r="C115" s="66"/>
      <c r="D115" s="66"/>
      <c r="E115" s="66"/>
      <c r="F115" s="67">
        <f>+SUBTOTAL(9,F116:F120)</f>
        <v>1467155.846169834</v>
      </c>
      <c r="G115" s="67">
        <f>+SUBTOTAL(9,G116:G120)</f>
        <v>1081012.1004292425</v>
      </c>
      <c r="H115" s="68">
        <f t="shared" si="98"/>
        <v>386143.74574059155</v>
      </c>
      <c r="I115" s="69">
        <f t="shared" si="109"/>
        <v>0.35720575707456348</v>
      </c>
      <c r="J115" s="23"/>
      <c r="K115" s="35"/>
      <c r="L115" s="35"/>
      <c r="M115" s="23"/>
      <c r="N115" s="32"/>
      <c r="O115" s="23"/>
      <c r="P115" s="23"/>
      <c r="Q115" s="23"/>
      <c r="R115" s="23"/>
      <c r="S115" s="23"/>
      <c r="T115" s="23"/>
      <c r="U115" s="23"/>
      <c r="V115" s="14"/>
      <c r="W115" s="153">
        <f>+SUBTOTAL(9,W116:W120)</f>
        <v>798200.00254270248</v>
      </c>
      <c r="X115" s="153">
        <f>+SUBTOTAL(9,X116:X120)</f>
        <v>372500.00254270388</v>
      </c>
      <c r="Y115" s="154">
        <f t="shared" si="99"/>
        <v>425699.9999999986</v>
      </c>
      <c r="Z115" s="155">
        <f t="shared" si="112"/>
        <v>1.1428187841453661</v>
      </c>
      <c r="AA115" s="145"/>
      <c r="AB115" s="175"/>
      <c r="AC115" s="175"/>
      <c r="AD115" s="145"/>
      <c r="AE115" s="145"/>
      <c r="AF115" s="145"/>
      <c r="AG115" s="145"/>
      <c r="AH115" s="145"/>
      <c r="AI115" s="145"/>
      <c r="AJ115" s="145"/>
      <c r="AK115" s="145"/>
      <c r="AL115" s="145"/>
      <c r="AM115" s="14"/>
      <c r="AN115" s="153">
        <f>+SUBTOTAL(9,AN116:AN120)</f>
        <v>171100.67993260961</v>
      </c>
      <c r="AO115" s="153">
        <f>+SUBTOTAL(9,AO116:AO120)</f>
        <v>226441.26396887048</v>
      </c>
      <c r="AP115" s="154">
        <f t="shared" si="100"/>
        <v>-55340.584036260872</v>
      </c>
      <c r="AQ115" s="155">
        <f t="shared" si="114"/>
        <v>-0.24439266530445047</v>
      </c>
      <c r="AR115" s="145"/>
      <c r="AS115" s="175"/>
      <c r="AT115" s="175"/>
      <c r="AU115" s="145"/>
      <c r="AV115" s="145"/>
      <c r="AW115" s="145"/>
      <c r="AX115" s="145"/>
      <c r="AY115" s="145"/>
      <c r="AZ115" s="145"/>
      <c r="BA115" s="145"/>
      <c r="BB115" s="145"/>
      <c r="BC115" s="145"/>
      <c r="BD115" s="14"/>
      <c r="BE115" s="153">
        <f>+SUBTOTAL(9,BE116:BE120)</f>
        <v>70792.035464474437</v>
      </c>
      <c r="BF115" s="153">
        <f>+SUBTOTAL(9,BF116:BF120)</f>
        <v>92328.979212454316</v>
      </c>
      <c r="BG115" s="154">
        <f t="shared" si="101"/>
        <v>-21536.94374797988</v>
      </c>
      <c r="BH115" s="155">
        <f t="shared" si="116"/>
        <v>-0.23326309823508529</v>
      </c>
      <c r="BI115" s="145"/>
      <c r="BJ115" s="175"/>
      <c r="BK115" s="175"/>
      <c r="BL115" s="145"/>
      <c r="BM115" s="145"/>
      <c r="BN115" s="145"/>
      <c r="BO115" s="145"/>
      <c r="BP115" s="145"/>
      <c r="BQ115" s="145"/>
      <c r="BR115" s="145"/>
      <c r="BS115" s="145"/>
      <c r="BT115" s="145"/>
      <c r="BU115" s="14"/>
      <c r="BV115" s="153">
        <f>+SUBTOTAL(9,BV116:BV120)</f>
        <v>243908.54330935035</v>
      </c>
      <c r="BW115" s="153">
        <f>+SUBTOTAL(9,BW116:BW120)</f>
        <v>222275.71390138715</v>
      </c>
      <c r="BX115" s="154">
        <f t="shared" si="102"/>
        <v>21632.829407963203</v>
      </c>
      <c r="BY115" s="155">
        <f t="shared" si="118"/>
        <v>9.732430515355639E-2</v>
      </c>
      <c r="BZ115" s="145"/>
      <c r="CA115" s="175"/>
      <c r="CB115" s="175"/>
      <c r="CC115" s="145"/>
      <c r="CD115" s="145"/>
      <c r="CE115" s="145"/>
      <c r="CF115" s="145"/>
      <c r="CG115" s="145"/>
      <c r="CH115" s="145"/>
      <c r="CI115" s="145"/>
      <c r="CJ115" s="145"/>
      <c r="CK115" s="145"/>
      <c r="CL115" s="14"/>
      <c r="CM115" s="129">
        <f>+SUBTOTAL(9,CM116:CM120)</f>
        <v>73329.816516000225</v>
      </c>
      <c r="CN115" s="129">
        <f>+SUBTOTAL(9,CN116:CN120)</f>
        <v>52236.06107671489</v>
      </c>
      <c r="CO115" s="204">
        <f t="shared" si="103"/>
        <v>21093.755439285334</v>
      </c>
      <c r="CP115" s="155">
        <f t="shared" si="120"/>
        <v>0.40381596553206101</v>
      </c>
      <c r="CQ115" s="198"/>
      <c r="CR115" s="175"/>
      <c r="CS115" s="175"/>
      <c r="CT115" s="198"/>
      <c r="CU115" s="212"/>
      <c r="CV115" s="198"/>
      <c r="CW115" s="198"/>
      <c r="CX115" s="198"/>
      <c r="CY115" s="198"/>
      <c r="CZ115" s="198"/>
      <c r="DA115" s="198"/>
      <c r="DB115" s="198"/>
      <c r="DC115" s="14"/>
      <c r="DD115" s="153">
        <f>+SUBTOTAL(9,DD116:DD120)</f>
        <v>34149.618004679025</v>
      </c>
      <c r="DE115" s="153">
        <f>+SUBTOTAL(9,DE116:DE120)</f>
        <v>27049.464652273473</v>
      </c>
      <c r="DF115" s="154">
        <f t="shared" si="104"/>
        <v>7100.1533524055521</v>
      </c>
      <c r="DG115" s="155">
        <f t="shared" si="122"/>
        <v>0.2624877587663752</v>
      </c>
      <c r="DH115" s="145"/>
      <c r="DI115" s="175"/>
      <c r="DJ115" s="175"/>
      <c r="DK115" s="145"/>
      <c r="DL115" s="145"/>
      <c r="DM115" s="145"/>
      <c r="DN115" s="145"/>
      <c r="DO115" s="145"/>
      <c r="DP115" s="145"/>
      <c r="DQ115" s="145"/>
      <c r="DR115" s="145"/>
      <c r="DS115" s="145"/>
      <c r="DT115" s="14"/>
      <c r="DU115" s="153">
        <f>+SUBTOTAL(9,DU116:DU120)</f>
        <v>49134.403841203573</v>
      </c>
      <c r="DV115" s="153">
        <f>+SUBTOTAL(9,DV116:DV120)</f>
        <v>55553.499145307316</v>
      </c>
      <c r="DW115" s="154">
        <f t="shared" si="105"/>
        <v>-6419.0953041037428</v>
      </c>
      <c r="DX115" s="155">
        <f t="shared" si="124"/>
        <v>-0.11554799252723535</v>
      </c>
      <c r="DY115" s="145"/>
      <c r="DZ115" s="175"/>
      <c r="EA115" s="175"/>
      <c r="EB115" s="145"/>
      <c r="EC115" s="145"/>
      <c r="ED115" s="145"/>
      <c r="EE115" s="145"/>
      <c r="EF115" s="145"/>
      <c r="EG115" s="145"/>
      <c r="EH115" s="145"/>
      <c r="EI115" s="145"/>
      <c r="EJ115" s="145"/>
      <c r="EK115" s="14"/>
      <c r="EL115" s="153">
        <f>+SUBTOTAL(9,EL116:EL120)</f>
        <v>26412.823840304052</v>
      </c>
      <c r="EM115" s="153">
        <f>+SUBTOTAL(9,EM116:EM120)</f>
        <v>32406.488211020616</v>
      </c>
      <c r="EN115" s="154">
        <f t="shared" si="106"/>
        <v>-5993.664370716564</v>
      </c>
      <c r="EO115" s="155">
        <f t="shared" si="126"/>
        <v>-0.18495260367886057</v>
      </c>
      <c r="EP115" s="145"/>
      <c r="EQ115" s="175"/>
      <c r="ER115" s="175"/>
      <c r="ES115" s="145"/>
      <c r="ET115" s="145"/>
      <c r="EU115" s="145"/>
      <c r="EV115" s="145"/>
      <c r="EW115" s="145"/>
      <c r="EX115" s="145"/>
      <c r="EY115" s="145"/>
      <c r="EZ115" s="145"/>
      <c r="FA115" s="145"/>
      <c r="FB115" s="14"/>
      <c r="FC115" s="153">
        <f>+SUBTOTAL(9,FC116:FC120)</f>
        <v>127.92271851041674</v>
      </c>
      <c r="FD115" s="153">
        <f>+SUBTOTAL(9,FD116:FD120)</f>
        <v>220.62771851041674</v>
      </c>
      <c r="FE115" s="154">
        <f t="shared" si="107"/>
        <v>-92.704999999999998</v>
      </c>
      <c r="FF115" s="155">
        <f t="shared" si="128"/>
        <v>-0.42018745706978344</v>
      </c>
      <c r="FG115" s="145"/>
      <c r="FH115" s="175"/>
      <c r="FI115" s="175"/>
      <c r="FJ115" s="145"/>
      <c r="FK115" s="145"/>
      <c r="FL115" s="145"/>
      <c r="FM115" s="145"/>
      <c r="FN115" s="145"/>
      <c r="FO115" s="145"/>
      <c r="FP115" s="145"/>
      <c r="FQ115" s="145"/>
      <c r="FR115" s="145"/>
      <c r="FS115" s="14"/>
      <c r="FT115" s="153">
        <f>+SUBTOTAL(9,FT116:FT120)</f>
        <v>0</v>
      </c>
      <c r="FU115" s="153">
        <f>+SUBTOTAL(9,FU116:FU120)</f>
        <v>0</v>
      </c>
      <c r="FV115" s="154">
        <f t="shared" si="108"/>
        <v>0</v>
      </c>
      <c r="FW115" s="155" t="str">
        <f t="shared" si="130"/>
        <v/>
      </c>
      <c r="FX115" s="145"/>
      <c r="FY115" s="175"/>
      <c r="FZ115" s="175"/>
      <c r="GA115" s="145"/>
      <c r="GB115" s="145"/>
      <c r="GC115" s="145"/>
      <c r="GD115" s="145"/>
      <c r="GE115" s="145"/>
      <c r="GF115" s="145"/>
      <c r="GG115" s="145"/>
      <c r="GH115" s="145"/>
      <c r="GI115" s="145"/>
    </row>
    <row r="116" spans="1:191" x14ac:dyDescent="0.25">
      <c r="A116" s="41">
        <v>705</v>
      </c>
      <c r="B116" s="85"/>
      <c r="C116" s="85" t="str">
        <f>VLOOKUP($A116&amp;C$1,TEXTDF,(SPRCODE="DE")*2+(SPRCODE="FR")*3,FALSE)</f>
        <v>Stand Anfang Jahr</v>
      </c>
      <c r="D116" s="45"/>
      <c r="E116" s="45"/>
      <c r="F116" s="79">
        <f t="shared" ref="F116:F123" si="144">+W116*$G$5+AN116*$H$5+BE116*$I$5+BV116*$K$5+CM116*$L$5+DD116*$M$5+DU116*$N$5+EL116*$P$5+FC116*$Q$5+FT116*$R$5</f>
        <v>1081012.5181992424</v>
      </c>
      <c r="G116" s="79">
        <f t="shared" ref="G116:G123" si="145">+X116*$G$5+AO116*$H$5+BF116*$I$5+BW116*$K$5+CN116*$L$5+DE116*$M$5+DV116*$N$5+EM116*$P$5+FD116*$Q$5+FU116*$R$5</f>
        <v>1060931.9824130945</v>
      </c>
      <c r="H116" s="92">
        <f t="shared" si="98"/>
        <v>20080.535786147928</v>
      </c>
      <c r="I116" s="93">
        <f t="shared" si="109"/>
        <v>1.8927260294740789E-2</v>
      </c>
      <c r="J116" s="23"/>
      <c r="K116" s="31"/>
      <c r="L116" s="31"/>
      <c r="M116" s="23"/>
      <c r="N116" s="23"/>
      <c r="O116" s="23"/>
      <c r="P116" s="23"/>
      <c r="Q116" s="23"/>
      <c r="R116" s="23"/>
      <c r="S116" s="23"/>
      <c r="T116" s="23"/>
      <c r="U116" s="23"/>
      <c r="V116" s="14"/>
      <c r="W116" s="152">
        <v>372500.00254270382</v>
      </c>
      <c r="X116" s="152">
        <v>359400.00254270562</v>
      </c>
      <c r="Y116" s="156">
        <f t="shared" si="99"/>
        <v>13099.999999998196</v>
      </c>
      <c r="Z116" s="174">
        <f t="shared" si="112"/>
        <v>3.6449638028151155E-2</v>
      </c>
      <c r="AA116" s="145"/>
      <c r="AB116" s="152"/>
      <c r="AC116" s="152"/>
      <c r="AD116" s="145"/>
      <c r="AE116" s="145"/>
      <c r="AF116" s="145"/>
      <c r="AG116" s="145"/>
      <c r="AH116" s="145"/>
      <c r="AI116" s="145"/>
      <c r="AJ116" s="145"/>
      <c r="AK116" s="145"/>
      <c r="AL116" s="145"/>
      <c r="AM116" s="14"/>
      <c r="AN116" s="152">
        <v>226441.68173887045</v>
      </c>
      <c r="AO116" s="152">
        <v>213636.27205029284</v>
      </c>
      <c r="AP116" s="156">
        <f t="shared" si="100"/>
        <v>12805.409688577609</v>
      </c>
      <c r="AQ116" s="174">
        <f t="shared" si="114"/>
        <v>5.9940241259981653E-2</v>
      </c>
      <c r="AR116" s="145"/>
      <c r="AS116" s="152"/>
      <c r="AT116" s="152"/>
      <c r="AU116" s="145"/>
      <c r="AV116" s="145"/>
      <c r="AW116" s="145"/>
      <c r="AX116" s="145"/>
      <c r="AY116" s="145"/>
      <c r="AZ116" s="145"/>
      <c r="BA116" s="145"/>
      <c r="BB116" s="145"/>
      <c r="BC116" s="145"/>
      <c r="BD116" s="14"/>
      <c r="BE116" s="152">
        <v>92328.979212454316</v>
      </c>
      <c r="BF116" s="152">
        <v>99261.976219999982</v>
      </c>
      <c r="BG116" s="156">
        <f t="shared" si="101"/>
        <v>-6932.9970075456658</v>
      </c>
      <c r="BH116" s="174">
        <f t="shared" si="116"/>
        <v>-6.9845446076750139E-2</v>
      </c>
      <c r="BI116" s="145"/>
      <c r="BJ116" s="152"/>
      <c r="BK116" s="152"/>
      <c r="BL116" s="145"/>
      <c r="BM116" s="145"/>
      <c r="BN116" s="145"/>
      <c r="BO116" s="145"/>
      <c r="BP116" s="145"/>
      <c r="BQ116" s="145"/>
      <c r="BR116" s="145"/>
      <c r="BS116" s="145"/>
      <c r="BT116" s="145"/>
      <c r="BU116" s="14"/>
      <c r="BV116" s="152">
        <v>222275.71390138712</v>
      </c>
      <c r="BW116" s="152">
        <v>227550.55831497852</v>
      </c>
      <c r="BX116" s="156">
        <f t="shared" si="102"/>
        <v>-5274.8444135914033</v>
      </c>
      <c r="BY116" s="174">
        <f t="shared" si="118"/>
        <v>-2.3180977680968384E-2</v>
      </c>
      <c r="BZ116" s="145"/>
      <c r="CA116" s="152"/>
      <c r="CB116" s="152"/>
      <c r="CC116" s="145"/>
      <c r="CD116" s="145"/>
      <c r="CE116" s="145"/>
      <c r="CF116" s="145"/>
      <c r="CG116" s="145"/>
      <c r="CH116" s="145"/>
      <c r="CI116" s="145"/>
      <c r="CJ116" s="145"/>
      <c r="CK116" s="145"/>
      <c r="CL116" s="14"/>
      <c r="CM116" s="127">
        <v>52236.06107671489</v>
      </c>
      <c r="CN116" s="127">
        <v>54044.198810449008</v>
      </c>
      <c r="CO116" s="205">
        <f t="shared" si="103"/>
        <v>-1808.1377337341182</v>
      </c>
      <c r="CP116" s="218">
        <f t="shared" si="120"/>
        <v>-3.3456647957273988E-2</v>
      </c>
      <c r="CQ116" s="198"/>
      <c r="CR116" s="127"/>
      <c r="CS116" s="127"/>
      <c r="CT116" s="198"/>
      <c r="CU116" s="198"/>
      <c r="CV116" s="198"/>
      <c r="CW116" s="198"/>
      <c r="CX116" s="198"/>
      <c r="CY116" s="198"/>
      <c r="CZ116" s="198"/>
      <c r="DA116" s="198"/>
      <c r="DB116" s="198"/>
      <c r="DC116" s="14"/>
      <c r="DD116" s="152">
        <v>27049.464652273473</v>
      </c>
      <c r="DE116" s="152">
        <v>21149.156501547968</v>
      </c>
      <c r="DF116" s="156">
        <f t="shared" si="104"/>
        <v>5900.3081507255047</v>
      </c>
      <c r="DG116" s="174">
        <f t="shared" si="122"/>
        <v>0.27898550707181369</v>
      </c>
      <c r="DH116" s="145"/>
      <c r="DI116" s="152"/>
      <c r="DJ116" s="152"/>
      <c r="DK116" s="145"/>
      <c r="DL116" s="145"/>
      <c r="DM116" s="145"/>
      <c r="DN116" s="145"/>
      <c r="DO116" s="145"/>
      <c r="DP116" s="145"/>
      <c r="DQ116" s="145"/>
      <c r="DR116" s="145"/>
      <c r="DS116" s="145"/>
      <c r="DT116" s="14"/>
      <c r="DU116" s="152">
        <v>55553.499145307323</v>
      </c>
      <c r="DV116" s="152">
        <v>57353.499300434269</v>
      </c>
      <c r="DW116" s="156">
        <f t="shared" si="105"/>
        <v>-1800.0001551269452</v>
      </c>
      <c r="DX116" s="174">
        <f t="shared" si="124"/>
        <v>-3.1384312676337678E-2</v>
      </c>
      <c r="DY116" s="145"/>
      <c r="DZ116" s="152"/>
      <c r="EA116" s="152"/>
      <c r="EB116" s="145"/>
      <c r="EC116" s="145"/>
      <c r="ED116" s="145"/>
      <c r="EE116" s="145"/>
      <c r="EF116" s="145"/>
      <c r="EG116" s="145"/>
      <c r="EH116" s="145"/>
      <c r="EI116" s="145"/>
      <c r="EJ116" s="145"/>
      <c r="EK116" s="14"/>
      <c r="EL116" s="152">
        <v>32406.488211020616</v>
      </c>
      <c r="EM116" s="152">
        <v>28298.859807509201</v>
      </c>
      <c r="EN116" s="156">
        <f t="shared" si="106"/>
        <v>4107.6284035114149</v>
      </c>
      <c r="EO116" s="174">
        <f t="shared" si="126"/>
        <v>0.14515172807144139</v>
      </c>
      <c r="EP116" s="145"/>
      <c r="EQ116" s="152"/>
      <c r="ER116" s="152"/>
      <c r="ES116" s="145"/>
      <c r="ET116" s="145"/>
      <c r="EU116" s="145"/>
      <c r="EV116" s="145"/>
      <c r="EW116" s="145"/>
      <c r="EX116" s="145"/>
      <c r="EY116" s="145"/>
      <c r="EZ116" s="145"/>
      <c r="FA116" s="145"/>
      <c r="FB116" s="14"/>
      <c r="FC116" s="152">
        <v>220.62771851041674</v>
      </c>
      <c r="FD116" s="152">
        <v>237.45886517708107</v>
      </c>
      <c r="FE116" s="156">
        <f t="shared" si="107"/>
        <v>-16.831146666664324</v>
      </c>
      <c r="FF116" s="174">
        <f t="shared" si="128"/>
        <v>-7.0880262373496872E-2</v>
      </c>
      <c r="FG116" s="145"/>
      <c r="FH116" s="152"/>
      <c r="FI116" s="152"/>
      <c r="FJ116" s="145"/>
      <c r="FK116" s="145"/>
      <c r="FL116" s="145"/>
      <c r="FM116" s="145"/>
      <c r="FN116" s="145"/>
      <c r="FO116" s="145"/>
      <c r="FP116" s="145"/>
      <c r="FQ116" s="145"/>
      <c r="FR116" s="145"/>
      <c r="FS116" s="14"/>
      <c r="FT116" s="152">
        <v>0</v>
      </c>
      <c r="FU116" s="152">
        <v>0</v>
      </c>
      <c r="FV116" s="156">
        <f t="shared" si="108"/>
        <v>0</v>
      </c>
      <c r="FW116" s="174" t="str">
        <f t="shared" si="130"/>
        <v/>
      </c>
      <c r="FX116" s="145"/>
      <c r="FY116" s="152"/>
      <c r="FZ116" s="152"/>
      <c r="GA116" s="145"/>
      <c r="GB116" s="145"/>
      <c r="GC116" s="145"/>
      <c r="GD116" s="145"/>
      <c r="GE116" s="145"/>
      <c r="GF116" s="145"/>
      <c r="GG116" s="145"/>
      <c r="GH116" s="145"/>
      <c r="GI116" s="145"/>
    </row>
    <row r="117" spans="1:191" x14ac:dyDescent="0.25">
      <c r="A117" s="41">
        <v>706</v>
      </c>
      <c r="B117" s="85"/>
      <c r="C117" s="85" t="str">
        <f>VLOOKUP($A117&amp;C$1,TEXTDF,(SPRCODE="DE")*2+(SPRCODE="FR")*3,FALSE)</f>
        <v>Verteilung an Vorsorgeeinrichtungen (Überschusszuteilung)</v>
      </c>
      <c r="D117" s="45"/>
      <c r="E117" s="45"/>
      <c r="F117" s="79">
        <f t="shared" si="144"/>
        <v>-538252.84568999987</v>
      </c>
      <c r="G117" s="79">
        <f t="shared" si="145"/>
        <v>-468589.67089999997</v>
      </c>
      <c r="H117" s="92">
        <f t="shared" si="98"/>
        <v>-69663.174789999903</v>
      </c>
      <c r="I117" s="93">
        <f t="shared" si="109"/>
        <v>0.14866562179273157</v>
      </c>
      <c r="J117" s="23"/>
      <c r="K117" s="31"/>
      <c r="L117" s="31"/>
      <c r="M117" s="23"/>
      <c r="N117" s="23"/>
      <c r="O117" s="23"/>
      <c r="P117" s="23"/>
      <c r="Q117" s="23"/>
      <c r="R117" s="23"/>
      <c r="S117" s="23"/>
      <c r="T117" s="23"/>
      <c r="U117" s="23"/>
      <c r="V117" s="14"/>
      <c r="W117" s="152">
        <v>-210801.10430000001</v>
      </c>
      <c r="X117" s="152">
        <v>-137343.67513999998</v>
      </c>
      <c r="Y117" s="156">
        <f t="shared" si="99"/>
        <v>-73457.429160000029</v>
      </c>
      <c r="Z117" s="174">
        <f t="shared" si="112"/>
        <v>0.53484391680302634</v>
      </c>
      <c r="AA117" s="145"/>
      <c r="AB117" s="152"/>
      <c r="AC117" s="152"/>
      <c r="AD117" s="145"/>
      <c r="AE117" s="145"/>
      <c r="AF117" s="145"/>
      <c r="AG117" s="145"/>
      <c r="AH117" s="145"/>
      <c r="AI117" s="145"/>
      <c r="AJ117" s="145"/>
      <c r="AK117" s="145"/>
      <c r="AL117" s="145"/>
      <c r="AM117" s="14"/>
      <c r="AN117" s="152">
        <v>-136745.57259999998</v>
      </c>
      <c r="AO117" s="152">
        <v>-125158.41777</v>
      </c>
      <c r="AP117" s="156">
        <f t="shared" si="100"/>
        <v>-11587.154829999985</v>
      </c>
      <c r="AQ117" s="174">
        <f t="shared" si="114"/>
        <v>9.2579908219144746E-2</v>
      </c>
      <c r="AR117" s="145"/>
      <c r="AS117" s="152"/>
      <c r="AT117" s="152"/>
      <c r="AU117" s="145"/>
      <c r="AV117" s="145"/>
      <c r="AW117" s="145"/>
      <c r="AX117" s="145"/>
      <c r="AY117" s="145"/>
      <c r="AZ117" s="145"/>
      <c r="BA117" s="145"/>
      <c r="BB117" s="145"/>
      <c r="BC117" s="145"/>
      <c r="BD117" s="14"/>
      <c r="BE117" s="152">
        <v>-28536.943749999999</v>
      </c>
      <c r="BF117" s="152">
        <v>-41932.997010000006</v>
      </c>
      <c r="BG117" s="156">
        <f t="shared" si="101"/>
        <v>13396.053260000008</v>
      </c>
      <c r="BH117" s="174">
        <f t="shared" si="116"/>
        <v>-0.3194632918034781</v>
      </c>
      <c r="BI117" s="145"/>
      <c r="BJ117" s="152"/>
      <c r="BK117" s="152"/>
      <c r="BL117" s="145"/>
      <c r="BM117" s="145"/>
      <c r="BN117" s="145"/>
      <c r="BO117" s="145"/>
      <c r="BP117" s="145"/>
      <c r="BQ117" s="145"/>
      <c r="BR117" s="145"/>
      <c r="BS117" s="145"/>
      <c r="BT117" s="145"/>
      <c r="BU117" s="14"/>
      <c r="BV117" s="152">
        <v>-93903.769319999992</v>
      </c>
      <c r="BW117" s="152">
        <v>-95656.231349999987</v>
      </c>
      <c r="BX117" s="156">
        <f t="shared" si="102"/>
        <v>1752.4620299999951</v>
      </c>
      <c r="BY117" s="174">
        <f t="shared" si="118"/>
        <v>-1.8320416822484309E-2</v>
      </c>
      <c r="BZ117" s="145"/>
      <c r="CA117" s="152"/>
      <c r="CB117" s="152"/>
      <c r="CC117" s="145"/>
      <c r="CD117" s="145"/>
      <c r="CE117" s="145"/>
      <c r="CF117" s="145"/>
      <c r="CG117" s="145"/>
      <c r="CH117" s="145"/>
      <c r="CI117" s="145"/>
      <c r="CJ117" s="145"/>
      <c r="CK117" s="145"/>
      <c r="CL117" s="14"/>
      <c r="CM117" s="127">
        <v>-19345.363029999997</v>
      </c>
      <c r="CN117" s="127">
        <v>-19396.525249999999</v>
      </c>
      <c r="CO117" s="205">
        <f t="shared" si="103"/>
        <v>51.16222000000198</v>
      </c>
      <c r="CP117" s="218">
        <f t="shared" si="120"/>
        <v>-2.6377002757234091E-3</v>
      </c>
      <c r="CQ117" s="198"/>
      <c r="CR117" s="127"/>
      <c r="CS117" s="127"/>
      <c r="CT117" s="198"/>
      <c r="CU117" s="198"/>
      <c r="CV117" s="198"/>
      <c r="CW117" s="198"/>
      <c r="CX117" s="198"/>
      <c r="CY117" s="198"/>
      <c r="CZ117" s="198"/>
      <c r="DA117" s="198"/>
      <c r="DB117" s="198"/>
      <c r="DC117" s="14"/>
      <c r="DD117" s="152">
        <v>-7900</v>
      </c>
      <c r="DE117" s="152">
        <v>-4100</v>
      </c>
      <c r="DF117" s="156">
        <f t="shared" si="104"/>
        <v>-3800</v>
      </c>
      <c r="DG117" s="174">
        <f t="shared" si="122"/>
        <v>0.92682926829268286</v>
      </c>
      <c r="DH117" s="145"/>
      <c r="DI117" s="152"/>
      <c r="DJ117" s="152"/>
      <c r="DK117" s="145"/>
      <c r="DL117" s="145"/>
      <c r="DM117" s="145"/>
      <c r="DN117" s="145"/>
      <c r="DO117" s="145"/>
      <c r="DP117" s="145"/>
      <c r="DQ117" s="145"/>
      <c r="DR117" s="145"/>
      <c r="DS117" s="145"/>
      <c r="DT117" s="14"/>
      <c r="DU117" s="152">
        <v>-34856.202490000003</v>
      </c>
      <c r="DV117" s="152">
        <v>-31268.590330000003</v>
      </c>
      <c r="DW117" s="156">
        <f t="shared" si="105"/>
        <v>-3587.6121600000006</v>
      </c>
      <c r="DX117" s="174">
        <f t="shared" si="124"/>
        <v>0.11473533415281412</v>
      </c>
      <c r="DY117" s="145"/>
      <c r="DZ117" s="152"/>
      <c r="EA117" s="152"/>
      <c r="EB117" s="145"/>
      <c r="EC117" s="145"/>
      <c r="ED117" s="145"/>
      <c r="EE117" s="145"/>
      <c r="EF117" s="145"/>
      <c r="EG117" s="145"/>
      <c r="EH117" s="145"/>
      <c r="EI117" s="145"/>
      <c r="EJ117" s="145"/>
      <c r="EK117" s="14"/>
      <c r="EL117" s="152">
        <v>-6071.1851999999999</v>
      </c>
      <c r="EM117" s="152">
        <v>-13653.28155</v>
      </c>
      <c r="EN117" s="156">
        <f t="shared" si="106"/>
        <v>7582.0963499999998</v>
      </c>
      <c r="EO117" s="174">
        <f t="shared" si="126"/>
        <v>-0.5553314287289417</v>
      </c>
      <c r="EP117" s="145"/>
      <c r="EQ117" s="152"/>
      <c r="ER117" s="152"/>
      <c r="ES117" s="145"/>
      <c r="ET117" s="145"/>
      <c r="EU117" s="145"/>
      <c r="EV117" s="145"/>
      <c r="EW117" s="145"/>
      <c r="EX117" s="145"/>
      <c r="EY117" s="145"/>
      <c r="EZ117" s="145"/>
      <c r="FA117" s="145"/>
      <c r="FB117" s="14"/>
      <c r="FC117" s="152">
        <v>-92.704999999999998</v>
      </c>
      <c r="FD117" s="152">
        <v>-79.952500000000001</v>
      </c>
      <c r="FE117" s="156">
        <f t="shared" si="107"/>
        <v>-12.752499999999998</v>
      </c>
      <c r="FF117" s="174">
        <f t="shared" si="128"/>
        <v>0.15950095369125417</v>
      </c>
      <c r="FG117" s="145"/>
      <c r="FH117" s="152"/>
      <c r="FI117" s="152"/>
      <c r="FJ117" s="145"/>
      <c r="FK117" s="145"/>
      <c r="FL117" s="145"/>
      <c r="FM117" s="145"/>
      <c r="FN117" s="145"/>
      <c r="FO117" s="145"/>
      <c r="FP117" s="145"/>
      <c r="FQ117" s="145"/>
      <c r="FR117" s="145"/>
      <c r="FS117" s="14"/>
      <c r="FT117" s="152">
        <v>0</v>
      </c>
      <c r="FU117" s="152">
        <v>0</v>
      </c>
      <c r="FV117" s="156">
        <f t="shared" si="108"/>
        <v>0</v>
      </c>
      <c r="FW117" s="174" t="str">
        <f t="shared" si="130"/>
        <v/>
      </c>
      <c r="FX117" s="145"/>
      <c r="FY117" s="152"/>
      <c r="FZ117" s="152"/>
      <c r="GA117" s="145"/>
      <c r="GB117" s="145"/>
      <c r="GC117" s="145"/>
      <c r="GD117" s="145"/>
      <c r="GE117" s="145"/>
      <c r="GF117" s="145"/>
      <c r="GG117" s="145"/>
      <c r="GH117" s="145"/>
      <c r="GI117" s="145"/>
    </row>
    <row r="118" spans="1:191" x14ac:dyDescent="0.25">
      <c r="A118" s="41">
        <v>707</v>
      </c>
      <c r="B118" s="85"/>
      <c r="C118" s="85" t="str">
        <f>VLOOKUP($A118&amp;C$1,TEXTDF,(SPRCODE="DE")*2+(SPRCODE="FR")*3,FALSE)</f>
        <v>Überschussbeteiligung laufendes Jahr (Überschusszuweisung)</v>
      </c>
      <c r="D118" s="45"/>
      <c r="E118" s="45"/>
      <c r="F118" s="79">
        <f t="shared" si="144"/>
        <v>924396.17366059159</v>
      </c>
      <c r="G118" s="79">
        <f t="shared" si="145"/>
        <v>488669.78891614801</v>
      </c>
      <c r="H118" s="92">
        <f t="shared" si="98"/>
        <v>435726.38474444358</v>
      </c>
      <c r="I118" s="93">
        <f t="shared" si="109"/>
        <v>0.89165811889224633</v>
      </c>
      <c r="J118" s="23"/>
      <c r="K118" s="31"/>
      <c r="L118" s="31"/>
      <c r="M118" s="23"/>
      <c r="N118" s="23"/>
      <c r="O118" s="23"/>
      <c r="P118" s="23"/>
      <c r="Q118" s="23"/>
      <c r="R118" s="23"/>
      <c r="S118" s="23"/>
      <c r="T118" s="23"/>
      <c r="U118" s="23"/>
      <c r="V118" s="14"/>
      <c r="W118" s="152">
        <v>636501.10429999861</v>
      </c>
      <c r="X118" s="152">
        <v>150443.67513999826</v>
      </c>
      <c r="Y118" s="156">
        <f t="shared" si="99"/>
        <v>486057.42916000035</v>
      </c>
      <c r="Z118" s="174">
        <f t="shared" si="112"/>
        <v>3.2308266114058322</v>
      </c>
      <c r="AA118" s="145"/>
      <c r="AB118" s="152"/>
      <c r="AC118" s="152"/>
      <c r="AD118" s="145"/>
      <c r="AE118" s="145"/>
      <c r="AF118" s="145"/>
      <c r="AG118" s="145"/>
      <c r="AH118" s="145"/>
      <c r="AI118" s="145"/>
      <c r="AJ118" s="145"/>
      <c r="AK118" s="145"/>
      <c r="AL118" s="145"/>
      <c r="AM118" s="14"/>
      <c r="AN118" s="152">
        <v>81404.570793739142</v>
      </c>
      <c r="AO118" s="152">
        <v>137963.40968857764</v>
      </c>
      <c r="AP118" s="156">
        <f t="shared" si="100"/>
        <v>-56558.838894838496</v>
      </c>
      <c r="AQ118" s="174">
        <f t="shared" si="114"/>
        <v>-0.40995535716685871</v>
      </c>
      <c r="AR118" s="145"/>
      <c r="AS118" s="152"/>
      <c r="AT118" s="152"/>
      <c r="AU118" s="145"/>
      <c r="AV118" s="145"/>
      <c r="AW118" s="145"/>
      <c r="AX118" s="145"/>
      <c r="AY118" s="145"/>
      <c r="AZ118" s="145"/>
      <c r="BA118" s="145"/>
      <c r="BB118" s="145"/>
      <c r="BC118" s="145"/>
      <c r="BD118" s="14"/>
      <c r="BE118" s="152">
        <v>7000.0000020201114</v>
      </c>
      <c r="BF118" s="152">
        <v>35000.000002454341</v>
      </c>
      <c r="BG118" s="156">
        <f t="shared" si="101"/>
        <v>-28000.000000434229</v>
      </c>
      <c r="BH118" s="174">
        <f t="shared" si="116"/>
        <v>-0.79999999995630733</v>
      </c>
      <c r="BI118" s="145"/>
      <c r="BJ118" s="152"/>
      <c r="BK118" s="152"/>
      <c r="BL118" s="145"/>
      <c r="BM118" s="145"/>
      <c r="BN118" s="145"/>
      <c r="BO118" s="145"/>
      <c r="BP118" s="145"/>
      <c r="BQ118" s="145"/>
      <c r="BR118" s="145"/>
      <c r="BS118" s="145"/>
      <c r="BT118" s="145"/>
      <c r="BU118" s="14"/>
      <c r="BV118" s="152">
        <v>115536.59872796322</v>
      </c>
      <c r="BW118" s="152">
        <v>90381.386936408613</v>
      </c>
      <c r="BX118" s="156">
        <f t="shared" si="102"/>
        <v>25155.211791554611</v>
      </c>
      <c r="BY118" s="174">
        <f t="shared" si="118"/>
        <v>0.27832292294046734</v>
      </c>
      <c r="BZ118" s="145"/>
      <c r="CA118" s="152"/>
      <c r="CB118" s="152"/>
      <c r="CC118" s="145"/>
      <c r="CD118" s="145"/>
      <c r="CE118" s="145"/>
      <c r="CF118" s="145"/>
      <c r="CG118" s="145"/>
      <c r="CH118" s="145"/>
      <c r="CI118" s="145"/>
      <c r="CJ118" s="145"/>
      <c r="CK118" s="145"/>
      <c r="CL118" s="14"/>
      <c r="CM118" s="127">
        <v>40439.118469285335</v>
      </c>
      <c r="CN118" s="127">
        <v>17588.387516265881</v>
      </c>
      <c r="CO118" s="205">
        <f t="shared" si="103"/>
        <v>22850.730953019454</v>
      </c>
      <c r="CP118" s="218">
        <f t="shared" si="120"/>
        <v>1.2991941945722378</v>
      </c>
      <c r="CQ118" s="198"/>
      <c r="CR118" s="127"/>
      <c r="CS118" s="127"/>
      <c r="CT118" s="198"/>
      <c r="CU118" s="198"/>
      <c r="CV118" s="198"/>
      <c r="CW118" s="198"/>
      <c r="CX118" s="198"/>
      <c r="CY118" s="198"/>
      <c r="CZ118" s="198"/>
      <c r="DA118" s="198"/>
      <c r="DB118" s="198"/>
      <c r="DC118" s="14"/>
      <c r="DD118" s="152">
        <v>15000.153352405549</v>
      </c>
      <c r="DE118" s="152">
        <v>10000.308150725505</v>
      </c>
      <c r="DF118" s="156">
        <f t="shared" si="104"/>
        <v>4999.8452016800438</v>
      </c>
      <c r="DG118" s="174">
        <f t="shared" si="122"/>
        <v>0.49996911358349627</v>
      </c>
      <c r="DH118" s="145"/>
      <c r="DI118" s="152"/>
      <c r="DJ118" s="152"/>
      <c r="DK118" s="145"/>
      <c r="DL118" s="145"/>
      <c r="DM118" s="145"/>
      <c r="DN118" s="145"/>
      <c r="DO118" s="145"/>
      <c r="DP118" s="145"/>
      <c r="DQ118" s="145"/>
      <c r="DR118" s="145"/>
      <c r="DS118" s="145"/>
      <c r="DT118" s="14"/>
      <c r="DU118" s="152">
        <v>28437.10718589625</v>
      </c>
      <c r="DV118" s="152">
        <v>29468.59017487305</v>
      </c>
      <c r="DW118" s="156">
        <f t="shared" si="105"/>
        <v>-1031.4829889768007</v>
      </c>
      <c r="DX118" s="174">
        <f t="shared" si="124"/>
        <v>-3.5002793919076347E-2</v>
      </c>
      <c r="DY118" s="145"/>
      <c r="DZ118" s="152"/>
      <c r="EA118" s="152"/>
      <c r="EB118" s="145"/>
      <c r="EC118" s="145"/>
      <c r="ED118" s="145"/>
      <c r="EE118" s="145"/>
      <c r="EF118" s="145"/>
      <c r="EG118" s="145"/>
      <c r="EH118" s="145"/>
      <c r="EI118" s="145"/>
      <c r="EJ118" s="145"/>
      <c r="EK118" s="14"/>
      <c r="EL118" s="152">
        <v>77.520829283435887</v>
      </c>
      <c r="EM118" s="152">
        <v>17760.909953511415</v>
      </c>
      <c r="EN118" s="156">
        <f t="shared" si="106"/>
        <v>-17683.389124227979</v>
      </c>
      <c r="EO118" s="174">
        <f t="shared" si="126"/>
        <v>-0.99563531207092748</v>
      </c>
      <c r="EP118" s="145"/>
      <c r="EQ118" s="152"/>
      <c r="ER118" s="152"/>
      <c r="ES118" s="145"/>
      <c r="ET118" s="145"/>
      <c r="EU118" s="145"/>
      <c r="EV118" s="145"/>
      <c r="EW118" s="145"/>
      <c r="EX118" s="145"/>
      <c r="EY118" s="145"/>
      <c r="EZ118" s="145"/>
      <c r="FA118" s="145"/>
      <c r="FB118" s="14"/>
      <c r="FC118" s="152">
        <v>0</v>
      </c>
      <c r="FD118" s="152">
        <v>63.121353333335655</v>
      </c>
      <c r="FE118" s="156">
        <f t="shared" si="107"/>
        <v>-63.121353333335655</v>
      </c>
      <c r="FF118" s="174">
        <f t="shared" si="128"/>
        <v>-1</v>
      </c>
      <c r="FG118" s="145"/>
      <c r="FH118" s="152"/>
      <c r="FI118" s="152"/>
      <c r="FJ118" s="145"/>
      <c r="FK118" s="145"/>
      <c r="FL118" s="145"/>
      <c r="FM118" s="145"/>
      <c r="FN118" s="145"/>
      <c r="FO118" s="145"/>
      <c r="FP118" s="145"/>
      <c r="FQ118" s="145"/>
      <c r="FR118" s="145"/>
      <c r="FS118" s="14"/>
      <c r="FT118" s="152">
        <v>0</v>
      </c>
      <c r="FU118" s="152">
        <v>0</v>
      </c>
      <c r="FV118" s="156">
        <f t="shared" si="108"/>
        <v>0</v>
      </c>
      <c r="FW118" s="174" t="str">
        <f t="shared" si="130"/>
        <v/>
      </c>
      <c r="FX118" s="145"/>
      <c r="FY118" s="152"/>
      <c r="FZ118" s="152"/>
      <c r="GA118" s="145"/>
      <c r="GB118" s="145"/>
      <c r="GC118" s="145"/>
      <c r="GD118" s="145"/>
      <c r="GE118" s="145"/>
      <c r="GF118" s="145"/>
      <c r="GG118" s="145"/>
      <c r="GH118" s="145"/>
      <c r="GI118" s="145"/>
    </row>
    <row r="119" spans="1:191" x14ac:dyDescent="0.25">
      <c r="A119" s="41">
        <v>708</v>
      </c>
      <c r="B119" s="85"/>
      <c r="C119" s="85" t="str">
        <f>VLOOKUP($A119&amp;C$1,TEXTDF,(SPRCODE="DE")*2+(SPRCODE="FR")*3,FALSE)</f>
        <v>Entnahme zur Deckung des Betriebsdefizits</v>
      </c>
      <c r="D119" s="45"/>
      <c r="E119" s="45"/>
      <c r="F119" s="79">
        <f t="shared" si="144"/>
        <v>0</v>
      </c>
      <c r="G119" s="79">
        <f t="shared" si="145"/>
        <v>0</v>
      </c>
      <c r="H119" s="92">
        <f t="shared" si="98"/>
        <v>0</v>
      </c>
      <c r="I119" s="93" t="str">
        <f t="shared" si="109"/>
        <v/>
      </c>
      <c r="J119" s="23"/>
      <c r="K119" s="31"/>
      <c r="L119" s="31"/>
      <c r="M119" s="23"/>
      <c r="N119" s="23"/>
      <c r="O119" s="23"/>
      <c r="P119" s="23"/>
      <c r="Q119" s="23"/>
      <c r="R119" s="23"/>
      <c r="S119" s="23"/>
      <c r="T119" s="23"/>
      <c r="U119" s="23"/>
      <c r="V119" s="14"/>
      <c r="W119" s="152">
        <v>0</v>
      </c>
      <c r="X119" s="152">
        <v>0</v>
      </c>
      <c r="Y119" s="156">
        <f t="shared" si="99"/>
        <v>0</v>
      </c>
      <c r="Z119" s="174" t="str">
        <f t="shared" si="112"/>
        <v/>
      </c>
      <c r="AA119" s="145"/>
      <c r="AB119" s="152"/>
      <c r="AC119" s="152"/>
      <c r="AD119" s="145"/>
      <c r="AE119" s="145"/>
      <c r="AF119" s="145"/>
      <c r="AG119" s="145"/>
      <c r="AH119" s="145"/>
      <c r="AI119" s="145"/>
      <c r="AJ119" s="145"/>
      <c r="AK119" s="145"/>
      <c r="AL119" s="145"/>
      <c r="AM119" s="14"/>
      <c r="AN119" s="152">
        <v>0</v>
      </c>
      <c r="AO119" s="152">
        <v>0</v>
      </c>
      <c r="AP119" s="156">
        <f t="shared" si="100"/>
        <v>0</v>
      </c>
      <c r="AQ119" s="174" t="str">
        <f t="shared" si="114"/>
        <v/>
      </c>
      <c r="AR119" s="145"/>
      <c r="AS119" s="152"/>
      <c r="AT119" s="152"/>
      <c r="AU119" s="145"/>
      <c r="AV119" s="145"/>
      <c r="AW119" s="145"/>
      <c r="AX119" s="145"/>
      <c r="AY119" s="145"/>
      <c r="AZ119" s="145"/>
      <c r="BA119" s="145"/>
      <c r="BB119" s="145"/>
      <c r="BC119" s="145"/>
      <c r="BD119" s="14"/>
      <c r="BE119" s="152">
        <v>0</v>
      </c>
      <c r="BF119" s="152">
        <v>0</v>
      </c>
      <c r="BG119" s="156">
        <f t="shared" si="101"/>
        <v>0</v>
      </c>
      <c r="BH119" s="174" t="str">
        <f t="shared" si="116"/>
        <v/>
      </c>
      <c r="BI119" s="145"/>
      <c r="BJ119" s="152"/>
      <c r="BK119" s="152"/>
      <c r="BL119" s="145"/>
      <c r="BM119" s="145"/>
      <c r="BN119" s="145"/>
      <c r="BO119" s="145"/>
      <c r="BP119" s="145"/>
      <c r="BQ119" s="145"/>
      <c r="BR119" s="145"/>
      <c r="BS119" s="145"/>
      <c r="BT119" s="145"/>
      <c r="BU119" s="14"/>
      <c r="BV119" s="152">
        <v>0</v>
      </c>
      <c r="BW119" s="152">
        <v>0</v>
      </c>
      <c r="BX119" s="156">
        <f t="shared" si="102"/>
        <v>0</v>
      </c>
      <c r="BY119" s="174" t="str">
        <f t="shared" si="118"/>
        <v/>
      </c>
      <c r="BZ119" s="145"/>
      <c r="CA119" s="152"/>
      <c r="CB119" s="152"/>
      <c r="CC119" s="145"/>
      <c r="CD119" s="145"/>
      <c r="CE119" s="145"/>
      <c r="CF119" s="145"/>
      <c r="CG119" s="145"/>
      <c r="CH119" s="145"/>
      <c r="CI119" s="145"/>
      <c r="CJ119" s="145"/>
      <c r="CK119" s="145"/>
      <c r="CL119" s="14"/>
      <c r="CM119" s="127">
        <v>0</v>
      </c>
      <c r="CN119" s="127">
        <v>0</v>
      </c>
      <c r="CO119" s="205">
        <f t="shared" si="103"/>
        <v>0</v>
      </c>
      <c r="CP119" s="218" t="str">
        <f t="shared" si="120"/>
        <v/>
      </c>
      <c r="CQ119" s="198"/>
      <c r="CR119" s="127"/>
      <c r="CS119" s="127"/>
      <c r="CT119" s="198"/>
      <c r="CU119" s="198"/>
      <c r="CV119" s="198"/>
      <c r="CW119" s="198"/>
      <c r="CX119" s="198"/>
      <c r="CY119" s="198"/>
      <c r="CZ119" s="198"/>
      <c r="DA119" s="198"/>
      <c r="DB119" s="198"/>
      <c r="DC119" s="14"/>
      <c r="DD119" s="152">
        <v>0</v>
      </c>
      <c r="DE119" s="152">
        <v>0</v>
      </c>
      <c r="DF119" s="156">
        <f t="shared" si="104"/>
        <v>0</v>
      </c>
      <c r="DG119" s="174" t="str">
        <f t="shared" si="122"/>
        <v/>
      </c>
      <c r="DH119" s="145"/>
      <c r="DI119" s="152"/>
      <c r="DJ119" s="152"/>
      <c r="DK119" s="145"/>
      <c r="DL119" s="145"/>
      <c r="DM119" s="145"/>
      <c r="DN119" s="145"/>
      <c r="DO119" s="145"/>
      <c r="DP119" s="145"/>
      <c r="DQ119" s="145"/>
      <c r="DR119" s="145"/>
      <c r="DS119" s="145"/>
      <c r="DT119" s="14"/>
      <c r="DU119" s="152">
        <v>0</v>
      </c>
      <c r="DV119" s="152">
        <v>0</v>
      </c>
      <c r="DW119" s="156">
        <f t="shared" si="105"/>
        <v>0</v>
      </c>
      <c r="DX119" s="174" t="str">
        <f t="shared" si="124"/>
        <v/>
      </c>
      <c r="DY119" s="145"/>
      <c r="DZ119" s="152"/>
      <c r="EA119" s="152"/>
      <c r="EB119" s="145"/>
      <c r="EC119" s="145"/>
      <c r="ED119" s="145"/>
      <c r="EE119" s="145"/>
      <c r="EF119" s="145"/>
      <c r="EG119" s="145"/>
      <c r="EH119" s="145"/>
      <c r="EI119" s="145"/>
      <c r="EJ119" s="145"/>
      <c r="EK119" s="14"/>
      <c r="EL119" s="152">
        <v>0</v>
      </c>
      <c r="EM119" s="152">
        <v>0</v>
      </c>
      <c r="EN119" s="156">
        <f t="shared" si="106"/>
        <v>0</v>
      </c>
      <c r="EO119" s="174" t="str">
        <f t="shared" si="126"/>
        <v/>
      </c>
      <c r="EP119" s="145"/>
      <c r="EQ119" s="152"/>
      <c r="ER119" s="152"/>
      <c r="ES119" s="145"/>
      <c r="ET119" s="145"/>
      <c r="EU119" s="145"/>
      <c r="EV119" s="145"/>
      <c r="EW119" s="145"/>
      <c r="EX119" s="145"/>
      <c r="EY119" s="145"/>
      <c r="EZ119" s="145"/>
      <c r="FA119" s="145"/>
      <c r="FB119" s="14"/>
      <c r="FC119" s="152">
        <v>0</v>
      </c>
      <c r="FD119" s="152">
        <v>0</v>
      </c>
      <c r="FE119" s="156">
        <f t="shared" si="107"/>
        <v>0</v>
      </c>
      <c r="FF119" s="174" t="str">
        <f t="shared" si="128"/>
        <v/>
      </c>
      <c r="FG119" s="145"/>
      <c r="FH119" s="152"/>
      <c r="FI119" s="152"/>
      <c r="FJ119" s="145"/>
      <c r="FK119" s="145"/>
      <c r="FL119" s="145"/>
      <c r="FM119" s="145"/>
      <c r="FN119" s="145"/>
      <c r="FO119" s="145"/>
      <c r="FP119" s="145"/>
      <c r="FQ119" s="145"/>
      <c r="FR119" s="145"/>
      <c r="FS119" s="14"/>
      <c r="FT119" s="152">
        <v>0</v>
      </c>
      <c r="FU119" s="152">
        <v>0</v>
      </c>
      <c r="FV119" s="156">
        <f t="shared" si="108"/>
        <v>0</v>
      </c>
      <c r="FW119" s="174" t="str">
        <f t="shared" si="130"/>
        <v/>
      </c>
      <c r="FX119" s="145"/>
      <c r="FY119" s="152"/>
      <c r="FZ119" s="152"/>
      <c r="GA119" s="145"/>
      <c r="GB119" s="145"/>
      <c r="GC119" s="145"/>
      <c r="GD119" s="145"/>
      <c r="GE119" s="145"/>
      <c r="GF119" s="145"/>
      <c r="GG119" s="145"/>
      <c r="GH119" s="145"/>
      <c r="GI119" s="145"/>
    </row>
    <row r="120" spans="1:191" x14ac:dyDescent="0.25">
      <c r="A120" s="41">
        <v>709</v>
      </c>
      <c r="B120" s="85"/>
      <c r="C120" s="85" t="str">
        <f>VLOOKUP($A120&amp;C$1,TEXTDF,(SPRCODE="DE")*2+(SPRCODE="FR")*3,FALSE)</f>
        <v>Valorisationskorrektur</v>
      </c>
      <c r="D120" s="45"/>
      <c r="E120" s="45"/>
      <c r="F120" s="79">
        <f t="shared" si="144"/>
        <v>0</v>
      </c>
      <c r="G120" s="79">
        <f t="shared" si="145"/>
        <v>0</v>
      </c>
      <c r="H120" s="92">
        <f t="shared" si="98"/>
        <v>0</v>
      </c>
      <c r="I120" s="93" t="str">
        <f t="shared" si="109"/>
        <v/>
      </c>
      <c r="J120" s="23"/>
      <c r="K120" s="31"/>
      <c r="L120" s="31"/>
      <c r="M120" s="23"/>
      <c r="N120" s="23"/>
      <c r="O120" s="23"/>
      <c r="P120" s="23"/>
      <c r="Q120" s="23"/>
      <c r="R120" s="23"/>
      <c r="S120" s="23"/>
      <c r="T120" s="23"/>
      <c r="U120" s="23"/>
      <c r="V120" s="14"/>
      <c r="W120" s="152">
        <v>0</v>
      </c>
      <c r="X120" s="152">
        <v>0</v>
      </c>
      <c r="Y120" s="156">
        <f t="shared" si="99"/>
        <v>0</v>
      </c>
      <c r="Z120" s="174" t="str">
        <f t="shared" si="112"/>
        <v/>
      </c>
      <c r="AA120" s="145"/>
      <c r="AB120" s="152"/>
      <c r="AC120" s="152"/>
      <c r="AD120" s="145"/>
      <c r="AE120" s="145"/>
      <c r="AF120" s="145"/>
      <c r="AG120" s="145"/>
      <c r="AH120" s="145"/>
      <c r="AI120" s="145"/>
      <c r="AJ120" s="145"/>
      <c r="AK120" s="145"/>
      <c r="AL120" s="145"/>
      <c r="AM120" s="14"/>
      <c r="AN120" s="152">
        <v>0</v>
      </c>
      <c r="AO120" s="152">
        <v>0</v>
      </c>
      <c r="AP120" s="156">
        <f t="shared" si="100"/>
        <v>0</v>
      </c>
      <c r="AQ120" s="174" t="str">
        <f t="shared" si="114"/>
        <v/>
      </c>
      <c r="AR120" s="145"/>
      <c r="AS120" s="152"/>
      <c r="AT120" s="152"/>
      <c r="AU120" s="145"/>
      <c r="AV120" s="145"/>
      <c r="AW120" s="145"/>
      <c r="AX120" s="145"/>
      <c r="AY120" s="145"/>
      <c r="AZ120" s="145"/>
      <c r="BA120" s="145"/>
      <c r="BB120" s="145"/>
      <c r="BC120" s="145"/>
      <c r="BD120" s="14"/>
      <c r="BE120" s="152">
        <v>0</v>
      </c>
      <c r="BF120" s="152">
        <v>0</v>
      </c>
      <c r="BG120" s="156">
        <f t="shared" si="101"/>
        <v>0</v>
      </c>
      <c r="BH120" s="174" t="str">
        <f t="shared" si="116"/>
        <v/>
      </c>
      <c r="BI120" s="145"/>
      <c r="BJ120" s="152"/>
      <c r="BK120" s="152"/>
      <c r="BL120" s="145"/>
      <c r="BM120" s="145"/>
      <c r="BN120" s="145"/>
      <c r="BO120" s="145"/>
      <c r="BP120" s="145"/>
      <c r="BQ120" s="145"/>
      <c r="BR120" s="145"/>
      <c r="BS120" s="145"/>
      <c r="BT120" s="145"/>
      <c r="BU120" s="14"/>
      <c r="BV120" s="152">
        <v>0</v>
      </c>
      <c r="BW120" s="152">
        <v>0</v>
      </c>
      <c r="BX120" s="156">
        <f t="shared" si="102"/>
        <v>0</v>
      </c>
      <c r="BY120" s="174" t="str">
        <f t="shared" si="118"/>
        <v/>
      </c>
      <c r="BZ120" s="145"/>
      <c r="CA120" s="152"/>
      <c r="CB120" s="152"/>
      <c r="CC120" s="145"/>
      <c r="CD120" s="145"/>
      <c r="CE120" s="145"/>
      <c r="CF120" s="145"/>
      <c r="CG120" s="145"/>
      <c r="CH120" s="145"/>
      <c r="CI120" s="145"/>
      <c r="CJ120" s="145"/>
      <c r="CK120" s="145"/>
      <c r="CL120" s="14"/>
      <c r="CM120" s="127">
        <v>0</v>
      </c>
      <c r="CN120" s="127">
        <v>0</v>
      </c>
      <c r="CO120" s="205">
        <f t="shared" si="103"/>
        <v>0</v>
      </c>
      <c r="CP120" s="218" t="str">
        <f t="shared" si="120"/>
        <v/>
      </c>
      <c r="CQ120" s="198"/>
      <c r="CR120" s="127"/>
      <c r="CS120" s="127"/>
      <c r="CT120" s="198"/>
      <c r="CU120" s="198"/>
      <c r="CV120" s="198"/>
      <c r="CW120" s="198"/>
      <c r="CX120" s="198"/>
      <c r="CY120" s="198"/>
      <c r="CZ120" s="198"/>
      <c r="DA120" s="198"/>
      <c r="DB120" s="198"/>
      <c r="DC120" s="14"/>
      <c r="DD120" s="152">
        <v>0</v>
      </c>
      <c r="DE120" s="152">
        <v>0</v>
      </c>
      <c r="DF120" s="156">
        <f t="shared" si="104"/>
        <v>0</v>
      </c>
      <c r="DG120" s="174" t="str">
        <f t="shared" si="122"/>
        <v/>
      </c>
      <c r="DH120" s="145"/>
      <c r="DI120" s="152"/>
      <c r="DJ120" s="152"/>
      <c r="DK120" s="145"/>
      <c r="DL120" s="145"/>
      <c r="DM120" s="145"/>
      <c r="DN120" s="145"/>
      <c r="DO120" s="145"/>
      <c r="DP120" s="145"/>
      <c r="DQ120" s="145"/>
      <c r="DR120" s="145"/>
      <c r="DS120" s="145"/>
      <c r="DT120" s="14"/>
      <c r="DU120" s="152">
        <v>0</v>
      </c>
      <c r="DV120" s="152">
        <v>0</v>
      </c>
      <c r="DW120" s="156">
        <f t="shared" si="105"/>
        <v>0</v>
      </c>
      <c r="DX120" s="174" t="str">
        <f t="shared" si="124"/>
        <v/>
      </c>
      <c r="DY120" s="145"/>
      <c r="DZ120" s="152"/>
      <c r="EA120" s="152"/>
      <c r="EB120" s="145"/>
      <c r="EC120" s="145"/>
      <c r="ED120" s="145"/>
      <c r="EE120" s="145"/>
      <c r="EF120" s="145"/>
      <c r="EG120" s="145"/>
      <c r="EH120" s="145"/>
      <c r="EI120" s="145"/>
      <c r="EJ120" s="145"/>
      <c r="EK120" s="14"/>
      <c r="EL120" s="152">
        <v>0</v>
      </c>
      <c r="EM120" s="152">
        <v>0</v>
      </c>
      <c r="EN120" s="156">
        <f t="shared" si="106"/>
        <v>0</v>
      </c>
      <c r="EO120" s="174" t="str">
        <f t="shared" si="126"/>
        <v/>
      </c>
      <c r="EP120" s="145"/>
      <c r="EQ120" s="152"/>
      <c r="ER120" s="152"/>
      <c r="ES120" s="145"/>
      <c r="ET120" s="145"/>
      <c r="EU120" s="145"/>
      <c r="EV120" s="145"/>
      <c r="EW120" s="145"/>
      <c r="EX120" s="145"/>
      <c r="EY120" s="145"/>
      <c r="EZ120" s="145"/>
      <c r="FA120" s="145"/>
      <c r="FB120" s="14"/>
      <c r="FC120" s="152">
        <v>0</v>
      </c>
      <c r="FD120" s="152">
        <v>0</v>
      </c>
      <c r="FE120" s="156">
        <f t="shared" si="107"/>
        <v>0</v>
      </c>
      <c r="FF120" s="174" t="str">
        <f t="shared" si="128"/>
        <v/>
      </c>
      <c r="FG120" s="145"/>
      <c r="FH120" s="152"/>
      <c r="FI120" s="152"/>
      <c r="FJ120" s="145"/>
      <c r="FK120" s="145"/>
      <c r="FL120" s="145"/>
      <c r="FM120" s="145"/>
      <c r="FN120" s="145"/>
      <c r="FO120" s="145"/>
      <c r="FP120" s="145"/>
      <c r="FQ120" s="145"/>
      <c r="FR120" s="145"/>
      <c r="FS120" s="14"/>
      <c r="FT120" s="152">
        <v>0</v>
      </c>
      <c r="FU120" s="152">
        <v>0</v>
      </c>
      <c r="FV120" s="156">
        <f t="shared" si="108"/>
        <v>0</v>
      </c>
      <c r="FW120" s="174" t="str">
        <f t="shared" si="130"/>
        <v/>
      </c>
      <c r="FX120" s="145"/>
      <c r="FY120" s="152"/>
      <c r="FZ120" s="152"/>
      <c r="GA120" s="145"/>
      <c r="GB120" s="145"/>
      <c r="GC120" s="145"/>
      <c r="GD120" s="145"/>
      <c r="GE120" s="145"/>
      <c r="GF120" s="145"/>
      <c r="GG120" s="145"/>
      <c r="GH120" s="145"/>
      <c r="GI120" s="145"/>
    </row>
    <row r="121" spans="1:191" x14ac:dyDescent="0.25">
      <c r="A121" s="41">
        <v>710</v>
      </c>
      <c r="B121" s="66" t="str">
        <f>VLOOKUP($A121&amp;B$1,TEXTDF,(SPRCODE="DE")*2+(SPRCODE="FR")*3,FALSE)</f>
        <v>Prämienüberträge</v>
      </c>
      <c r="C121" s="66"/>
      <c r="D121" s="66"/>
      <c r="E121" s="66"/>
      <c r="F121" s="67">
        <f t="shared" si="144"/>
        <v>2.4041999999999999</v>
      </c>
      <c r="G121" s="67">
        <f t="shared" si="145"/>
        <v>2.9363900000000003</v>
      </c>
      <c r="H121" s="68">
        <f t="shared" si="98"/>
        <v>-0.53219000000000038</v>
      </c>
      <c r="I121" s="69">
        <f t="shared" si="109"/>
        <v>-0.18123954924243724</v>
      </c>
      <c r="J121" s="23"/>
      <c r="K121" s="31"/>
      <c r="L121" s="31"/>
      <c r="M121" s="23"/>
      <c r="N121" s="23"/>
      <c r="O121" s="23"/>
      <c r="P121" s="23"/>
      <c r="Q121" s="23"/>
      <c r="R121" s="23"/>
      <c r="S121" s="23"/>
      <c r="T121" s="23"/>
      <c r="U121" s="23"/>
      <c r="V121" s="14"/>
      <c r="W121" s="153">
        <v>0</v>
      </c>
      <c r="X121" s="153">
        <v>0</v>
      </c>
      <c r="Y121" s="154">
        <f t="shared" si="99"/>
        <v>0</v>
      </c>
      <c r="Z121" s="155" t="str">
        <f t="shared" si="112"/>
        <v/>
      </c>
      <c r="AA121" s="145"/>
      <c r="AB121" s="152"/>
      <c r="AC121" s="152"/>
      <c r="AD121" s="145"/>
      <c r="AE121" s="145"/>
      <c r="AF121" s="145"/>
      <c r="AG121" s="145"/>
      <c r="AH121" s="145"/>
      <c r="AI121" s="145"/>
      <c r="AJ121" s="145"/>
      <c r="AK121" s="145"/>
      <c r="AL121" s="145"/>
      <c r="AM121" s="14"/>
      <c r="AN121" s="153">
        <v>0.41585</v>
      </c>
      <c r="AO121" s="153">
        <v>0.59904000000000002</v>
      </c>
      <c r="AP121" s="154">
        <f t="shared" si="100"/>
        <v>-0.18319000000000002</v>
      </c>
      <c r="AQ121" s="155">
        <f t="shared" si="114"/>
        <v>-0.30580595619658124</v>
      </c>
      <c r="AR121" s="145"/>
      <c r="AS121" s="152"/>
      <c r="AT121" s="152"/>
      <c r="AU121" s="145"/>
      <c r="AV121" s="145"/>
      <c r="AW121" s="145"/>
      <c r="AX121" s="145"/>
      <c r="AY121" s="145"/>
      <c r="AZ121" s="145"/>
      <c r="BA121" s="145"/>
      <c r="BB121" s="145"/>
      <c r="BC121" s="145"/>
      <c r="BD121" s="14"/>
      <c r="BE121" s="153">
        <v>0</v>
      </c>
      <c r="BF121" s="153">
        <v>0</v>
      </c>
      <c r="BG121" s="154">
        <f t="shared" si="101"/>
        <v>0</v>
      </c>
      <c r="BH121" s="155" t="str">
        <f t="shared" si="116"/>
        <v/>
      </c>
      <c r="BI121" s="145"/>
      <c r="BJ121" s="152"/>
      <c r="BK121" s="152"/>
      <c r="BL121" s="145"/>
      <c r="BM121" s="145"/>
      <c r="BN121" s="145"/>
      <c r="BO121" s="145"/>
      <c r="BP121" s="145"/>
      <c r="BQ121" s="145"/>
      <c r="BR121" s="145"/>
      <c r="BS121" s="145"/>
      <c r="BT121" s="145"/>
      <c r="BU121" s="14"/>
      <c r="BV121" s="153">
        <v>1.988</v>
      </c>
      <c r="BW121" s="153">
        <v>2.3370000000000002</v>
      </c>
      <c r="BX121" s="154">
        <f t="shared" si="102"/>
        <v>-0.3490000000000002</v>
      </c>
      <c r="BY121" s="155">
        <f t="shared" si="118"/>
        <v>-0.14933675652546008</v>
      </c>
      <c r="BZ121" s="145"/>
      <c r="CA121" s="152"/>
      <c r="CB121" s="152"/>
      <c r="CC121" s="145"/>
      <c r="CD121" s="145"/>
      <c r="CE121" s="145"/>
      <c r="CF121" s="145"/>
      <c r="CG121" s="145"/>
      <c r="CH121" s="145"/>
      <c r="CI121" s="145"/>
      <c r="CJ121" s="145"/>
      <c r="CK121" s="145"/>
      <c r="CL121" s="14"/>
      <c r="CM121" s="129">
        <v>3.5E-4</v>
      </c>
      <c r="CN121" s="129">
        <v>3.5E-4</v>
      </c>
      <c r="CO121" s="204">
        <f t="shared" si="103"/>
        <v>0</v>
      </c>
      <c r="CP121" s="155">
        <f t="shared" si="120"/>
        <v>0</v>
      </c>
      <c r="CQ121" s="198"/>
      <c r="CR121" s="127"/>
      <c r="CS121" s="127"/>
      <c r="CT121" s="198"/>
      <c r="CU121" s="198"/>
      <c r="CV121" s="198"/>
      <c r="CW121" s="198"/>
      <c r="CX121" s="198"/>
      <c r="CY121" s="198"/>
      <c r="CZ121" s="198"/>
      <c r="DA121" s="198"/>
      <c r="DB121" s="198"/>
      <c r="DC121" s="14"/>
      <c r="DD121" s="153">
        <v>0</v>
      </c>
      <c r="DE121" s="153">
        <v>0</v>
      </c>
      <c r="DF121" s="154">
        <f t="shared" si="104"/>
        <v>0</v>
      </c>
      <c r="DG121" s="155" t="str">
        <f t="shared" si="122"/>
        <v/>
      </c>
      <c r="DH121" s="145"/>
      <c r="DI121" s="152"/>
      <c r="DJ121" s="152"/>
      <c r="DK121" s="145"/>
      <c r="DL121" s="145"/>
      <c r="DM121" s="145"/>
      <c r="DN121" s="145"/>
      <c r="DO121" s="145"/>
      <c r="DP121" s="145"/>
      <c r="DQ121" s="145"/>
      <c r="DR121" s="145"/>
      <c r="DS121" s="145"/>
      <c r="DT121" s="14"/>
      <c r="DU121" s="153">
        <v>0</v>
      </c>
      <c r="DV121" s="153">
        <v>0</v>
      </c>
      <c r="DW121" s="154">
        <f t="shared" si="105"/>
        <v>0</v>
      </c>
      <c r="DX121" s="155" t="str">
        <f t="shared" si="124"/>
        <v/>
      </c>
      <c r="DY121" s="145"/>
      <c r="DZ121" s="152"/>
      <c r="EA121" s="152"/>
      <c r="EB121" s="145"/>
      <c r="EC121" s="145"/>
      <c r="ED121" s="145"/>
      <c r="EE121" s="145"/>
      <c r="EF121" s="145"/>
      <c r="EG121" s="145"/>
      <c r="EH121" s="145"/>
      <c r="EI121" s="145"/>
      <c r="EJ121" s="145"/>
      <c r="EK121" s="14"/>
      <c r="EL121" s="153">
        <v>0</v>
      </c>
      <c r="EM121" s="153">
        <v>0</v>
      </c>
      <c r="EN121" s="154">
        <f t="shared" si="106"/>
        <v>0</v>
      </c>
      <c r="EO121" s="155" t="str">
        <f t="shared" si="126"/>
        <v/>
      </c>
      <c r="EP121" s="145"/>
      <c r="EQ121" s="152"/>
      <c r="ER121" s="152"/>
      <c r="ES121" s="145"/>
      <c r="ET121" s="145"/>
      <c r="EU121" s="145"/>
      <c r="EV121" s="145"/>
      <c r="EW121" s="145"/>
      <c r="EX121" s="145"/>
      <c r="EY121" s="145"/>
      <c r="EZ121" s="145"/>
      <c r="FA121" s="145"/>
      <c r="FB121" s="14"/>
      <c r="FC121" s="153">
        <v>0</v>
      </c>
      <c r="FD121" s="153">
        <v>0</v>
      </c>
      <c r="FE121" s="154">
        <f t="shared" si="107"/>
        <v>0</v>
      </c>
      <c r="FF121" s="155" t="str">
        <f t="shared" si="128"/>
        <v/>
      </c>
      <c r="FG121" s="145"/>
      <c r="FH121" s="152"/>
      <c r="FI121" s="152"/>
      <c r="FJ121" s="145"/>
      <c r="FK121" s="145"/>
      <c r="FL121" s="145"/>
      <c r="FM121" s="145"/>
      <c r="FN121" s="145"/>
      <c r="FO121" s="145"/>
      <c r="FP121" s="145"/>
      <c r="FQ121" s="145"/>
      <c r="FR121" s="145"/>
      <c r="FS121" s="14"/>
      <c r="FT121" s="153">
        <v>0</v>
      </c>
      <c r="FU121" s="153">
        <v>0</v>
      </c>
      <c r="FV121" s="154">
        <f t="shared" si="108"/>
        <v>0</v>
      </c>
      <c r="FW121" s="155" t="str">
        <f t="shared" si="130"/>
        <v/>
      </c>
      <c r="FX121" s="145"/>
      <c r="FY121" s="152"/>
      <c r="FZ121" s="152"/>
      <c r="GA121" s="145"/>
      <c r="GB121" s="145"/>
      <c r="GC121" s="145"/>
      <c r="GD121" s="145"/>
      <c r="GE121" s="145"/>
      <c r="GF121" s="145"/>
      <c r="GG121" s="145"/>
      <c r="GH121" s="145"/>
      <c r="GI121" s="145"/>
    </row>
    <row r="122" spans="1:191" x14ac:dyDescent="0.25">
      <c r="A122" s="41">
        <v>711</v>
      </c>
      <c r="B122" s="66" t="str">
        <f>VLOOKUP($A122&amp;B$1,TEXTDF,(SPRCODE="DE")*2+(SPRCODE="FR")*3,FALSE)</f>
        <v>Gutgeschriebene Überschussanteile</v>
      </c>
      <c r="C122" s="66"/>
      <c r="D122" s="66"/>
      <c r="E122" s="66"/>
      <c r="F122" s="67">
        <f t="shared" si="144"/>
        <v>144195.43185000002</v>
      </c>
      <c r="G122" s="67">
        <f t="shared" si="145"/>
        <v>131738.85665999999</v>
      </c>
      <c r="H122" s="68">
        <f t="shared" si="98"/>
        <v>12456.575190000032</v>
      </c>
      <c r="I122" s="69">
        <f t="shared" si="109"/>
        <v>9.4555057678606946E-2</v>
      </c>
      <c r="J122" s="23"/>
      <c r="K122" s="31"/>
      <c r="L122" s="31"/>
      <c r="M122" s="23"/>
      <c r="N122" s="23"/>
      <c r="O122" s="23"/>
      <c r="P122" s="23"/>
      <c r="Q122" s="23"/>
      <c r="R122" s="23"/>
      <c r="S122" s="23"/>
      <c r="T122" s="23"/>
      <c r="U122" s="23"/>
      <c r="V122" s="14"/>
      <c r="W122" s="153">
        <v>107204.95362999999</v>
      </c>
      <c r="X122" s="153">
        <v>93789.765329999995</v>
      </c>
      <c r="Y122" s="154">
        <f t="shared" si="99"/>
        <v>13415.188299999994</v>
      </c>
      <c r="Z122" s="155">
        <f t="shared" si="112"/>
        <v>0.14303467177680362</v>
      </c>
      <c r="AA122" s="145"/>
      <c r="AB122" s="152"/>
      <c r="AC122" s="152"/>
      <c r="AD122" s="145"/>
      <c r="AE122" s="145"/>
      <c r="AF122" s="145"/>
      <c r="AG122" s="145"/>
      <c r="AH122" s="145"/>
      <c r="AI122" s="145"/>
      <c r="AJ122" s="145"/>
      <c r="AK122" s="145"/>
      <c r="AL122" s="145"/>
      <c r="AM122" s="14"/>
      <c r="AN122" s="153">
        <v>0</v>
      </c>
      <c r="AO122" s="153">
        <v>0</v>
      </c>
      <c r="AP122" s="154">
        <f t="shared" si="100"/>
        <v>0</v>
      </c>
      <c r="AQ122" s="155" t="str">
        <f t="shared" si="114"/>
        <v/>
      </c>
      <c r="AR122" s="145"/>
      <c r="AS122" s="152"/>
      <c r="AT122" s="152"/>
      <c r="AU122" s="145"/>
      <c r="AV122" s="145"/>
      <c r="AW122" s="145"/>
      <c r="AX122" s="145"/>
      <c r="AY122" s="145"/>
      <c r="AZ122" s="145"/>
      <c r="BA122" s="145"/>
      <c r="BB122" s="145"/>
      <c r="BC122" s="145"/>
      <c r="BD122" s="14"/>
      <c r="BE122" s="153">
        <v>12233.888419999999</v>
      </c>
      <c r="BF122" s="153">
        <v>15901.45225</v>
      </c>
      <c r="BG122" s="154">
        <f t="shared" si="101"/>
        <v>-3667.563830000001</v>
      </c>
      <c r="BH122" s="155">
        <f t="shared" si="116"/>
        <v>-0.23064332567486101</v>
      </c>
      <c r="BI122" s="145"/>
      <c r="BJ122" s="152"/>
      <c r="BK122" s="152"/>
      <c r="BL122" s="145"/>
      <c r="BM122" s="145"/>
      <c r="BN122" s="145"/>
      <c r="BO122" s="145"/>
      <c r="BP122" s="145"/>
      <c r="BQ122" s="145"/>
      <c r="BR122" s="145"/>
      <c r="BS122" s="145"/>
      <c r="BT122" s="145"/>
      <c r="BU122" s="14"/>
      <c r="BV122" s="153">
        <v>12560.976960000002</v>
      </c>
      <c r="BW122" s="153">
        <v>14385.25389</v>
      </c>
      <c r="BX122" s="154">
        <f t="shared" si="102"/>
        <v>-1824.2769299999982</v>
      </c>
      <c r="BY122" s="155">
        <f t="shared" si="118"/>
        <v>-0.12681576174808817</v>
      </c>
      <c r="BZ122" s="145"/>
      <c r="CA122" s="152"/>
      <c r="CB122" s="152"/>
      <c r="CC122" s="145"/>
      <c r="CD122" s="145"/>
      <c r="CE122" s="145"/>
      <c r="CF122" s="145"/>
      <c r="CG122" s="145"/>
      <c r="CH122" s="145"/>
      <c r="CI122" s="145"/>
      <c r="CJ122" s="145"/>
      <c r="CK122" s="145"/>
      <c r="CL122" s="14"/>
      <c r="CM122" s="129">
        <v>0</v>
      </c>
      <c r="CN122" s="129">
        <v>0</v>
      </c>
      <c r="CO122" s="204">
        <f t="shared" si="103"/>
        <v>0</v>
      </c>
      <c r="CP122" s="155" t="str">
        <f t="shared" si="120"/>
        <v/>
      </c>
      <c r="CQ122" s="198"/>
      <c r="CR122" s="127"/>
      <c r="CS122" s="127"/>
      <c r="CT122" s="198"/>
      <c r="CU122" s="198"/>
      <c r="CV122" s="198"/>
      <c r="CW122" s="198"/>
      <c r="CX122" s="198"/>
      <c r="CY122" s="198"/>
      <c r="CZ122" s="198"/>
      <c r="DA122" s="198"/>
      <c r="DB122" s="198"/>
      <c r="DC122" s="14"/>
      <c r="DD122" s="153">
        <v>10828.342929999999</v>
      </c>
      <c r="DE122" s="153">
        <v>6272.2060799999999</v>
      </c>
      <c r="DF122" s="154">
        <f t="shared" si="104"/>
        <v>4556.136849999999</v>
      </c>
      <c r="DG122" s="155">
        <f t="shared" si="122"/>
        <v>0.7264010129590639</v>
      </c>
      <c r="DH122" s="145"/>
      <c r="DI122" s="152"/>
      <c r="DJ122" s="152"/>
      <c r="DK122" s="145"/>
      <c r="DL122" s="145"/>
      <c r="DM122" s="145"/>
      <c r="DN122" s="145"/>
      <c r="DO122" s="145"/>
      <c r="DP122" s="145"/>
      <c r="DQ122" s="145"/>
      <c r="DR122" s="145"/>
      <c r="DS122" s="145"/>
      <c r="DT122" s="14"/>
      <c r="DU122" s="153">
        <v>1192.49521</v>
      </c>
      <c r="DV122" s="153">
        <v>1192.49521</v>
      </c>
      <c r="DW122" s="154">
        <f t="shared" si="105"/>
        <v>0</v>
      </c>
      <c r="DX122" s="155">
        <f t="shared" si="124"/>
        <v>0</v>
      </c>
      <c r="DY122" s="145"/>
      <c r="DZ122" s="152"/>
      <c r="EA122" s="152"/>
      <c r="EB122" s="145"/>
      <c r="EC122" s="145"/>
      <c r="ED122" s="145"/>
      <c r="EE122" s="145"/>
      <c r="EF122" s="145"/>
      <c r="EG122" s="145"/>
      <c r="EH122" s="145"/>
      <c r="EI122" s="145"/>
      <c r="EJ122" s="145"/>
      <c r="EK122" s="14"/>
      <c r="EL122" s="153">
        <v>0</v>
      </c>
      <c r="EM122" s="153">
        <v>0</v>
      </c>
      <c r="EN122" s="154">
        <f t="shared" si="106"/>
        <v>0</v>
      </c>
      <c r="EO122" s="155" t="str">
        <f t="shared" si="126"/>
        <v/>
      </c>
      <c r="EP122" s="145"/>
      <c r="EQ122" s="152"/>
      <c r="ER122" s="152"/>
      <c r="ES122" s="145"/>
      <c r="ET122" s="145"/>
      <c r="EU122" s="145"/>
      <c r="EV122" s="145"/>
      <c r="EW122" s="145"/>
      <c r="EX122" s="145"/>
      <c r="EY122" s="145"/>
      <c r="EZ122" s="145"/>
      <c r="FA122" s="145"/>
      <c r="FB122" s="14"/>
      <c r="FC122" s="153">
        <v>0</v>
      </c>
      <c r="FD122" s="153">
        <v>0</v>
      </c>
      <c r="FE122" s="154">
        <f t="shared" si="107"/>
        <v>0</v>
      </c>
      <c r="FF122" s="155" t="str">
        <f t="shared" si="128"/>
        <v/>
      </c>
      <c r="FG122" s="145"/>
      <c r="FH122" s="152"/>
      <c r="FI122" s="152"/>
      <c r="FJ122" s="145"/>
      <c r="FK122" s="145"/>
      <c r="FL122" s="145"/>
      <c r="FM122" s="145"/>
      <c r="FN122" s="145"/>
      <c r="FO122" s="145"/>
      <c r="FP122" s="145"/>
      <c r="FQ122" s="145"/>
      <c r="FR122" s="145"/>
      <c r="FS122" s="14"/>
      <c r="FT122" s="153">
        <v>174.77470000000002</v>
      </c>
      <c r="FU122" s="153">
        <v>197.68389999999999</v>
      </c>
      <c r="FV122" s="154">
        <f t="shared" si="108"/>
        <v>-22.90919999999997</v>
      </c>
      <c r="FW122" s="155">
        <f t="shared" si="130"/>
        <v>-0.11588804146417575</v>
      </c>
      <c r="FX122" s="145"/>
      <c r="FY122" s="152"/>
      <c r="FZ122" s="152"/>
      <c r="GA122" s="145"/>
      <c r="GB122" s="145"/>
      <c r="GC122" s="145"/>
      <c r="GD122" s="145"/>
      <c r="GE122" s="145"/>
      <c r="GF122" s="145"/>
      <c r="GG122" s="145"/>
      <c r="GH122" s="145"/>
      <c r="GI122" s="145"/>
    </row>
    <row r="123" spans="1:191" x14ac:dyDescent="0.25">
      <c r="A123" s="41">
        <v>712</v>
      </c>
      <c r="B123" s="66" t="str">
        <f>VLOOKUP($A123&amp;B$1,TEXTDF,(SPRCODE="DE")*2+(SPRCODE="FR")*3,FALSE)</f>
        <v>Übrige Passiven</v>
      </c>
      <c r="C123" s="66"/>
      <c r="D123" s="66"/>
      <c r="E123" s="66"/>
      <c r="F123" s="67">
        <f t="shared" si="144"/>
        <v>9505640.0899925306</v>
      </c>
      <c r="G123" s="67">
        <f t="shared" si="145"/>
        <v>9832122.6187362708</v>
      </c>
      <c r="H123" s="68">
        <f t="shared" si="98"/>
        <v>-326482.52874374017</v>
      </c>
      <c r="I123" s="69">
        <f t="shared" si="109"/>
        <v>-3.3205701495380935E-2</v>
      </c>
      <c r="J123" s="23"/>
      <c r="K123" s="31"/>
      <c r="L123" s="31"/>
      <c r="M123" s="23"/>
      <c r="N123" s="23"/>
      <c r="O123" s="23"/>
      <c r="P123" s="23"/>
      <c r="Q123" s="23"/>
      <c r="R123" s="23"/>
      <c r="S123" s="23"/>
      <c r="T123" s="23"/>
      <c r="U123" s="23"/>
      <c r="V123" s="14"/>
      <c r="W123" s="153">
        <v>3932734.6610899996</v>
      </c>
      <c r="X123" s="153">
        <v>4051475.1850100001</v>
      </c>
      <c r="Y123" s="154">
        <f t="shared" si="99"/>
        <v>-118740.52392000053</v>
      </c>
      <c r="Z123" s="155">
        <f t="shared" si="112"/>
        <v>-2.9307972651375747E-2</v>
      </c>
      <c r="AA123" s="145"/>
      <c r="AB123" s="152"/>
      <c r="AC123" s="152"/>
      <c r="AD123" s="145"/>
      <c r="AE123" s="145"/>
      <c r="AF123" s="145"/>
      <c r="AG123" s="145"/>
      <c r="AH123" s="145"/>
      <c r="AI123" s="145"/>
      <c r="AJ123" s="145"/>
      <c r="AK123" s="145"/>
      <c r="AL123" s="145"/>
      <c r="AM123" s="14"/>
      <c r="AN123" s="153">
        <v>457927.97798000003</v>
      </c>
      <c r="AO123" s="153">
        <v>544774.66036999994</v>
      </c>
      <c r="AP123" s="154">
        <f t="shared" si="100"/>
        <v>-86846.682389999914</v>
      </c>
      <c r="AQ123" s="155">
        <f t="shared" si="114"/>
        <v>-0.15941762476803789</v>
      </c>
      <c r="AR123" s="145"/>
      <c r="AS123" s="152"/>
      <c r="AT123" s="152"/>
      <c r="AU123" s="145"/>
      <c r="AV123" s="145"/>
      <c r="AW123" s="145"/>
      <c r="AX123" s="145"/>
      <c r="AY123" s="145"/>
      <c r="AZ123" s="145"/>
      <c r="BA123" s="145"/>
      <c r="BB123" s="145"/>
      <c r="BC123" s="145"/>
      <c r="BD123" s="14"/>
      <c r="BE123" s="153">
        <v>861759.96562000015</v>
      </c>
      <c r="BF123" s="153">
        <v>867237.86995999981</v>
      </c>
      <c r="BG123" s="154">
        <f t="shared" si="101"/>
        <v>-5477.904339999659</v>
      </c>
      <c r="BH123" s="155">
        <f t="shared" si="116"/>
        <v>-6.316495773244224E-3</v>
      </c>
      <c r="BI123" s="145"/>
      <c r="BJ123" s="152"/>
      <c r="BK123" s="152"/>
      <c r="BL123" s="145"/>
      <c r="BM123" s="145"/>
      <c r="BN123" s="145"/>
      <c r="BO123" s="145"/>
      <c r="BP123" s="145"/>
      <c r="BQ123" s="145"/>
      <c r="BR123" s="145"/>
      <c r="BS123" s="145"/>
      <c r="BT123" s="145"/>
      <c r="BU123" s="14"/>
      <c r="BV123" s="153">
        <v>1644366.1176900002</v>
      </c>
      <c r="BW123" s="153">
        <v>1548998.3559376891</v>
      </c>
      <c r="BX123" s="154">
        <f t="shared" si="102"/>
        <v>95367.76175231114</v>
      </c>
      <c r="BY123" s="155">
        <f t="shared" si="118"/>
        <v>6.1567374417631271E-2</v>
      </c>
      <c r="BZ123" s="145"/>
      <c r="CA123" s="152"/>
      <c r="CB123" s="152"/>
      <c r="CC123" s="145"/>
      <c r="CD123" s="145"/>
      <c r="CE123" s="145"/>
      <c r="CF123" s="145"/>
      <c r="CG123" s="145"/>
      <c r="CH123" s="145"/>
      <c r="CI123" s="145"/>
      <c r="CJ123" s="145"/>
      <c r="CK123" s="145"/>
      <c r="CL123" s="14"/>
      <c r="CM123" s="129">
        <v>999689.23520999984</v>
      </c>
      <c r="CN123" s="129">
        <v>1195621.0823199993</v>
      </c>
      <c r="CO123" s="204">
        <f t="shared" si="103"/>
        <v>-195931.84710999951</v>
      </c>
      <c r="CP123" s="155">
        <f t="shared" si="120"/>
        <v>-0.16387453350171</v>
      </c>
      <c r="CQ123" s="198"/>
      <c r="CR123" s="127"/>
      <c r="CS123" s="127"/>
      <c r="CT123" s="198"/>
      <c r="CU123" s="198"/>
      <c r="CV123" s="198"/>
      <c r="CW123" s="198"/>
      <c r="CX123" s="198"/>
      <c r="CY123" s="198"/>
      <c r="CZ123" s="198"/>
      <c r="DA123" s="198"/>
      <c r="DB123" s="198"/>
      <c r="DC123" s="14"/>
      <c r="DD123" s="153">
        <v>95551.022550494876</v>
      </c>
      <c r="DE123" s="153">
        <v>50962.479595048164</v>
      </c>
      <c r="DF123" s="154">
        <f t="shared" si="104"/>
        <v>44588.542955446712</v>
      </c>
      <c r="DG123" s="155">
        <f t="shared" si="122"/>
        <v>0.87492883607216032</v>
      </c>
      <c r="DH123" s="145"/>
      <c r="DI123" s="152"/>
      <c r="DJ123" s="152"/>
      <c r="DK123" s="145"/>
      <c r="DL123" s="145"/>
      <c r="DM123" s="145"/>
      <c r="DN123" s="145"/>
      <c r="DO123" s="145"/>
      <c r="DP123" s="145"/>
      <c r="DQ123" s="145"/>
      <c r="DR123" s="145"/>
      <c r="DS123" s="145"/>
      <c r="DT123" s="14"/>
      <c r="DU123" s="153">
        <v>1408080.0775320376</v>
      </c>
      <c r="DV123" s="153">
        <v>1453710.3552535335</v>
      </c>
      <c r="DW123" s="154">
        <f t="shared" si="105"/>
        <v>-45630.277721495833</v>
      </c>
      <c r="DX123" s="155">
        <f t="shared" si="124"/>
        <v>-3.1388837230603372E-2</v>
      </c>
      <c r="DY123" s="145"/>
      <c r="DZ123" s="152"/>
      <c r="EA123" s="152"/>
      <c r="EB123" s="145"/>
      <c r="EC123" s="145"/>
      <c r="ED123" s="145"/>
      <c r="EE123" s="145"/>
      <c r="EF123" s="145"/>
      <c r="EG123" s="145"/>
      <c r="EH123" s="145"/>
      <c r="EI123" s="145"/>
      <c r="EJ123" s="145"/>
      <c r="EK123" s="14"/>
      <c r="EL123" s="153">
        <v>92813.095519999973</v>
      </c>
      <c r="EM123" s="153">
        <v>102765.86335</v>
      </c>
      <c r="EN123" s="154">
        <f t="shared" si="106"/>
        <v>-9952.7678300000262</v>
      </c>
      <c r="EO123" s="155">
        <f t="shared" si="126"/>
        <v>-9.6848968184141904E-2</v>
      </c>
      <c r="EP123" s="145"/>
      <c r="EQ123" s="152"/>
      <c r="ER123" s="152"/>
      <c r="ES123" s="145"/>
      <c r="ET123" s="145"/>
      <c r="EU123" s="145"/>
      <c r="EV123" s="145"/>
      <c r="EW123" s="145"/>
      <c r="EX123" s="145"/>
      <c r="EY123" s="145"/>
      <c r="EZ123" s="145"/>
      <c r="FA123" s="145"/>
      <c r="FB123" s="14"/>
      <c r="FC123" s="153">
        <v>11913.808679999998</v>
      </c>
      <c r="FD123" s="153">
        <v>16711.022939999999</v>
      </c>
      <c r="FE123" s="154">
        <f t="shared" si="107"/>
        <v>-4797.2142600000006</v>
      </c>
      <c r="FF123" s="155">
        <f t="shared" si="128"/>
        <v>-0.28706885731795906</v>
      </c>
      <c r="FG123" s="145"/>
      <c r="FH123" s="152"/>
      <c r="FI123" s="152"/>
      <c r="FJ123" s="145"/>
      <c r="FK123" s="145"/>
      <c r="FL123" s="145"/>
      <c r="FM123" s="145"/>
      <c r="FN123" s="145"/>
      <c r="FO123" s="145"/>
      <c r="FP123" s="145"/>
      <c r="FQ123" s="145"/>
      <c r="FR123" s="145"/>
      <c r="FS123" s="14"/>
      <c r="FT123" s="153">
        <v>804.12812000000008</v>
      </c>
      <c r="FU123" s="153">
        <v>-134.2559999999998</v>
      </c>
      <c r="FV123" s="154">
        <f t="shared" si="108"/>
        <v>938.38411999999994</v>
      </c>
      <c r="FW123" s="155">
        <f t="shared" si="130"/>
        <v>-6.9895134668096865</v>
      </c>
      <c r="FX123" s="145"/>
      <c r="FY123" s="152"/>
      <c r="FZ123" s="152"/>
      <c r="GA123" s="145"/>
      <c r="GB123" s="145"/>
      <c r="GC123" s="145"/>
      <c r="GD123" s="145"/>
      <c r="GE123" s="145"/>
      <c r="GF123" s="145"/>
      <c r="GG123" s="145"/>
      <c r="GH123" s="145"/>
      <c r="GI123" s="145"/>
    </row>
    <row r="124" spans="1:191" x14ac:dyDescent="0.25">
      <c r="A124" s="41"/>
      <c r="B124" s="45"/>
      <c r="C124" s="45"/>
      <c r="D124" s="45"/>
      <c r="E124" s="45"/>
      <c r="F124" s="94"/>
      <c r="G124" s="95"/>
      <c r="H124" s="90"/>
      <c r="I124" s="91"/>
      <c r="J124" s="32"/>
      <c r="K124" s="23"/>
      <c r="L124" s="31"/>
      <c r="M124" s="23"/>
      <c r="N124" s="23"/>
      <c r="O124" s="23"/>
      <c r="P124" s="23"/>
      <c r="Q124" s="23"/>
      <c r="R124" s="23"/>
      <c r="S124" s="23"/>
      <c r="T124" s="23"/>
      <c r="U124" s="23"/>
      <c r="V124" s="14"/>
      <c r="W124" s="177"/>
      <c r="X124" s="178"/>
      <c r="Y124" s="161"/>
      <c r="Z124" s="170"/>
      <c r="AA124" s="145"/>
      <c r="AB124" s="145"/>
      <c r="AC124" s="152"/>
      <c r="AD124" s="145"/>
      <c r="AE124" s="145"/>
      <c r="AF124" s="145"/>
      <c r="AG124" s="145"/>
      <c r="AH124" s="145"/>
      <c r="AI124" s="145"/>
      <c r="AJ124" s="145"/>
      <c r="AK124" s="145"/>
      <c r="AL124" s="145"/>
      <c r="AM124" s="14"/>
      <c r="AN124" s="177"/>
      <c r="AO124" s="178"/>
      <c r="AP124" s="161"/>
      <c r="AQ124" s="170"/>
      <c r="AR124" s="145"/>
      <c r="AS124" s="145"/>
      <c r="AT124" s="152"/>
      <c r="AU124" s="145"/>
      <c r="AV124" s="145"/>
      <c r="AW124" s="145"/>
      <c r="AX124" s="145"/>
      <c r="AY124" s="145"/>
      <c r="AZ124" s="145"/>
      <c r="BA124" s="145"/>
      <c r="BB124" s="145"/>
      <c r="BC124" s="145"/>
      <c r="BD124" s="14"/>
      <c r="BE124" s="177"/>
      <c r="BF124" s="178"/>
      <c r="BG124" s="161"/>
      <c r="BH124" s="170"/>
      <c r="BI124" s="145"/>
      <c r="BJ124" s="145"/>
      <c r="BK124" s="152"/>
      <c r="BL124" s="145"/>
      <c r="BM124" s="145"/>
      <c r="BN124" s="145"/>
      <c r="BO124" s="145"/>
      <c r="BP124" s="145"/>
      <c r="BQ124" s="145"/>
      <c r="BR124" s="145"/>
      <c r="BS124" s="145"/>
      <c r="BT124" s="145"/>
      <c r="BU124" s="14"/>
      <c r="BV124" s="177"/>
      <c r="BW124" s="178"/>
      <c r="BX124" s="161"/>
      <c r="BY124" s="170"/>
      <c r="BZ124" s="145"/>
      <c r="CA124" s="145"/>
      <c r="CB124" s="152"/>
      <c r="CC124" s="145"/>
      <c r="CD124" s="145"/>
      <c r="CE124" s="145"/>
      <c r="CF124" s="145"/>
      <c r="CG124" s="145"/>
      <c r="CH124" s="145"/>
      <c r="CI124" s="145"/>
      <c r="CJ124" s="145"/>
      <c r="CK124" s="145"/>
      <c r="CL124" s="14"/>
      <c r="CM124" s="219"/>
      <c r="CN124" s="220"/>
      <c r="CO124" s="207"/>
      <c r="CP124" s="216"/>
      <c r="CQ124" s="212"/>
      <c r="CR124" s="198"/>
      <c r="CS124" s="127"/>
      <c r="CT124" s="198"/>
      <c r="CU124" s="198"/>
      <c r="CV124" s="198"/>
      <c r="CW124" s="198"/>
      <c r="CX124" s="198"/>
      <c r="CY124" s="198"/>
      <c r="CZ124" s="198"/>
      <c r="DA124" s="198"/>
      <c r="DB124" s="198"/>
      <c r="DC124" s="14"/>
      <c r="DD124" s="177"/>
      <c r="DE124" s="178"/>
      <c r="DF124" s="161"/>
      <c r="DG124" s="170"/>
      <c r="DH124" s="145"/>
      <c r="DI124" s="145"/>
      <c r="DJ124" s="152"/>
      <c r="DK124" s="145"/>
      <c r="DL124" s="145"/>
      <c r="DM124" s="145"/>
      <c r="DN124" s="145"/>
      <c r="DO124" s="145"/>
      <c r="DP124" s="145"/>
      <c r="DQ124" s="145"/>
      <c r="DR124" s="145"/>
      <c r="DS124" s="145"/>
      <c r="DT124" s="14"/>
      <c r="DU124" s="177"/>
      <c r="DV124" s="178"/>
      <c r="DW124" s="161"/>
      <c r="DX124" s="170"/>
      <c r="DY124" s="145"/>
      <c r="DZ124" s="145"/>
      <c r="EA124" s="152"/>
      <c r="EB124" s="145"/>
      <c r="EC124" s="145"/>
      <c r="ED124" s="145"/>
      <c r="EE124" s="145"/>
      <c r="EF124" s="145"/>
      <c r="EG124" s="145"/>
      <c r="EH124" s="145"/>
      <c r="EI124" s="145"/>
      <c r="EJ124" s="145"/>
      <c r="EK124" s="14"/>
      <c r="EL124" s="177"/>
      <c r="EM124" s="178"/>
      <c r="EN124" s="161"/>
      <c r="EO124" s="170"/>
      <c r="EP124" s="145"/>
      <c r="EQ124" s="145"/>
      <c r="ER124" s="152"/>
      <c r="ES124" s="145"/>
      <c r="ET124" s="145"/>
      <c r="EU124" s="145"/>
      <c r="EV124" s="145"/>
      <c r="EW124" s="145"/>
      <c r="EX124" s="145"/>
      <c r="EY124" s="145"/>
      <c r="EZ124" s="145"/>
      <c r="FA124" s="145"/>
      <c r="FB124" s="14"/>
      <c r="FC124" s="177"/>
      <c r="FD124" s="178"/>
      <c r="FE124" s="161"/>
      <c r="FF124" s="170"/>
      <c r="FG124" s="145"/>
      <c r="FH124" s="145"/>
      <c r="FI124" s="152"/>
      <c r="FJ124" s="145"/>
      <c r="FK124" s="145"/>
      <c r="FL124" s="145"/>
      <c r="FM124" s="145"/>
      <c r="FN124" s="145"/>
      <c r="FO124" s="145"/>
      <c r="FP124" s="145"/>
      <c r="FQ124" s="145"/>
      <c r="FR124" s="145"/>
      <c r="FS124" s="14"/>
      <c r="FT124" s="177"/>
      <c r="FU124" s="178"/>
      <c r="FV124" s="161"/>
      <c r="FW124" s="170"/>
      <c r="FX124" s="145"/>
      <c r="FY124" s="145"/>
      <c r="FZ124" s="152"/>
      <c r="GA124" s="145"/>
      <c r="GB124" s="145"/>
      <c r="GC124" s="145"/>
      <c r="GD124" s="145"/>
      <c r="GE124" s="145"/>
      <c r="GF124" s="145"/>
      <c r="GG124" s="145"/>
      <c r="GH124" s="145"/>
      <c r="GI124" s="145"/>
    </row>
    <row r="125" spans="1:191" ht="15.5" x14ac:dyDescent="0.35">
      <c r="A125" s="41">
        <v>713</v>
      </c>
      <c r="B125" s="53" t="str">
        <f>VLOOKUP($A125&amp;B$1,TEXTDF,(SPRCODE="DE")*2+(SPRCODE="FR")*3,FALSE)</f>
        <v>III.  Ergebnis, Ausschüttungsquoten und Mindestquote</v>
      </c>
      <c r="C125" s="54"/>
      <c r="D125" s="54"/>
      <c r="E125" s="54"/>
      <c r="F125" s="55" t="str">
        <f>+F$8</f>
        <v>Total BV</v>
      </c>
      <c r="G125" s="55" t="str">
        <f>+G$8</f>
        <v>Total BV</v>
      </c>
      <c r="H125" s="56" t="str">
        <f>+H$8</f>
        <v>Total BV</v>
      </c>
      <c r="I125" s="56" t="str">
        <f>+I$8</f>
        <v>Total BV</v>
      </c>
      <c r="J125" s="25"/>
      <c r="K125" s="55" t="str">
        <f>VLOOKUP($A125&amp;K$1,TEXTDF,(SPRCODE="DE")*2+(SPRCODE="FR")*3,FALSE)</f>
        <v>MQ</v>
      </c>
      <c r="L125" s="55" t="str">
        <f>+K125</f>
        <v>MQ</v>
      </c>
      <c r="M125" s="56" t="str">
        <f>+L125</f>
        <v>MQ</v>
      </c>
      <c r="N125" s="56" t="str">
        <f>+M125</f>
        <v>MQ</v>
      </c>
      <c r="O125" s="54"/>
      <c r="P125" s="55" t="str">
        <f>VLOOKUP($A125&amp;P$1,TEXTDF,(SPRCODE="DE")*2+(SPRCODE="FR")*3,FALSE)</f>
        <v>nMQ</v>
      </c>
      <c r="Q125" s="55" t="str">
        <f>+P125</f>
        <v>nMQ</v>
      </c>
      <c r="R125" s="56" t="str">
        <f>+Q125</f>
        <v>nMQ</v>
      </c>
      <c r="S125" s="56" t="str">
        <f>+R125</f>
        <v>nMQ</v>
      </c>
      <c r="T125" s="28"/>
      <c r="U125" s="28"/>
      <c r="V125" s="14"/>
      <c r="W125" s="1" t="str">
        <f>+W$8</f>
        <v>Total BV</v>
      </c>
      <c r="X125" s="1" t="str">
        <f>+X$8</f>
        <v>Total BV</v>
      </c>
      <c r="Y125" s="142" t="str">
        <f>+Y$8</f>
        <v>Total BV</v>
      </c>
      <c r="Z125" s="142" t="str">
        <f>+Z$8</f>
        <v>Total BV</v>
      </c>
      <c r="AA125" s="143"/>
      <c r="AB125" s="1" t="s">
        <v>363</v>
      </c>
      <c r="AC125" s="1" t="str">
        <f>+AB125</f>
        <v>MQ</v>
      </c>
      <c r="AD125" s="142" t="str">
        <f>+AC125</f>
        <v>MQ</v>
      </c>
      <c r="AE125" s="142" t="str">
        <f>+AD125</f>
        <v>MQ</v>
      </c>
      <c r="AF125" s="143"/>
      <c r="AG125" s="1" t="s">
        <v>366</v>
      </c>
      <c r="AH125" s="1" t="str">
        <f>+AG125</f>
        <v>nMQ</v>
      </c>
      <c r="AI125" s="142" t="str">
        <f>+AH125</f>
        <v>nMQ</v>
      </c>
      <c r="AJ125" s="142" t="str">
        <f>+AI125</f>
        <v>nMQ</v>
      </c>
      <c r="AK125" s="146"/>
      <c r="AL125" s="146"/>
      <c r="AM125" s="14"/>
      <c r="AN125" s="1" t="str">
        <f>+AN$8</f>
        <v>Total BV</v>
      </c>
      <c r="AO125" s="1" t="str">
        <f>+AO$8</f>
        <v>Total BV</v>
      </c>
      <c r="AP125" s="142" t="str">
        <f>+AP$8</f>
        <v>Total BV</v>
      </c>
      <c r="AQ125" s="142" t="str">
        <f>+AQ$8</f>
        <v>Total BV</v>
      </c>
      <c r="AR125" s="143"/>
      <c r="AS125" s="1" t="s">
        <v>363</v>
      </c>
      <c r="AT125" s="1" t="str">
        <f>+AS125</f>
        <v>MQ</v>
      </c>
      <c r="AU125" s="142" t="str">
        <f>+AT125</f>
        <v>MQ</v>
      </c>
      <c r="AV125" s="142" t="str">
        <f>+AU125</f>
        <v>MQ</v>
      </c>
      <c r="AW125" s="143"/>
      <c r="AX125" s="1" t="s">
        <v>366</v>
      </c>
      <c r="AY125" s="1" t="str">
        <f>+AX125</f>
        <v>nMQ</v>
      </c>
      <c r="AZ125" s="142" t="str">
        <f>+AY125</f>
        <v>nMQ</v>
      </c>
      <c r="BA125" s="142" t="str">
        <f>+AZ125</f>
        <v>nMQ</v>
      </c>
      <c r="BB125" s="146"/>
      <c r="BC125" s="146"/>
      <c r="BD125" s="14"/>
      <c r="BE125" s="1" t="str">
        <f>+BE$8</f>
        <v>Total BV</v>
      </c>
      <c r="BF125" s="1" t="str">
        <f>+BF$8</f>
        <v>Total BV</v>
      </c>
      <c r="BG125" s="142" t="str">
        <f>+BG$8</f>
        <v>Total BV</v>
      </c>
      <c r="BH125" s="142" t="str">
        <f>+BH$8</f>
        <v>Total BV</v>
      </c>
      <c r="BI125" s="143"/>
      <c r="BJ125" s="1" t="s">
        <v>363</v>
      </c>
      <c r="BK125" s="1" t="str">
        <f>+BJ125</f>
        <v>MQ</v>
      </c>
      <c r="BL125" s="142" t="str">
        <f>+BK125</f>
        <v>MQ</v>
      </c>
      <c r="BM125" s="142" t="str">
        <f>+BL125</f>
        <v>MQ</v>
      </c>
      <c r="BN125" s="143"/>
      <c r="BO125" s="1" t="s">
        <v>366</v>
      </c>
      <c r="BP125" s="1" t="str">
        <f>+BO125</f>
        <v>nMQ</v>
      </c>
      <c r="BQ125" s="142" t="str">
        <f>+BP125</f>
        <v>nMQ</v>
      </c>
      <c r="BR125" s="142" t="str">
        <f>+BQ125</f>
        <v>nMQ</v>
      </c>
      <c r="BS125" s="146"/>
      <c r="BT125" s="146"/>
      <c r="BU125" s="14"/>
      <c r="BV125" s="1" t="str">
        <f>+BV$8</f>
        <v>Total BV</v>
      </c>
      <c r="BW125" s="1" t="str">
        <f>+BW$8</f>
        <v>Total BV</v>
      </c>
      <c r="BX125" s="142" t="str">
        <f>+BX$8</f>
        <v>Total BV</v>
      </c>
      <c r="BY125" s="142" t="str">
        <f>+BY$8</f>
        <v>Total BV</v>
      </c>
      <c r="BZ125" s="143"/>
      <c r="CA125" s="1" t="s">
        <v>363</v>
      </c>
      <c r="CB125" s="1" t="str">
        <f>+CA125</f>
        <v>MQ</v>
      </c>
      <c r="CC125" s="142" t="str">
        <f>+CB125</f>
        <v>MQ</v>
      </c>
      <c r="CD125" s="142" t="str">
        <f>+CC125</f>
        <v>MQ</v>
      </c>
      <c r="CE125" s="143"/>
      <c r="CF125" s="1" t="s">
        <v>366</v>
      </c>
      <c r="CG125" s="1" t="str">
        <f>+CF125</f>
        <v>nMQ</v>
      </c>
      <c r="CH125" s="142" t="str">
        <f>+CG125</f>
        <v>nMQ</v>
      </c>
      <c r="CI125" s="142" t="str">
        <f>+CH125</f>
        <v>nMQ</v>
      </c>
      <c r="CJ125" s="146"/>
      <c r="CK125" s="146"/>
      <c r="CL125" s="14"/>
      <c r="CM125" s="194" t="str">
        <f>+CM$8</f>
        <v>Total BV</v>
      </c>
      <c r="CN125" s="194" t="str">
        <f>+CN$8</f>
        <v>Total BV</v>
      </c>
      <c r="CO125" s="195" t="str">
        <f>+CO$8</f>
        <v>Total BV</v>
      </c>
      <c r="CP125" s="195" t="str">
        <f>+CP$8</f>
        <v>Total BV</v>
      </c>
      <c r="CQ125" s="196"/>
      <c r="CR125" s="194" t="s">
        <v>363</v>
      </c>
      <c r="CS125" s="194" t="str">
        <f>+CR125</f>
        <v>MQ</v>
      </c>
      <c r="CT125" s="195" t="str">
        <f>+CS125</f>
        <v>MQ</v>
      </c>
      <c r="CU125" s="195" t="str">
        <f>+CT125</f>
        <v>MQ</v>
      </c>
      <c r="CV125" s="196"/>
      <c r="CW125" s="194" t="s">
        <v>366</v>
      </c>
      <c r="CX125" s="194" t="str">
        <f>+CW125</f>
        <v>nMQ</v>
      </c>
      <c r="CY125" s="195" t="str">
        <f>+CX125</f>
        <v>nMQ</v>
      </c>
      <c r="CZ125" s="195" t="str">
        <f>+CY125</f>
        <v>nMQ</v>
      </c>
      <c r="DA125" s="199"/>
      <c r="DB125" s="199"/>
      <c r="DC125" s="14"/>
      <c r="DD125" s="1" t="str">
        <f>+DD$8</f>
        <v>Total BV</v>
      </c>
      <c r="DE125" s="1" t="str">
        <f>+DE$8</f>
        <v>Total BV</v>
      </c>
      <c r="DF125" s="142" t="str">
        <f>+DF$8</f>
        <v>Total BV</v>
      </c>
      <c r="DG125" s="142" t="str">
        <f>+DG$8</f>
        <v>Total BV</v>
      </c>
      <c r="DH125" s="143"/>
      <c r="DI125" s="1" t="s">
        <v>363</v>
      </c>
      <c r="DJ125" s="1" t="str">
        <f>+DI125</f>
        <v>MQ</v>
      </c>
      <c r="DK125" s="142" t="str">
        <f>+DJ125</f>
        <v>MQ</v>
      </c>
      <c r="DL125" s="142" t="str">
        <f>+DK125</f>
        <v>MQ</v>
      </c>
      <c r="DM125" s="143"/>
      <c r="DN125" s="1" t="s">
        <v>366</v>
      </c>
      <c r="DO125" s="1" t="str">
        <f>+DN125</f>
        <v>nMQ</v>
      </c>
      <c r="DP125" s="142" t="str">
        <f>+DO125</f>
        <v>nMQ</v>
      </c>
      <c r="DQ125" s="142" t="str">
        <f>+DP125</f>
        <v>nMQ</v>
      </c>
      <c r="DR125" s="146"/>
      <c r="DS125" s="146"/>
      <c r="DT125" s="14"/>
      <c r="DU125" s="1" t="str">
        <f>+DU$8</f>
        <v>Total BV</v>
      </c>
      <c r="DV125" s="1" t="str">
        <f>+DV$8</f>
        <v>Total BV</v>
      </c>
      <c r="DW125" s="142" t="str">
        <f>+DW$8</f>
        <v>Total BV</v>
      </c>
      <c r="DX125" s="142" t="str">
        <f>+DX$8</f>
        <v>Total BV</v>
      </c>
      <c r="DY125" s="143"/>
      <c r="DZ125" s="1" t="s">
        <v>363</v>
      </c>
      <c r="EA125" s="1" t="str">
        <f>+DZ125</f>
        <v>MQ</v>
      </c>
      <c r="EB125" s="142" t="str">
        <f>+EA125</f>
        <v>MQ</v>
      </c>
      <c r="EC125" s="142" t="str">
        <f>+EB125</f>
        <v>MQ</v>
      </c>
      <c r="ED125" s="143"/>
      <c r="EE125" s="1" t="s">
        <v>366</v>
      </c>
      <c r="EF125" s="1" t="str">
        <f>+EE125</f>
        <v>nMQ</v>
      </c>
      <c r="EG125" s="142" t="str">
        <f>+EF125</f>
        <v>nMQ</v>
      </c>
      <c r="EH125" s="142" t="str">
        <f>+EG125</f>
        <v>nMQ</v>
      </c>
      <c r="EI125" s="146"/>
      <c r="EJ125" s="146"/>
      <c r="EK125" s="14"/>
      <c r="EL125" s="1" t="str">
        <f>+EL$8</f>
        <v>Total BV</v>
      </c>
      <c r="EM125" s="1" t="str">
        <f>+EM$8</f>
        <v>Total BV</v>
      </c>
      <c r="EN125" s="142" t="str">
        <f>+EN$8</f>
        <v>Total BV</v>
      </c>
      <c r="EO125" s="142" t="str">
        <f>+EO$8</f>
        <v>Total BV</v>
      </c>
      <c r="EP125" s="143"/>
      <c r="EQ125" s="1" t="s">
        <v>363</v>
      </c>
      <c r="ER125" s="1" t="str">
        <f>+EQ125</f>
        <v>MQ</v>
      </c>
      <c r="ES125" s="142" t="str">
        <f>+ER125</f>
        <v>MQ</v>
      </c>
      <c r="ET125" s="142" t="str">
        <f>+ES125</f>
        <v>MQ</v>
      </c>
      <c r="EU125" s="143"/>
      <c r="EV125" s="1" t="s">
        <v>366</v>
      </c>
      <c r="EW125" s="1" t="str">
        <f>+EV125</f>
        <v>nMQ</v>
      </c>
      <c r="EX125" s="142" t="str">
        <f>+EW125</f>
        <v>nMQ</v>
      </c>
      <c r="EY125" s="142" t="str">
        <f>+EX125</f>
        <v>nMQ</v>
      </c>
      <c r="EZ125" s="146"/>
      <c r="FA125" s="146"/>
      <c r="FB125" s="14"/>
      <c r="FC125" s="1" t="str">
        <f>+FC$8</f>
        <v>Total BV</v>
      </c>
      <c r="FD125" s="1" t="str">
        <f>+FD$8</f>
        <v>Total BV</v>
      </c>
      <c r="FE125" s="142" t="str">
        <f>+FE$8</f>
        <v>Total BV</v>
      </c>
      <c r="FF125" s="142" t="str">
        <f>+FF$8</f>
        <v>Total BV</v>
      </c>
      <c r="FG125" s="143"/>
      <c r="FH125" s="1" t="s">
        <v>363</v>
      </c>
      <c r="FI125" s="1" t="str">
        <f>+FH125</f>
        <v>MQ</v>
      </c>
      <c r="FJ125" s="142" t="str">
        <f>+FI125</f>
        <v>MQ</v>
      </c>
      <c r="FK125" s="142" t="str">
        <f>+FJ125</f>
        <v>MQ</v>
      </c>
      <c r="FL125" s="143"/>
      <c r="FM125" s="1" t="s">
        <v>366</v>
      </c>
      <c r="FN125" s="1" t="str">
        <f>+FM125</f>
        <v>nMQ</v>
      </c>
      <c r="FO125" s="142" t="str">
        <f>+FN125</f>
        <v>nMQ</v>
      </c>
      <c r="FP125" s="142" t="str">
        <f>+FO125</f>
        <v>nMQ</v>
      </c>
      <c r="FQ125" s="146"/>
      <c r="FR125" s="146"/>
      <c r="FS125" s="14"/>
      <c r="FT125" s="1" t="str">
        <f>+FT$8</f>
        <v>Total BV</v>
      </c>
      <c r="FU125" s="1" t="str">
        <f>+FU$8</f>
        <v>Total BV</v>
      </c>
      <c r="FV125" s="142" t="str">
        <f>+FV$8</f>
        <v>Total BV</v>
      </c>
      <c r="FW125" s="142" t="str">
        <f>+FW$8</f>
        <v>Total BV</v>
      </c>
      <c r="FX125" s="143"/>
      <c r="FY125" s="1" t="s">
        <v>363</v>
      </c>
      <c r="FZ125" s="1" t="str">
        <f>+FY125</f>
        <v>MQ</v>
      </c>
      <c r="GA125" s="142" t="str">
        <f>+FZ125</f>
        <v>MQ</v>
      </c>
      <c r="GB125" s="142" t="str">
        <f>+GA125</f>
        <v>MQ</v>
      </c>
      <c r="GC125" s="143"/>
      <c r="GD125" s="1" t="s">
        <v>366</v>
      </c>
      <c r="GE125" s="1" t="str">
        <f>+GD125</f>
        <v>nMQ</v>
      </c>
      <c r="GF125" s="142" t="str">
        <f>+GE125</f>
        <v>nMQ</v>
      </c>
      <c r="GG125" s="142" t="str">
        <f>+GF125</f>
        <v>nMQ</v>
      </c>
      <c r="GH125" s="146"/>
      <c r="GI125" s="146"/>
    </row>
    <row r="126" spans="1:191" ht="13" x14ac:dyDescent="0.3">
      <c r="A126" s="41"/>
      <c r="B126" s="45"/>
      <c r="C126" s="45"/>
      <c r="D126" s="45"/>
      <c r="E126" s="45"/>
      <c r="F126" s="47">
        <f>+F86</f>
        <v>2022</v>
      </c>
      <c r="G126" s="47">
        <f>+F126-1</f>
        <v>2021</v>
      </c>
      <c r="H126" s="83" t="s">
        <v>571</v>
      </c>
      <c r="I126" s="84" t="s">
        <v>572</v>
      </c>
      <c r="J126" s="23"/>
      <c r="K126" s="47">
        <f>+F126</f>
        <v>2022</v>
      </c>
      <c r="L126" s="47">
        <f>+K126-1</f>
        <v>2021</v>
      </c>
      <c r="M126" s="83" t="s">
        <v>571</v>
      </c>
      <c r="N126" s="84" t="s">
        <v>572</v>
      </c>
      <c r="O126" s="45"/>
      <c r="P126" s="47">
        <f>+K126</f>
        <v>2022</v>
      </c>
      <c r="Q126" s="47">
        <f>+P126-1</f>
        <v>2021</v>
      </c>
      <c r="R126" s="83" t="s">
        <v>571</v>
      </c>
      <c r="S126" s="84" t="s">
        <v>572</v>
      </c>
      <c r="T126" s="23"/>
      <c r="U126" s="23"/>
      <c r="V126" s="14"/>
      <c r="W126" s="147">
        <v>2022</v>
      </c>
      <c r="X126" s="147">
        <f>+W126-1</f>
        <v>2021</v>
      </c>
      <c r="Y126" s="163" t="s">
        <v>571</v>
      </c>
      <c r="Z126" s="164" t="s">
        <v>572</v>
      </c>
      <c r="AA126" s="145"/>
      <c r="AB126" s="147">
        <v>2022</v>
      </c>
      <c r="AC126" s="147">
        <f>+AB126-1</f>
        <v>2021</v>
      </c>
      <c r="AD126" s="163" t="s">
        <v>571</v>
      </c>
      <c r="AE126" s="164" t="s">
        <v>572</v>
      </c>
      <c r="AF126" s="145"/>
      <c r="AG126" s="147">
        <v>2022</v>
      </c>
      <c r="AH126" s="147">
        <f>+AG126-1</f>
        <v>2021</v>
      </c>
      <c r="AI126" s="163" t="s">
        <v>571</v>
      </c>
      <c r="AJ126" s="164" t="s">
        <v>572</v>
      </c>
      <c r="AK126" s="145"/>
      <c r="AL126" s="145"/>
      <c r="AM126" s="14"/>
      <c r="AN126" s="147">
        <v>2022</v>
      </c>
      <c r="AO126" s="147">
        <f>+AN126-1</f>
        <v>2021</v>
      </c>
      <c r="AP126" s="163" t="s">
        <v>571</v>
      </c>
      <c r="AQ126" s="164" t="s">
        <v>572</v>
      </c>
      <c r="AR126" s="145"/>
      <c r="AS126" s="147">
        <v>2022</v>
      </c>
      <c r="AT126" s="147">
        <f>+AS126-1</f>
        <v>2021</v>
      </c>
      <c r="AU126" s="163" t="s">
        <v>571</v>
      </c>
      <c r="AV126" s="164" t="s">
        <v>572</v>
      </c>
      <c r="AW126" s="145"/>
      <c r="AX126" s="147">
        <v>2022</v>
      </c>
      <c r="AY126" s="147">
        <f>+AX126-1</f>
        <v>2021</v>
      </c>
      <c r="AZ126" s="163" t="s">
        <v>571</v>
      </c>
      <c r="BA126" s="164" t="s">
        <v>572</v>
      </c>
      <c r="BB126" s="145"/>
      <c r="BC126" s="145"/>
      <c r="BD126" s="14"/>
      <c r="BE126" s="147">
        <v>2022</v>
      </c>
      <c r="BF126" s="147">
        <f>+BE126-1</f>
        <v>2021</v>
      </c>
      <c r="BG126" s="163" t="s">
        <v>571</v>
      </c>
      <c r="BH126" s="164" t="s">
        <v>572</v>
      </c>
      <c r="BI126" s="145"/>
      <c r="BJ126" s="147">
        <v>2022</v>
      </c>
      <c r="BK126" s="147">
        <f>+BJ126-1</f>
        <v>2021</v>
      </c>
      <c r="BL126" s="163" t="s">
        <v>571</v>
      </c>
      <c r="BM126" s="164" t="s">
        <v>572</v>
      </c>
      <c r="BN126" s="145"/>
      <c r="BO126" s="147">
        <v>2022</v>
      </c>
      <c r="BP126" s="147">
        <f>+BO126-1</f>
        <v>2021</v>
      </c>
      <c r="BQ126" s="163" t="s">
        <v>571</v>
      </c>
      <c r="BR126" s="164" t="s">
        <v>572</v>
      </c>
      <c r="BS126" s="145"/>
      <c r="BT126" s="145"/>
      <c r="BU126" s="14"/>
      <c r="BV126" s="147">
        <v>2022</v>
      </c>
      <c r="BW126" s="147">
        <f>+BV126-1</f>
        <v>2021</v>
      </c>
      <c r="BX126" s="163" t="s">
        <v>571</v>
      </c>
      <c r="BY126" s="164" t="s">
        <v>572</v>
      </c>
      <c r="BZ126" s="145"/>
      <c r="CA126" s="147">
        <v>2022</v>
      </c>
      <c r="CB126" s="147">
        <f>+CA126-1</f>
        <v>2021</v>
      </c>
      <c r="CC126" s="163" t="s">
        <v>571</v>
      </c>
      <c r="CD126" s="164" t="s">
        <v>572</v>
      </c>
      <c r="CE126" s="145"/>
      <c r="CF126" s="147">
        <v>2022</v>
      </c>
      <c r="CG126" s="147">
        <f>+CF126-1</f>
        <v>2021</v>
      </c>
      <c r="CH126" s="163" t="s">
        <v>571</v>
      </c>
      <c r="CI126" s="164" t="s">
        <v>572</v>
      </c>
      <c r="CJ126" s="145"/>
      <c r="CK126" s="145"/>
      <c r="CL126" s="14"/>
      <c r="CM126" s="200">
        <v>2022</v>
      </c>
      <c r="CN126" s="200">
        <f>+CM126-1</f>
        <v>2021</v>
      </c>
      <c r="CO126" s="208" t="s">
        <v>571</v>
      </c>
      <c r="CP126" s="209" t="s">
        <v>572</v>
      </c>
      <c r="CQ126" s="198"/>
      <c r="CR126" s="200">
        <v>2022</v>
      </c>
      <c r="CS126" s="200">
        <f>+CR126-1</f>
        <v>2021</v>
      </c>
      <c r="CT126" s="208" t="s">
        <v>571</v>
      </c>
      <c r="CU126" s="209" t="s">
        <v>572</v>
      </c>
      <c r="CV126" s="198"/>
      <c r="CW126" s="200">
        <v>2022</v>
      </c>
      <c r="CX126" s="200">
        <f>+CW126-1</f>
        <v>2021</v>
      </c>
      <c r="CY126" s="208" t="s">
        <v>571</v>
      </c>
      <c r="CZ126" s="209" t="s">
        <v>572</v>
      </c>
      <c r="DA126" s="198"/>
      <c r="DB126" s="198"/>
      <c r="DC126" s="14"/>
      <c r="DD126" s="147">
        <v>2022</v>
      </c>
      <c r="DE126" s="147">
        <f>+DD126-1</f>
        <v>2021</v>
      </c>
      <c r="DF126" s="163" t="s">
        <v>571</v>
      </c>
      <c r="DG126" s="164" t="s">
        <v>572</v>
      </c>
      <c r="DH126" s="145"/>
      <c r="DI126" s="147">
        <v>2022</v>
      </c>
      <c r="DJ126" s="147">
        <f>+DI126-1</f>
        <v>2021</v>
      </c>
      <c r="DK126" s="163" t="s">
        <v>571</v>
      </c>
      <c r="DL126" s="164" t="s">
        <v>572</v>
      </c>
      <c r="DM126" s="145"/>
      <c r="DN126" s="147">
        <v>2022</v>
      </c>
      <c r="DO126" s="147">
        <f>+DN126-1</f>
        <v>2021</v>
      </c>
      <c r="DP126" s="163" t="s">
        <v>571</v>
      </c>
      <c r="DQ126" s="164" t="s">
        <v>572</v>
      </c>
      <c r="DR126" s="145"/>
      <c r="DS126" s="145"/>
      <c r="DT126" s="14"/>
      <c r="DU126" s="147">
        <v>2022</v>
      </c>
      <c r="DV126" s="147">
        <f>+DU126-1</f>
        <v>2021</v>
      </c>
      <c r="DW126" s="163" t="s">
        <v>571</v>
      </c>
      <c r="DX126" s="164" t="s">
        <v>572</v>
      </c>
      <c r="DY126" s="145"/>
      <c r="DZ126" s="147">
        <v>2022</v>
      </c>
      <c r="EA126" s="147">
        <f>+DZ126-1</f>
        <v>2021</v>
      </c>
      <c r="EB126" s="163" t="s">
        <v>571</v>
      </c>
      <c r="EC126" s="164" t="s">
        <v>572</v>
      </c>
      <c r="ED126" s="145"/>
      <c r="EE126" s="147">
        <v>2022</v>
      </c>
      <c r="EF126" s="147">
        <f>+EE126-1</f>
        <v>2021</v>
      </c>
      <c r="EG126" s="163" t="s">
        <v>571</v>
      </c>
      <c r="EH126" s="164" t="s">
        <v>572</v>
      </c>
      <c r="EI126" s="145"/>
      <c r="EJ126" s="145"/>
      <c r="EK126" s="14"/>
      <c r="EL126" s="147">
        <v>2022</v>
      </c>
      <c r="EM126" s="147">
        <f>+EL126-1</f>
        <v>2021</v>
      </c>
      <c r="EN126" s="163" t="s">
        <v>571</v>
      </c>
      <c r="EO126" s="164" t="s">
        <v>572</v>
      </c>
      <c r="EP126" s="145"/>
      <c r="EQ126" s="147">
        <v>2022</v>
      </c>
      <c r="ER126" s="147">
        <f>+EQ126-1</f>
        <v>2021</v>
      </c>
      <c r="ES126" s="163" t="s">
        <v>571</v>
      </c>
      <c r="ET126" s="164" t="s">
        <v>572</v>
      </c>
      <c r="EU126" s="145"/>
      <c r="EV126" s="147">
        <v>2022</v>
      </c>
      <c r="EW126" s="147">
        <f>+EV126-1</f>
        <v>2021</v>
      </c>
      <c r="EX126" s="163" t="s">
        <v>571</v>
      </c>
      <c r="EY126" s="164" t="s">
        <v>572</v>
      </c>
      <c r="EZ126" s="145"/>
      <c r="FA126" s="145"/>
      <c r="FB126" s="14"/>
      <c r="FC126" s="147">
        <v>2022</v>
      </c>
      <c r="FD126" s="147">
        <f>+FC126-1</f>
        <v>2021</v>
      </c>
      <c r="FE126" s="163" t="s">
        <v>571</v>
      </c>
      <c r="FF126" s="164" t="s">
        <v>572</v>
      </c>
      <c r="FG126" s="145"/>
      <c r="FH126" s="147">
        <v>2022</v>
      </c>
      <c r="FI126" s="147">
        <f>+FH126-1</f>
        <v>2021</v>
      </c>
      <c r="FJ126" s="163" t="s">
        <v>571</v>
      </c>
      <c r="FK126" s="164" t="s">
        <v>572</v>
      </c>
      <c r="FL126" s="145"/>
      <c r="FM126" s="147">
        <v>2022</v>
      </c>
      <c r="FN126" s="147">
        <f>+FM126-1</f>
        <v>2021</v>
      </c>
      <c r="FO126" s="163" t="s">
        <v>571</v>
      </c>
      <c r="FP126" s="164" t="s">
        <v>572</v>
      </c>
      <c r="FQ126" s="145"/>
      <c r="FR126" s="145"/>
      <c r="FS126" s="14"/>
      <c r="FT126" s="147">
        <v>2022</v>
      </c>
      <c r="FU126" s="147">
        <f>+FT126-1</f>
        <v>2021</v>
      </c>
      <c r="FV126" s="163" t="s">
        <v>571</v>
      </c>
      <c r="FW126" s="164" t="s">
        <v>572</v>
      </c>
      <c r="FX126" s="145"/>
      <c r="FY126" s="147">
        <v>2022</v>
      </c>
      <c r="FZ126" s="147">
        <f>+FY126-1</f>
        <v>2021</v>
      </c>
      <c r="GA126" s="163" t="s">
        <v>571</v>
      </c>
      <c r="GB126" s="164" t="s">
        <v>572</v>
      </c>
      <c r="GC126" s="145"/>
      <c r="GD126" s="147">
        <v>2022</v>
      </c>
      <c r="GE126" s="147">
        <f>+GD126-1</f>
        <v>2021</v>
      </c>
      <c r="GF126" s="163" t="s">
        <v>571</v>
      </c>
      <c r="GG126" s="164" t="s">
        <v>572</v>
      </c>
      <c r="GH126" s="145"/>
      <c r="GI126" s="145"/>
    </row>
    <row r="127" spans="1:191" x14ac:dyDescent="0.25">
      <c r="A127" s="41">
        <v>714</v>
      </c>
      <c r="B127" s="66" t="str">
        <f>VLOOKUP($A127&amp;B$1,TEXTDF,(SPRCODE="DE")*2+(SPRCODE="FR")*3,FALSE)</f>
        <v>Summe der Ertragskomponenten</v>
      </c>
      <c r="C127" s="66"/>
      <c r="D127" s="66"/>
      <c r="E127" s="66"/>
      <c r="F127" s="67">
        <f t="shared" ref="F127:F153" si="146">+K127+P127</f>
        <v>5827162.4979855334</v>
      </c>
      <c r="G127" s="67">
        <f t="shared" ref="G127:G153" si="147">+L127+Q127</f>
        <v>6272877.3454008531</v>
      </c>
      <c r="H127" s="68">
        <f t="shared" ref="H127:H153" si="148">+IFERROR(F127-G127,"")</f>
        <v>-445714.84741531964</v>
      </c>
      <c r="I127" s="69">
        <f t="shared" ref="I127:I153" si="149">+IFERROR(F127/G127-1,"")</f>
        <v>-7.1054290220118665E-2</v>
      </c>
      <c r="J127" s="23"/>
      <c r="K127" s="67">
        <f>+SUBTOTAL(9,K128:K130)</f>
        <v>5049217.7436110238</v>
      </c>
      <c r="L127" s="67">
        <f>+SUBTOTAL(9,L128:L130)</f>
        <v>5466239.1595079051</v>
      </c>
      <c r="M127" s="68">
        <f t="shared" ref="M127:M153" si="150">+IFERROR(K127-L127,"")</f>
        <v>-417021.41589688137</v>
      </c>
      <c r="N127" s="69">
        <f t="shared" ref="N127:N153" si="151">+IFERROR(K127/L127-1,"")</f>
        <v>-7.6290371446979144E-2</v>
      </c>
      <c r="O127" s="45"/>
      <c r="P127" s="67">
        <f>+SUBTOTAL(9,P128:P130)</f>
        <v>777944.75437450944</v>
      </c>
      <c r="Q127" s="67">
        <f>+SUBTOTAL(9,Q128:Q130)</f>
        <v>806638.18589294842</v>
      </c>
      <c r="R127" s="68">
        <f t="shared" ref="R127:R153" si="152">+IFERROR(P127-Q127,"")</f>
        <v>-28693.431518438971</v>
      </c>
      <c r="S127" s="69">
        <f t="shared" ref="S127:S153" si="153">+IFERROR(P127/Q127-1,"")</f>
        <v>-3.557162556924498E-2</v>
      </c>
      <c r="T127" s="23"/>
      <c r="U127" s="23"/>
      <c r="V127" s="14"/>
      <c r="W127" s="153">
        <f t="shared" ref="W127:X153" si="154">+AB127+AG127</f>
        <v>2775869.1328532458</v>
      </c>
      <c r="X127" s="153">
        <f t="shared" si="154"/>
        <v>2394404.9309852528</v>
      </c>
      <c r="Y127" s="154">
        <f t="shared" ref="Y127:Y153" si="155">+IFERROR(W127-X127,"")</f>
        <v>381464.20186799299</v>
      </c>
      <c r="Z127" s="155">
        <f t="shared" ref="Z127:Z153" si="156">+IFERROR(W127/X127-1,"")</f>
        <v>0.15931482471138558</v>
      </c>
      <c r="AA127" s="145"/>
      <c r="AB127" s="153">
        <f>+SUBTOTAL(9,AB128:AB130)</f>
        <v>2496300.1575106326</v>
      </c>
      <c r="AC127" s="153">
        <f>+SUBTOTAL(9,AC128:AC130)</f>
        <v>2137469.2632027101</v>
      </c>
      <c r="AD127" s="154">
        <f t="shared" ref="AD127:AD153" si="157">+IFERROR(AB127-AC127,"")</f>
        <v>358830.89430792257</v>
      </c>
      <c r="AE127" s="155">
        <f t="shared" ref="AE127:AE153" si="158">+IFERROR(AB127/AC127-1,"")</f>
        <v>0.16787651662895153</v>
      </c>
      <c r="AF127" s="145"/>
      <c r="AG127" s="153">
        <f>+SUBTOTAL(9,AG128:AG130)</f>
        <v>279568.9753426133</v>
      </c>
      <c r="AH127" s="153">
        <f>+SUBTOTAL(9,AH128:AH130)</f>
        <v>256935.66778254273</v>
      </c>
      <c r="AI127" s="154">
        <f t="shared" ref="AI127:AI153" si="159">+IFERROR(AG127-AH127,"")</f>
        <v>22633.307560070563</v>
      </c>
      <c r="AJ127" s="155">
        <f t="shared" ref="AJ127:AJ153" si="160">+IFERROR(AG127/AH127-1,"")</f>
        <v>8.808939512137437E-2</v>
      </c>
      <c r="AK127" s="145"/>
      <c r="AL127" s="145"/>
      <c r="AM127" s="14"/>
      <c r="AN127" s="153">
        <f t="shared" ref="AN127:AO153" si="161">+AS127+AX127</f>
        <v>815297.39087703009</v>
      </c>
      <c r="AO127" s="153">
        <f t="shared" si="161"/>
        <v>1110207.46261</v>
      </c>
      <c r="AP127" s="154">
        <f t="shared" ref="AP127:AP153" si="162">+IFERROR(AN127-AO127,"")</f>
        <v>-294910.07173296995</v>
      </c>
      <c r="AQ127" s="155">
        <f t="shared" ref="AQ127:AQ153" si="163">+IFERROR(AN127/AO127-1,"")</f>
        <v>-0.26563510124464695</v>
      </c>
      <c r="AR127" s="145"/>
      <c r="AS127" s="153">
        <f>+SUBTOTAL(9,AS128:AS130)</f>
        <v>788660.73882369651</v>
      </c>
      <c r="AT127" s="153">
        <f>+SUBTOTAL(9,AT128:AT130)</f>
        <v>1070826.46261</v>
      </c>
      <c r="AU127" s="154">
        <f t="shared" ref="AU127:AU153" si="164">+IFERROR(AS127-AT127,"")</f>
        <v>-282165.72378630354</v>
      </c>
      <c r="AV127" s="155">
        <f t="shared" ref="AV127:AV153" si="165">+IFERROR(AS127/AT127-1,"")</f>
        <v>-0.26350275571128612</v>
      </c>
      <c r="AW127" s="145"/>
      <c r="AX127" s="153">
        <f>+SUBTOTAL(9,AX128:AX130)</f>
        <v>26636.652053333637</v>
      </c>
      <c r="AY127" s="153">
        <f>+SUBTOTAL(9,AY128:AY130)</f>
        <v>39381</v>
      </c>
      <c r="AZ127" s="154">
        <f t="shared" ref="AZ127:AZ153" si="166">+IFERROR(AX127-AY127,"")</f>
        <v>-12744.347946666363</v>
      </c>
      <c r="BA127" s="155">
        <f t="shared" ref="BA127:BA153" si="167">+IFERROR(AX127/AY127-1,"")</f>
        <v>-0.32361666658201582</v>
      </c>
      <c r="BB127" s="145"/>
      <c r="BC127" s="145"/>
      <c r="BD127" s="14"/>
      <c r="BE127" s="153">
        <f t="shared" ref="BE127:BF153" si="168">+BJ127+BO127</f>
        <v>580821.87937933998</v>
      </c>
      <c r="BF127" s="153">
        <f t="shared" si="168"/>
        <v>595065.52795200003</v>
      </c>
      <c r="BG127" s="154">
        <f t="shared" ref="BG127:BG153" si="169">+IFERROR(BE127-BF127,"")</f>
        <v>-14243.648572660051</v>
      </c>
      <c r="BH127" s="155">
        <f t="shared" ref="BH127:BH153" si="170">+IFERROR(BE127/BF127-1,"")</f>
        <v>-2.3936269038607461E-2</v>
      </c>
      <c r="BI127" s="145"/>
      <c r="BJ127" s="153">
        <f>+SUBTOTAL(9,BJ128:BJ130)</f>
        <v>472266.47957025445</v>
      </c>
      <c r="BK127" s="153">
        <f>+SUBTOTAL(9,BK128:BK130)</f>
        <v>491570.88772629126</v>
      </c>
      <c r="BL127" s="154">
        <f t="shared" ref="BL127:BL153" si="171">+IFERROR(BJ127-BK127,"")</f>
        <v>-19304.408156036807</v>
      </c>
      <c r="BM127" s="155">
        <f t="shared" ref="BM127:BM153" si="172">+IFERROR(BJ127/BK127-1,"")</f>
        <v>-3.9270853173033249E-2</v>
      </c>
      <c r="BN127" s="145"/>
      <c r="BO127" s="153">
        <f>+SUBTOTAL(9,BO128:BO130)</f>
        <v>108555.39980908556</v>
      </c>
      <c r="BP127" s="153">
        <f>+SUBTOTAL(9,BP128:BP130)</f>
        <v>103494.64022570882</v>
      </c>
      <c r="BQ127" s="154">
        <f t="shared" ref="BQ127:BQ153" si="173">+IFERROR(BO127-BP127,"")</f>
        <v>5060.7595833767409</v>
      </c>
      <c r="BR127" s="155">
        <f t="shared" ref="BR127:BR153" si="174">+IFERROR(BO127/BP127-1,"")</f>
        <v>4.8898760093661453E-2</v>
      </c>
      <c r="BS127" s="145"/>
      <c r="BT127" s="145"/>
      <c r="BU127" s="14"/>
      <c r="BV127" s="153">
        <f t="shared" ref="BV127:BW153" si="175">+CA127+CF127</f>
        <v>545710.29617295018</v>
      </c>
      <c r="BW127" s="153">
        <f t="shared" si="175"/>
        <v>848233.05531744962</v>
      </c>
      <c r="BX127" s="154">
        <f t="shared" ref="BX127:BX153" si="176">+IFERROR(BV127-BW127,"")</f>
        <v>-302522.75914449943</v>
      </c>
      <c r="BY127" s="155">
        <f t="shared" ref="BY127:BY153" si="177">+IFERROR(BV127/BW127-1,"")</f>
        <v>-0.3566505186847273</v>
      </c>
      <c r="BZ127" s="145"/>
      <c r="CA127" s="153">
        <f>+SUBTOTAL(9,CA128:CA130)</f>
        <v>381268.54160918063</v>
      </c>
      <c r="CB127" s="153">
        <f>+SUBTOTAL(9,CB128:CB130)</f>
        <v>660003.2420740528</v>
      </c>
      <c r="CC127" s="154">
        <f t="shared" ref="CC127:CC153" si="178">+IFERROR(CA127-CB127,"")</f>
        <v>-278734.70046487218</v>
      </c>
      <c r="CD127" s="155">
        <f t="shared" ref="CD127:CD153" si="179">+IFERROR(CA127/CB127-1,"")</f>
        <v>-0.42232322918437715</v>
      </c>
      <c r="CE127" s="145"/>
      <c r="CF127" s="153">
        <f>+SUBTOTAL(9,CF128:CF130)</f>
        <v>164441.75456376956</v>
      </c>
      <c r="CG127" s="153">
        <f>+SUBTOTAL(9,CG128:CG130)</f>
        <v>188229.81324339684</v>
      </c>
      <c r="CH127" s="154">
        <f t="shared" ref="CH127:CH153" si="180">+IFERROR(CF127-CG127,"")</f>
        <v>-23788.058679627284</v>
      </c>
      <c r="CI127" s="155">
        <f t="shared" ref="CI127:CI153" si="181">+IFERROR(CF127/CG127-1,"")</f>
        <v>-0.12637774149447489</v>
      </c>
      <c r="CJ127" s="145"/>
      <c r="CK127" s="145"/>
      <c r="CL127" s="14"/>
      <c r="CM127" s="129">
        <f t="shared" ref="CM127:CN153" si="182">+CR127+CW127</f>
        <v>298201.83739714598</v>
      </c>
      <c r="CN127" s="129">
        <f t="shared" si="182"/>
        <v>371244.80336734402</v>
      </c>
      <c r="CO127" s="204">
        <f t="shared" ref="CO127:CO153" si="183">+IFERROR(CM127-CN127,"")</f>
        <v>-73042.965970198042</v>
      </c>
      <c r="CP127" s="155">
        <f t="shared" ref="CP127:CP153" si="184">+IFERROR(CM127/CN127-1,"")</f>
        <v>-0.19675148394716402</v>
      </c>
      <c r="CQ127" s="198"/>
      <c r="CR127" s="129">
        <f>+SUBTOTAL(9,CR128:CR130)</f>
        <v>298062.59150714596</v>
      </c>
      <c r="CS127" s="129">
        <f>+SUBTOTAL(9,CS128:CS130)</f>
        <v>371029.64613734401</v>
      </c>
      <c r="CT127" s="204">
        <f t="shared" ref="CT127:CT153" si="185">+IFERROR(CR127-CS127,"")</f>
        <v>-72967.05463019805</v>
      </c>
      <c r="CU127" s="155">
        <f t="shared" ref="CU127:CU153" si="186">+IFERROR(CR127/CS127-1,"")</f>
        <v>-0.19666098218789729</v>
      </c>
      <c r="CV127" s="198"/>
      <c r="CW127" s="129">
        <f>+SUBTOTAL(9,CW128:CW130)</f>
        <v>139.2458900000106</v>
      </c>
      <c r="CX127" s="129">
        <f>+SUBTOTAL(9,CX128:CX130)</f>
        <v>215.15722999999059</v>
      </c>
      <c r="CY127" s="204">
        <f t="shared" ref="CY127:CY153" si="187">+IFERROR(CW127-CX127,"")</f>
        <v>-75.911339999979987</v>
      </c>
      <c r="CZ127" s="155">
        <f t="shared" ref="CZ127:CZ153" si="188">+IFERROR(CW127/CX127-1,"")</f>
        <v>-0.35281798338816361</v>
      </c>
      <c r="DA127" s="198"/>
      <c r="DB127" s="198"/>
      <c r="DC127" s="14"/>
      <c r="DD127" s="153">
        <f t="shared" ref="DD127:DE153" si="189">+DI127+DN127</f>
        <v>86412.084337000008</v>
      </c>
      <c r="DE127" s="153">
        <f t="shared" si="189"/>
        <v>110694.46162064001</v>
      </c>
      <c r="DF127" s="154">
        <f t="shared" ref="DF127:DF153" si="190">+IFERROR(DD127-DE127,"")</f>
        <v>-24282.377283640002</v>
      </c>
      <c r="DG127" s="155">
        <f t="shared" ref="DG127:DG153" si="191">+IFERROR(DD127/DE127-1,"")</f>
        <v>-0.21936397655429152</v>
      </c>
      <c r="DH127" s="145"/>
      <c r="DI127" s="153">
        <f>+SUBTOTAL(9,DI128:DI130)</f>
        <v>86412.084337000008</v>
      </c>
      <c r="DJ127" s="153">
        <f>+SUBTOTAL(9,DJ128:DJ130)</f>
        <v>110694.46162064001</v>
      </c>
      <c r="DK127" s="154">
        <f t="shared" ref="DK127:DK153" si="192">+IFERROR(DI127-DJ127,"")</f>
        <v>-24282.377283640002</v>
      </c>
      <c r="DL127" s="155">
        <f t="shared" ref="DL127:DL153" si="193">+IFERROR(DI127/DJ127-1,"")</f>
        <v>-0.21936397655429152</v>
      </c>
      <c r="DM127" s="145"/>
      <c r="DN127" s="153">
        <f>+SUBTOTAL(9,DN128:DN130)</f>
        <v>0</v>
      </c>
      <c r="DO127" s="153">
        <f>+SUBTOTAL(9,DO128:DO130)</f>
        <v>0</v>
      </c>
      <c r="DP127" s="154">
        <f t="shared" ref="DP127:DP153" si="194">+IFERROR(DN127-DO127,"")</f>
        <v>0</v>
      </c>
      <c r="DQ127" s="155" t="str">
        <f t="shared" ref="DQ127:DQ153" si="195">+IFERROR(DN127/DO127-1,"")</f>
        <v/>
      </c>
      <c r="DR127" s="145"/>
      <c r="DS127" s="145"/>
      <c r="DT127" s="14"/>
      <c r="DU127" s="153">
        <f t="shared" ref="DU127:DV153" si="196">+DZ127+EE127</f>
        <v>431331.51949899062</v>
      </c>
      <c r="DV127" s="153">
        <f t="shared" si="196"/>
        <v>522295.46939368744</v>
      </c>
      <c r="DW127" s="154">
        <f t="shared" ref="DW127:DW153" si="197">+IFERROR(DU127-DV127,"")</f>
        <v>-90963.949894696823</v>
      </c>
      <c r="DX127" s="155">
        <f t="shared" ref="DX127:DX153" si="198">+IFERROR(DU127/DV127-1,"")</f>
        <v>-0.17416185899581582</v>
      </c>
      <c r="DY127" s="145"/>
      <c r="DZ127" s="153">
        <f>+SUBTOTAL(9,DZ128:DZ130)</f>
        <v>280350.95613675535</v>
      </c>
      <c r="EA127" s="153">
        <f>+SUBTOTAL(9,EA128:EA130)</f>
        <v>341917.02288748336</v>
      </c>
      <c r="EB127" s="154">
        <f t="shared" ref="EB127:EB153" si="199">+IFERROR(DZ127-EA127,"")</f>
        <v>-61566.066750728001</v>
      </c>
      <c r="EC127" s="155">
        <f t="shared" ref="EC127:EC153" si="200">+IFERROR(DZ127/EA127-1,"")</f>
        <v>-0.18006142610509313</v>
      </c>
      <c r="ED127" s="145"/>
      <c r="EE127" s="153">
        <f>+SUBTOTAL(9,EE128:EE130)</f>
        <v>150980.56336223529</v>
      </c>
      <c r="EF127" s="153">
        <f>+SUBTOTAL(9,EF128:EF130)</f>
        <v>180378.44650620411</v>
      </c>
      <c r="EG127" s="154">
        <f t="shared" ref="EG127:EG153" si="201">+IFERROR(EE127-EF127,"")</f>
        <v>-29397.883143968822</v>
      </c>
      <c r="EH127" s="155">
        <f t="shared" ref="EH127:EH153" si="202">+IFERROR(EE127/EF127-1,"")</f>
        <v>-0.16297891302083967</v>
      </c>
      <c r="EI127" s="145"/>
      <c r="EJ127" s="145"/>
      <c r="EK127" s="14"/>
      <c r="EL127" s="153">
        <f t="shared" ref="EL127:EM153" si="203">+EQ127+EV127</f>
        <v>294437.30190000002</v>
      </c>
      <c r="EM127" s="153">
        <f t="shared" si="203"/>
        <v>318368.48994400003</v>
      </c>
      <c r="EN127" s="154">
        <f t="shared" ref="EN127:EN153" si="204">+IFERROR(EL127-EM127,"")</f>
        <v>-23931.18804400001</v>
      </c>
      <c r="EO127" s="155">
        <f t="shared" ref="EO127:EO153" si="205">+IFERROR(EL127/EM127-1,"")</f>
        <v>-7.5168205396863974E-2</v>
      </c>
      <c r="EP127" s="145"/>
      <c r="EQ127" s="153">
        <f>+SUBTOTAL(9,EQ128:EQ130)</f>
        <v>246815.138546528</v>
      </c>
      <c r="ER127" s="153">
        <f>+SUBTOTAL(9,ER128:ER130)</f>
        <v>280365.02903890406</v>
      </c>
      <c r="ES127" s="154">
        <f t="shared" ref="ES127:ES153" si="206">+IFERROR(EQ127-ER127,"")</f>
        <v>-33549.890492376056</v>
      </c>
      <c r="ET127" s="155">
        <f t="shared" ref="ET127:ET153" si="207">+IFERROR(EQ127/ER127-1,"")</f>
        <v>-0.11966503314406096</v>
      </c>
      <c r="EU127" s="145"/>
      <c r="EV127" s="153">
        <f>+SUBTOTAL(9,EV128:EV130)</f>
        <v>47622.163353472002</v>
      </c>
      <c r="EW127" s="153">
        <f>+SUBTOTAL(9,EW128:EW130)</f>
        <v>38003.460905095999</v>
      </c>
      <c r="EX127" s="154">
        <f t="shared" ref="EX127:EX153" si="208">+IFERROR(EV127-EW127,"")</f>
        <v>9618.7024483760033</v>
      </c>
      <c r="EY127" s="155">
        <f t="shared" ref="EY127:EY153" si="209">+IFERROR(EV127/EW127-1,"")</f>
        <v>0.25310069712851346</v>
      </c>
      <c r="EZ127" s="145"/>
      <c r="FA127" s="145"/>
      <c r="FB127" s="14"/>
      <c r="FC127" s="153">
        <f t="shared" ref="FC127:FD153" si="210">+FH127+FM127</f>
        <v>-894.49232583348362</v>
      </c>
      <c r="FD127" s="153">
        <f t="shared" si="210"/>
        <v>2337.4561250001475</v>
      </c>
      <c r="FE127" s="154">
        <f t="shared" ref="FE127:FE153" si="211">+IFERROR(FC127-FD127,"")</f>
        <v>-3231.9484508336309</v>
      </c>
      <c r="FF127" s="155">
        <f t="shared" ref="FF127:FF153" si="212">+IFERROR(FC127/FD127-1,"")</f>
        <v>-1.3826776966063596</v>
      </c>
      <c r="FG127" s="145"/>
      <c r="FH127" s="153">
        <f>+SUBTOTAL(9,FH128:FH130)</f>
        <v>-894.49232583348362</v>
      </c>
      <c r="FI127" s="153">
        <f>+SUBTOTAL(9,FI128:FI130)</f>
        <v>2337.4561250001475</v>
      </c>
      <c r="FJ127" s="154">
        <f t="shared" ref="FJ127:FJ153" si="213">+IFERROR(FH127-FI127,"")</f>
        <v>-3231.9484508336309</v>
      </c>
      <c r="FK127" s="155">
        <f t="shared" ref="FK127:FK153" si="214">+IFERROR(FH127/FI127-1,"")</f>
        <v>-1.3826776966063596</v>
      </c>
      <c r="FL127" s="145"/>
      <c r="FM127" s="153">
        <f>+SUBTOTAL(9,FM128:FM130)</f>
        <v>0</v>
      </c>
      <c r="FN127" s="153">
        <f>+SUBTOTAL(9,FN128:FN130)</f>
        <v>0</v>
      </c>
      <c r="FO127" s="154">
        <f t="shared" ref="FO127:FO153" si="215">+IFERROR(FM127-FN127,"")</f>
        <v>0</v>
      </c>
      <c r="FP127" s="155" t="str">
        <f t="shared" ref="FP127:FP153" si="216">+IFERROR(FM127/FN127-1,"")</f>
        <v/>
      </c>
      <c r="FQ127" s="145"/>
      <c r="FR127" s="145"/>
      <c r="FS127" s="14"/>
      <c r="FT127" s="153">
        <f t="shared" ref="FT127:FU153" si="217">+FY127+GD127</f>
        <v>-24.452104335099992</v>
      </c>
      <c r="FU127" s="153">
        <f t="shared" si="217"/>
        <v>25.688085479900003</v>
      </c>
      <c r="FV127" s="154">
        <f t="shared" ref="FV127:FV153" si="218">+IFERROR(FT127-FU127,"")</f>
        <v>-50.140189814999999</v>
      </c>
      <c r="FW127" s="155">
        <f t="shared" ref="FW127:FW153" si="219">+IFERROR(FT127/FU127-1,"")</f>
        <v>-1.9518850423568108</v>
      </c>
      <c r="FX127" s="145"/>
      <c r="FY127" s="153">
        <f>+SUBTOTAL(9,FY128:FY130)</f>
        <v>-24.452104335099992</v>
      </c>
      <c r="FZ127" s="153">
        <f>+SUBTOTAL(9,FZ128:FZ130)</f>
        <v>25.688085479900003</v>
      </c>
      <c r="GA127" s="154">
        <f t="shared" ref="GA127:GA153" si="220">+IFERROR(FY127-FZ127,"")</f>
        <v>-50.140189814999999</v>
      </c>
      <c r="GB127" s="155">
        <f t="shared" ref="GB127:GB153" si="221">+IFERROR(FY127/FZ127-1,"")</f>
        <v>-1.9518850423568108</v>
      </c>
      <c r="GC127" s="145"/>
      <c r="GD127" s="153">
        <f>+SUBTOTAL(9,GD128:GD130)</f>
        <v>0</v>
      </c>
      <c r="GE127" s="153">
        <f>+SUBTOTAL(9,GE128:GE130)</f>
        <v>0</v>
      </c>
      <c r="GF127" s="154">
        <f t="shared" ref="GF127:GF153" si="222">+IFERROR(GD127-GE127,"")</f>
        <v>0</v>
      </c>
      <c r="GG127" s="155" t="str">
        <f t="shared" ref="GG127:GG153" si="223">+IFERROR(GD127/GE127-1,"")</f>
        <v/>
      </c>
      <c r="GH127" s="145"/>
      <c r="GI127" s="145"/>
    </row>
    <row r="128" spans="1:191" x14ac:dyDescent="0.25">
      <c r="A128" s="41">
        <v>715</v>
      </c>
      <c r="B128" s="45"/>
      <c r="C128" s="45" t="str">
        <f>VLOOKUP($A128&amp;C$1,TEXTDF,(SPRCODE="DE")*2+(SPRCODE="FR")*3,FALSE)</f>
        <v>Sparprozess (Kapitalanlageertrag)</v>
      </c>
      <c r="D128" s="45"/>
      <c r="E128" s="45"/>
      <c r="F128" s="79">
        <f t="shared" si="146"/>
        <v>2746773.1522797858</v>
      </c>
      <c r="G128" s="79">
        <f t="shared" si="147"/>
        <v>3240265.6465013442</v>
      </c>
      <c r="H128" s="92">
        <f t="shared" si="148"/>
        <v>-493492.49422155833</v>
      </c>
      <c r="I128" s="93">
        <f t="shared" si="149"/>
        <v>-0.15230001119025649</v>
      </c>
      <c r="J128" s="23"/>
      <c r="K128" s="79">
        <f t="shared" ref="K128:K130" si="224">+AB128*$G$5+AS128*$H$5+BJ128*$I$5+CA128*$K$5+CR128*$L$5+DI128*$M$5+DZ128*$N$5+EQ128*$P$5+FH128*$Q$5+FY128*$R$5</f>
        <v>2491368.1975536696</v>
      </c>
      <c r="L128" s="79">
        <f t="shared" ref="L128:L130" si="225">+AC128*$G$5+AT128*$H$5+BK128*$I$5+CB128*$K$5+CS128*$L$5+DJ128*$M$5+EA128*$N$5+ER128*$P$5+FI128*$Q$5+FZ128*$R$5</f>
        <v>2987677.7568525407</v>
      </c>
      <c r="M128" s="92">
        <f t="shared" si="150"/>
        <v>-496309.55929887109</v>
      </c>
      <c r="N128" s="93">
        <f t="shared" si="151"/>
        <v>-0.16611883867345967</v>
      </c>
      <c r="O128" s="45"/>
      <c r="P128" s="79">
        <f t="shared" ref="P128:P130" si="226">+AG128*$G$5+AX128*$H$5+BO128*$I$5+CF128*$K$5+CW128*$L$5+DN128*$M$5+EE128*$N$5+EV128*$P$5+FM128*$Q$5+GD128*$R$5</f>
        <v>255404.95472611609</v>
      </c>
      <c r="Q128" s="79">
        <f t="shared" ref="Q128:Q130" si="227">+AH128*$G$5+AY128*$H$5+BP128*$I$5+CG128*$K$5+CX128*$L$5+DO128*$M$5+EF128*$N$5+EW128*$P$5+FN128*$Q$5+GE128*$R$5</f>
        <v>252587.88964880342</v>
      </c>
      <c r="R128" s="92">
        <f t="shared" si="152"/>
        <v>2817.065077312669</v>
      </c>
      <c r="S128" s="93">
        <f t="shared" si="153"/>
        <v>1.1152811329274259E-2</v>
      </c>
      <c r="T128" s="23"/>
      <c r="U128" s="23"/>
      <c r="V128" s="14"/>
      <c r="W128" s="152">
        <f t="shared" si="154"/>
        <v>1796479.5948099999</v>
      </c>
      <c r="X128" s="152">
        <f t="shared" si="154"/>
        <v>1418109.5011000002</v>
      </c>
      <c r="Y128" s="156">
        <f t="shared" si="155"/>
        <v>378370.0937099997</v>
      </c>
      <c r="Z128" s="174">
        <f t="shared" si="156"/>
        <v>0.26681303059919226</v>
      </c>
      <c r="AA128" s="145"/>
      <c r="AB128" s="152">
        <v>1626904.3038486128</v>
      </c>
      <c r="AC128" s="152">
        <v>1285741.3484526067</v>
      </c>
      <c r="AD128" s="156">
        <f t="shared" si="157"/>
        <v>341162.95539600612</v>
      </c>
      <c r="AE128" s="174">
        <f t="shared" si="158"/>
        <v>0.26534338014920089</v>
      </c>
      <c r="AF128" s="145"/>
      <c r="AG128" s="152">
        <v>169575.2909613871</v>
      </c>
      <c r="AH128" s="152">
        <v>132368.15264739355</v>
      </c>
      <c r="AI128" s="156">
        <f t="shared" si="159"/>
        <v>37207.13831399355</v>
      </c>
      <c r="AJ128" s="174">
        <f t="shared" si="160"/>
        <v>0.28108829480386488</v>
      </c>
      <c r="AK128" s="145"/>
      <c r="AL128" s="145"/>
      <c r="AM128" s="14"/>
      <c r="AN128" s="152">
        <f t="shared" si="161"/>
        <v>160081.13091000004</v>
      </c>
      <c r="AO128" s="152">
        <f t="shared" si="161"/>
        <v>519134.46260999999</v>
      </c>
      <c r="AP128" s="156">
        <f t="shared" si="162"/>
        <v>-359053.33169999998</v>
      </c>
      <c r="AQ128" s="174">
        <f t="shared" si="163"/>
        <v>-0.69163840499978313</v>
      </c>
      <c r="AR128" s="145"/>
      <c r="AS128" s="152">
        <v>160081.13091000004</v>
      </c>
      <c r="AT128" s="152">
        <v>519134.46260999999</v>
      </c>
      <c r="AU128" s="156">
        <f t="shared" si="164"/>
        <v>-359053.33169999998</v>
      </c>
      <c r="AV128" s="174">
        <f t="shared" si="165"/>
        <v>-0.69163840499978313</v>
      </c>
      <c r="AW128" s="145"/>
      <c r="AX128" s="152">
        <v>0</v>
      </c>
      <c r="AY128" s="152">
        <v>0</v>
      </c>
      <c r="AZ128" s="156">
        <f t="shared" si="166"/>
        <v>0</v>
      </c>
      <c r="BA128" s="174" t="str">
        <f t="shared" si="167"/>
        <v/>
      </c>
      <c r="BB128" s="145"/>
      <c r="BC128" s="145"/>
      <c r="BD128" s="14"/>
      <c r="BE128" s="152">
        <f t="shared" si="168"/>
        <v>315512.90315264004</v>
      </c>
      <c r="BF128" s="152">
        <f t="shared" si="168"/>
        <v>322413.49899000011</v>
      </c>
      <c r="BG128" s="156">
        <f t="shared" si="169"/>
        <v>-6900.5958373600733</v>
      </c>
      <c r="BH128" s="174">
        <f t="shared" si="170"/>
        <v>-2.1402937094684438E-2</v>
      </c>
      <c r="BI128" s="145"/>
      <c r="BJ128" s="152">
        <v>264967.11097025446</v>
      </c>
      <c r="BK128" s="152">
        <v>275919.81292629126</v>
      </c>
      <c r="BL128" s="156">
        <f t="shared" si="171"/>
        <v>-10952.701956036792</v>
      </c>
      <c r="BM128" s="174">
        <f t="shared" si="172"/>
        <v>-3.9695235510190385E-2</v>
      </c>
      <c r="BN128" s="145"/>
      <c r="BO128" s="152">
        <v>50545.79218238558</v>
      </c>
      <c r="BP128" s="152">
        <v>46493.686063708825</v>
      </c>
      <c r="BQ128" s="156">
        <f t="shared" si="173"/>
        <v>4052.1061186767547</v>
      </c>
      <c r="BR128" s="174">
        <f t="shared" si="174"/>
        <v>8.7153901136689527E-2</v>
      </c>
      <c r="BS128" s="145"/>
      <c r="BT128" s="145"/>
      <c r="BU128" s="14"/>
      <c r="BV128" s="152">
        <f t="shared" si="175"/>
        <v>173537.09015999991</v>
      </c>
      <c r="BW128" s="152">
        <f t="shared" si="175"/>
        <v>457699.86489999981</v>
      </c>
      <c r="BX128" s="156">
        <f t="shared" si="176"/>
        <v>-284162.77473999991</v>
      </c>
      <c r="BY128" s="174">
        <f t="shared" si="177"/>
        <v>-0.620849592783002</v>
      </c>
      <c r="BZ128" s="145"/>
      <c r="CA128" s="152">
        <v>163964.01556289705</v>
      </c>
      <c r="CB128" s="152">
        <v>433913.17927326966</v>
      </c>
      <c r="CC128" s="156">
        <f t="shared" si="178"/>
        <v>-269949.16371037264</v>
      </c>
      <c r="CD128" s="174">
        <f t="shared" si="179"/>
        <v>-0.62212713649880669</v>
      </c>
      <c r="CE128" s="145"/>
      <c r="CF128" s="152">
        <v>9573.0745971028537</v>
      </c>
      <c r="CG128" s="152">
        <v>23786.685626730163</v>
      </c>
      <c r="CH128" s="156">
        <f t="shared" si="180"/>
        <v>-14213.611029627309</v>
      </c>
      <c r="CI128" s="174">
        <f t="shared" si="181"/>
        <v>-0.59754483044307949</v>
      </c>
      <c r="CJ128" s="145"/>
      <c r="CK128" s="145"/>
      <c r="CL128" s="14"/>
      <c r="CM128" s="127">
        <f t="shared" si="182"/>
        <v>159141.34640714599</v>
      </c>
      <c r="CN128" s="127">
        <f t="shared" si="182"/>
        <v>228318.11871734404</v>
      </c>
      <c r="CO128" s="205">
        <f t="shared" si="183"/>
        <v>-69176.772310198052</v>
      </c>
      <c r="CP128" s="218">
        <f t="shared" si="184"/>
        <v>-0.3029841551727146</v>
      </c>
      <c r="CQ128" s="198"/>
      <c r="CR128" s="127">
        <v>159002.10051714597</v>
      </c>
      <c r="CS128" s="127">
        <v>228102.96128734405</v>
      </c>
      <c r="CT128" s="205">
        <f t="shared" si="185"/>
        <v>-69100.86077019808</v>
      </c>
      <c r="CU128" s="218">
        <f t="shared" si="186"/>
        <v>-0.30293714899716229</v>
      </c>
      <c r="CV128" s="198"/>
      <c r="CW128" s="127">
        <v>139.2458900000106</v>
      </c>
      <c r="CX128" s="127">
        <v>215.15742999999057</v>
      </c>
      <c r="CY128" s="205">
        <f t="shared" si="187"/>
        <v>-75.911539999979965</v>
      </c>
      <c r="CZ128" s="218">
        <f t="shared" si="188"/>
        <v>-0.35281858497744323</v>
      </c>
      <c r="DA128" s="198"/>
      <c r="DB128" s="198"/>
      <c r="DC128" s="14"/>
      <c r="DD128" s="152">
        <f t="shared" si="189"/>
        <v>29823.437000000005</v>
      </c>
      <c r="DE128" s="152">
        <f t="shared" si="189"/>
        <v>52707.996890000009</v>
      </c>
      <c r="DF128" s="156">
        <f t="shared" si="190"/>
        <v>-22884.559890000004</v>
      </c>
      <c r="DG128" s="174">
        <f t="shared" si="191"/>
        <v>-0.43417623966547969</v>
      </c>
      <c r="DH128" s="145"/>
      <c r="DI128" s="152">
        <v>29823.437000000005</v>
      </c>
      <c r="DJ128" s="152">
        <v>52707.996890000009</v>
      </c>
      <c r="DK128" s="156">
        <f t="shared" si="192"/>
        <v>-22884.559890000004</v>
      </c>
      <c r="DL128" s="174">
        <f t="shared" si="193"/>
        <v>-0.43417623966547969</v>
      </c>
      <c r="DM128" s="145"/>
      <c r="DN128" s="152">
        <v>0</v>
      </c>
      <c r="DO128" s="152">
        <v>0</v>
      </c>
      <c r="DP128" s="156">
        <f t="shared" si="194"/>
        <v>0</v>
      </c>
      <c r="DQ128" s="174" t="str">
        <f t="shared" si="195"/>
        <v/>
      </c>
      <c r="DR128" s="145"/>
      <c r="DS128" s="145"/>
      <c r="DT128" s="14"/>
      <c r="DU128" s="152">
        <f t="shared" si="196"/>
        <v>74200.371350000001</v>
      </c>
      <c r="DV128" s="152">
        <f t="shared" si="196"/>
        <v>155663.85973999999</v>
      </c>
      <c r="DW128" s="156">
        <f t="shared" si="197"/>
        <v>-81463.488389999984</v>
      </c>
      <c r="DX128" s="174">
        <f t="shared" si="198"/>
        <v>-0.52332949039080523</v>
      </c>
      <c r="DY128" s="145"/>
      <c r="DZ128" s="152">
        <v>54028.25858823146</v>
      </c>
      <c r="EA128" s="152">
        <v>114948.69096412507</v>
      </c>
      <c r="EB128" s="156">
        <f t="shared" si="199"/>
        <v>-60920.432375893608</v>
      </c>
      <c r="EC128" s="174">
        <f t="shared" si="200"/>
        <v>-0.52997934874183628</v>
      </c>
      <c r="ED128" s="145"/>
      <c r="EE128" s="152">
        <v>20172.112761768534</v>
      </c>
      <c r="EF128" s="152">
        <v>40715.16877587491</v>
      </c>
      <c r="EG128" s="156">
        <f t="shared" si="201"/>
        <v>-20543.056014106376</v>
      </c>
      <c r="EH128" s="174">
        <f t="shared" si="202"/>
        <v>-0.50455534464783591</v>
      </c>
      <c r="EI128" s="145"/>
      <c r="EJ128" s="145"/>
      <c r="EK128" s="14"/>
      <c r="EL128" s="152">
        <f t="shared" si="203"/>
        <v>39224.054260000012</v>
      </c>
      <c r="EM128" s="152">
        <f t="shared" si="203"/>
        <v>84170.839743999997</v>
      </c>
      <c r="EN128" s="156">
        <f t="shared" si="204"/>
        <v>-44946.785483999985</v>
      </c>
      <c r="EO128" s="174">
        <f t="shared" si="205"/>
        <v>-0.53399473761581373</v>
      </c>
      <c r="EP128" s="145"/>
      <c r="EQ128" s="152">
        <v>33824.615926528008</v>
      </c>
      <c r="ER128" s="152">
        <v>75161.800638904009</v>
      </c>
      <c r="ES128" s="156">
        <f t="shared" si="206"/>
        <v>-41337.184712376002</v>
      </c>
      <c r="ET128" s="174">
        <f t="shared" si="207"/>
        <v>-0.54997597663965125</v>
      </c>
      <c r="EU128" s="145"/>
      <c r="EV128" s="152">
        <v>5399.4383334720051</v>
      </c>
      <c r="EW128" s="152">
        <v>9009.0391050959952</v>
      </c>
      <c r="EX128" s="156">
        <f t="shared" si="208"/>
        <v>-3609.6007716239901</v>
      </c>
      <c r="EY128" s="174">
        <f t="shared" si="209"/>
        <v>-0.40066434716463895</v>
      </c>
      <c r="EZ128" s="145"/>
      <c r="FA128" s="145"/>
      <c r="FB128" s="14"/>
      <c r="FC128" s="152">
        <f t="shared" si="210"/>
        <v>-1181.2528400000001</v>
      </c>
      <c r="FD128" s="152">
        <f t="shared" si="210"/>
        <v>2043.0409800000002</v>
      </c>
      <c r="FE128" s="156">
        <f t="shared" si="211"/>
        <v>-3224.2938200000003</v>
      </c>
      <c r="FF128" s="174">
        <f t="shared" si="212"/>
        <v>-1.5781836250783379</v>
      </c>
      <c r="FG128" s="145"/>
      <c r="FH128" s="152">
        <v>-1181.2528400000001</v>
      </c>
      <c r="FI128" s="152">
        <v>2043.0409800000002</v>
      </c>
      <c r="FJ128" s="156">
        <f t="shared" si="213"/>
        <v>-3224.2938200000003</v>
      </c>
      <c r="FK128" s="174">
        <f t="shared" si="214"/>
        <v>-1.5781836250783379</v>
      </c>
      <c r="FL128" s="145"/>
      <c r="FM128" s="152">
        <v>0</v>
      </c>
      <c r="FN128" s="152">
        <v>0</v>
      </c>
      <c r="FO128" s="156">
        <f t="shared" si="215"/>
        <v>0</v>
      </c>
      <c r="FP128" s="174" t="str">
        <f t="shared" si="216"/>
        <v/>
      </c>
      <c r="FQ128" s="145"/>
      <c r="FR128" s="145"/>
      <c r="FS128" s="14"/>
      <c r="FT128" s="152">
        <f t="shared" si="217"/>
        <v>-45.522929999999995</v>
      </c>
      <c r="FU128" s="152">
        <f t="shared" si="217"/>
        <v>4.4628300000000038</v>
      </c>
      <c r="FV128" s="156">
        <f t="shared" si="218"/>
        <v>-49.985759999999999</v>
      </c>
      <c r="FW128" s="174">
        <f t="shared" si="219"/>
        <v>-11.200462486807689</v>
      </c>
      <c r="FX128" s="145"/>
      <c r="FY128" s="152">
        <v>-45.522929999999995</v>
      </c>
      <c r="FZ128" s="152">
        <v>4.4628300000000038</v>
      </c>
      <c r="GA128" s="156">
        <f t="shared" si="220"/>
        <v>-49.985759999999999</v>
      </c>
      <c r="GB128" s="174">
        <f t="shared" si="221"/>
        <v>-11.200462486807689</v>
      </c>
      <c r="GC128" s="145"/>
      <c r="GD128" s="152">
        <v>0</v>
      </c>
      <c r="GE128" s="152">
        <v>0</v>
      </c>
      <c r="GF128" s="156">
        <f t="shared" si="222"/>
        <v>0</v>
      </c>
      <c r="GG128" s="174" t="str">
        <f t="shared" si="223"/>
        <v/>
      </c>
      <c r="GH128" s="145"/>
      <c r="GI128" s="145"/>
    </row>
    <row r="129" spans="1:191" x14ac:dyDescent="0.25">
      <c r="A129" s="41">
        <v>716</v>
      </c>
      <c r="B129" s="45"/>
      <c r="C129" s="45" t="str">
        <f>VLOOKUP($A129&amp;C$1,TEXTDF,(SPRCODE="DE")*2+(SPRCODE="FR")*3,FALSE)</f>
        <v>Risikoprozess (Risikoprämien)</v>
      </c>
      <c r="D129" s="45"/>
      <c r="E129" s="45"/>
      <c r="F129" s="79">
        <f t="shared" si="146"/>
        <v>2369993.0822477485</v>
      </c>
      <c r="G129" s="79">
        <f t="shared" si="147"/>
        <v>2324393.389026694</v>
      </c>
      <c r="H129" s="92">
        <f t="shared" si="148"/>
        <v>45599.693221054506</v>
      </c>
      <c r="I129" s="93">
        <f t="shared" si="149"/>
        <v>1.9617889741180505E-2</v>
      </c>
      <c r="J129" s="23"/>
      <c r="K129" s="79">
        <f t="shared" si="224"/>
        <v>1920918.0665835207</v>
      </c>
      <c r="L129" s="79">
        <f t="shared" si="225"/>
        <v>1845495.7354351031</v>
      </c>
      <c r="M129" s="92">
        <f t="shared" si="150"/>
        <v>75422.331148417667</v>
      </c>
      <c r="N129" s="93">
        <f t="shared" si="151"/>
        <v>4.0868331310793149E-2</v>
      </c>
      <c r="O129" s="45"/>
      <c r="P129" s="79">
        <f t="shared" si="226"/>
        <v>449075.01566422766</v>
      </c>
      <c r="Q129" s="79">
        <f t="shared" si="227"/>
        <v>478897.6535915907</v>
      </c>
      <c r="R129" s="92">
        <f t="shared" si="152"/>
        <v>-29822.637927363045</v>
      </c>
      <c r="S129" s="93">
        <f t="shared" si="153"/>
        <v>-6.2273510224370665E-2</v>
      </c>
      <c r="T129" s="23"/>
      <c r="U129" s="23"/>
      <c r="V129" s="14"/>
      <c r="W129" s="152">
        <f t="shared" si="154"/>
        <v>750895.02443399886</v>
      </c>
      <c r="X129" s="152">
        <f t="shared" si="154"/>
        <v>744886.08746655041</v>
      </c>
      <c r="Y129" s="156">
        <f t="shared" si="155"/>
        <v>6008.9369674484478</v>
      </c>
      <c r="Z129" s="174">
        <f t="shared" si="156"/>
        <v>8.0669206588159792E-3</v>
      </c>
      <c r="AA129" s="145"/>
      <c r="AB129" s="152">
        <v>658865.69489839883</v>
      </c>
      <c r="AC129" s="152">
        <v>638074.18501255044</v>
      </c>
      <c r="AD129" s="156">
        <f t="shared" si="157"/>
        <v>20791.509885848383</v>
      </c>
      <c r="AE129" s="174">
        <f t="shared" si="158"/>
        <v>3.258478461315506E-2</v>
      </c>
      <c r="AF129" s="145"/>
      <c r="AG129" s="152">
        <v>92029.329535600002</v>
      </c>
      <c r="AH129" s="152">
        <v>106811.90245400001</v>
      </c>
      <c r="AI129" s="156">
        <f t="shared" si="159"/>
        <v>-14782.572918400008</v>
      </c>
      <c r="AJ129" s="174">
        <f t="shared" si="160"/>
        <v>-0.13839818015381122</v>
      </c>
      <c r="AK129" s="145"/>
      <c r="AL129" s="145"/>
      <c r="AM129" s="14"/>
      <c r="AN129" s="152">
        <f t="shared" si="161"/>
        <v>492013.87412703206</v>
      </c>
      <c r="AO129" s="152">
        <f t="shared" si="161"/>
        <v>442732</v>
      </c>
      <c r="AP129" s="156">
        <f t="shared" si="162"/>
        <v>49281.874127032061</v>
      </c>
      <c r="AQ129" s="174">
        <f t="shared" si="163"/>
        <v>0.11131310618394896</v>
      </c>
      <c r="AR129" s="145"/>
      <c r="AS129" s="152">
        <v>465377.22207369842</v>
      </c>
      <c r="AT129" s="152">
        <v>403926</v>
      </c>
      <c r="AU129" s="156">
        <f t="shared" si="164"/>
        <v>61451.222073698416</v>
      </c>
      <c r="AV129" s="174">
        <f t="shared" si="165"/>
        <v>0.15213485161563844</v>
      </c>
      <c r="AW129" s="145"/>
      <c r="AX129" s="152">
        <v>26636.652053333637</v>
      </c>
      <c r="AY129" s="152">
        <v>38806</v>
      </c>
      <c r="AZ129" s="156">
        <f t="shared" si="166"/>
        <v>-12169.347946666363</v>
      </c>
      <c r="BA129" s="174">
        <f t="shared" si="167"/>
        <v>-0.31359449432217601</v>
      </c>
      <c r="BB129" s="145"/>
      <c r="BC129" s="145"/>
      <c r="BD129" s="14"/>
      <c r="BE129" s="152">
        <f t="shared" si="168"/>
        <v>209624.00029670002</v>
      </c>
      <c r="BF129" s="152">
        <f t="shared" si="168"/>
        <v>212643.12667866668</v>
      </c>
      <c r="BG129" s="156">
        <f t="shared" si="169"/>
        <v>-3019.1263819666638</v>
      </c>
      <c r="BH129" s="174">
        <f t="shared" si="170"/>
        <v>-1.4198090618414261E-2</v>
      </c>
      <c r="BI129" s="145"/>
      <c r="BJ129" s="152">
        <v>158309.00588333336</v>
      </c>
      <c r="BK129" s="152">
        <v>163765.16475000003</v>
      </c>
      <c r="BL129" s="156">
        <f t="shared" si="171"/>
        <v>-5456.1588666666648</v>
      </c>
      <c r="BM129" s="174">
        <f t="shared" si="172"/>
        <v>-3.3316968691088245E-2</v>
      </c>
      <c r="BN129" s="145"/>
      <c r="BO129" s="152">
        <v>51314.994413366658</v>
      </c>
      <c r="BP129" s="152">
        <v>48877.961928666664</v>
      </c>
      <c r="BQ129" s="156">
        <f t="shared" si="173"/>
        <v>2437.0324846999938</v>
      </c>
      <c r="BR129" s="174">
        <f t="shared" si="174"/>
        <v>4.9859535638098862E-2</v>
      </c>
      <c r="BS129" s="145"/>
      <c r="BT129" s="145"/>
      <c r="BU129" s="14"/>
      <c r="BV129" s="152">
        <f t="shared" si="175"/>
        <v>285983.80170077586</v>
      </c>
      <c r="BW129" s="152">
        <f t="shared" si="175"/>
        <v>302718.52543346095</v>
      </c>
      <c r="BX129" s="156">
        <f t="shared" si="176"/>
        <v>-16734.723732685088</v>
      </c>
      <c r="BY129" s="174">
        <f t="shared" si="177"/>
        <v>-5.5281465542033614E-2</v>
      </c>
      <c r="BZ129" s="145"/>
      <c r="CA129" s="152">
        <v>164466.88682642052</v>
      </c>
      <c r="CB129" s="152">
        <v>171258.19276486617</v>
      </c>
      <c r="CC129" s="156">
        <f t="shared" si="178"/>
        <v>-6791.3059384456428</v>
      </c>
      <c r="CD129" s="174">
        <f t="shared" si="179"/>
        <v>-3.9655363803645649E-2</v>
      </c>
      <c r="CE129" s="145"/>
      <c r="CF129" s="152">
        <v>121516.91487435532</v>
      </c>
      <c r="CG129" s="152">
        <v>131460.33266859481</v>
      </c>
      <c r="CH129" s="156">
        <f t="shared" si="180"/>
        <v>-9943.417794239489</v>
      </c>
      <c r="CI129" s="174">
        <f t="shared" si="181"/>
        <v>-7.5638160899123563E-2</v>
      </c>
      <c r="CJ129" s="145"/>
      <c r="CK129" s="145"/>
      <c r="CL129" s="14"/>
      <c r="CM129" s="127">
        <f t="shared" si="182"/>
        <v>89785.993669999982</v>
      </c>
      <c r="CN129" s="127">
        <f t="shared" si="182"/>
        <v>93080.467479999963</v>
      </c>
      <c r="CO129" s="205">
        <f t="shared" si="183"/>
        <v>-3294.4738099999813</v>
      </c>
      <c r="CP129" s="218">
        <f t="shared" si="184"/>
        <v>-3.5393825355549025E-2</v>
      </c>
      <c r="CQ129" s="198"/>
      <c r="CR129" s="127">
        <v>89785.993669999982</v>
      </c>
      <c r="CS129" s="127">
        <v>93080.464049999966</v>
      </c>
      <c r="CT129" s="205">
        <f t="shared" si="185"/>
        <v>-3294.4703799999843</v>
      </c>
      <c r="CU129" s="218">
        <f t="shared" si="186"/>
        <v>-3.539378980996799E-2</v>
      </c>
      <c r="CV129" s="198"/>
      <c r="CW129" s="127">
        <v>0</v>
      </c>
      <c r="CX129" s="127">
        <v>3.4300000000000003E-3</v>
      </c>
      <c r="CY129" s="205">
        <f t="shared" si="187"/>
        <v>-3.4300000000000003E-3</v>
      </c>
      <c r="CZ129" s="218">
        <f t="shared" si="188"/>
        <v>-1</v>
      </c>
      <c r="DA129" s="198"/>
      <c r="DB129" s="198"/>
      <c r="DC129" s="14"/>
      <c r="DD129" s="152">
        <f t="shared" si="189"/>
        <v>37575.337406999999</v>
      </c>
      <c r="DE129" s="152">
        <f t="shared" si="189"/>
        <v>39469.7731222</v>
      </c>
      <c r="DF129" s="156">
        <f t="shared" si="190"/>
        <v>-1894.4357152000011</v>
      </c>
      <c r="DG129" s="174">
        <f t="shared" si="191"/>
        <v>-4.7997127050483757E-2</v>
      </c>
      <c r="DH129" s="145"/>
      <c r="DI129" s="152">
        <v>37575.337406999999</v>
      </c>
      <c r="DJ129" s="152">
        <v>39469.7731222</v>
      </c>
      <c r="DK129" s="156">
        <f t="shared" si="192"/>
        <v>-1894.4357152000011</v>
      </c>
      <c r="DL129" s="174">
        <f t="shared" si="193"/>
        <v>-4.7997127050483757E-2</v>
      </c>
      <c r="DM129" s="145"/>
      <c r="DN129" s="152">
        <v>0</v>
      </c>
      <c r="DO129" s="152">
        <v>0</v>
      </c>
      <c r="DP129" s="156">
        <f t="shared" si="194"/>
        <v>0</v>
      </c>
      <c r="DQ129" s="174" t="str">
        <f t="shared" si="195"/>
        <v/>
      </c>
      <c r="DR129" s="145"/>
      <c r="DS129" s="145"/>
      <c r="DT129" s="14"/>
      <c r="DU129" s="152">
        <f t="shared" si="196"/>
        <v>272523.56990204391</v>
      </c>
      <c r="DV129" s="152">
        <f t="shared" si="196"/>
        <v>277679.54230368749</v>
      </c>
      <c r="DW129" s="156">
        <f t="shared" si="197"/>
        <v>-5155.9724016435794</v>
      </c>
      <c r="DX129" s="174">
        <f t="shared" si="198"/>
        <v>-1.8568067200300575E-2</v>
      </c>
      <c r="DY129" s="145"/>
      <c r="DZ129" s="152">
        <v>153868.14097113858</v>
      </c>
      <c r="EA129" s="152">
        <v>151731.75939335828</v>
      </c>
      <c r="EB129" s="156">
        <f t="shared" si="199"/>
        <v>2136.3815777802956</v>
      </c>
      <c r="EC129" s="174">
        <f t="shared" si="200"/>
        <v>1.407998949146716E-2</v>
      </c>
      <c r="ED129" s="145"/>
      <c r="EE129" s="152">
        <v>118655.42893090534</v>
      </c>
      <c r="EF129" s="152">
        <v>125947.78291032922</v>
      </c>
      <c r="EG129" s="156">
        <f t="shared" si="201"/>
        <v>-7292.353979423875</v>
      </c>
      <c r="EH129" s="174">
        <f t="shared" si="202"/>
        <v>-5.7899820154958981E-2</v>
      </c>
      <c r="EI129" s="145"/>
      <c r="EJ129" s="145"/>
      <c r="EK129" s="14"/>
      <c r="EL129" s="152">
        <f t="shared" si="203"/>
        <v>231539.58280999999</v>
      </c>
      <c r="EM129" s="152">
        <f t="shared" si="203"/>
        <v>211129.70652333336</v>
      </c>
      <c r="EN129" s="156">
        <f t="shared" si="204"/>
        <v>20409.876286666637</v>
      </c>
      <c r="EO129" s="174">
        <f t="shared" si="205"/>
        <v>9.6669846336432164E-2</v>
      </c>
      <c r="EP129" s="145"/>
      <c r="EQ129" s="152">
        <v>192617.88695333333</v>
      </c>
      <c r="ER129" s="152">
        <v>184136.03632333336</v>
      </c>
      <c r="ES129" s="156">
        <f t="shared" si="206"/>
        <v>8481.8506299999717</v>
      </c>
      <c r="ET129" s="174">
        <f t="shared" si="207"/>
        <v>4.6062958665550324E-2</v>
      </c>
      <c r="EU129" s="145"/>
      <c r="EV129" s="152">
        <v>38921.695856666665</v>
      </c>
      <c r="EW129" s="152">
        <v>26993.670199999997</v>
      </c>
      <c r="EX129" s="156">
        <f t="shared" si="208"/>
        <v>11928.025656666669</v>
      </c>
      <c r="EY129" s="174">
        <f t="shared" si="209"/>
        <v>0.44188232160688812</v>
      </c>
      <c r="EZ129" s="145"/>
      <c r="FA129" s="145"/>
      <c r="FB129" s="14"/>
      <c r="FC129" s="152">
        <f t="shared" si="210"/>
        <v>34.46113403294094</v>
      </c>
      <c r="FD129" s="152">
        <f t="shared" si="210"/>
        <v>36.869521814704633</v>
      </c>
      <c r="FE129" s="156">
        <f t="shared" si="211"/>
        <v>-2.4083877817636932</v>
      </c>
      <c r="FF129" s="174">
        <f t="shared" si="212"/>
        <v>-6.5321915317143042E-2</v>
      </c>
      <c r="FG129" s="145"/>
      <c r="FH129" s="152">
        <v>34.46113403294094</v>
      </c>
      <c r="FI129" s="152">
        <v>36.869521814704633</v>
      </c>
      <c r="FJ129" s="156">
        <f t="shared" si="213"/>
        <v>-2.4083877817636932</v>
      </c>
      <c r="FK129" s="174">
        <f t="shared" si="214"/>
        <v>-6.5321915317143042E-2</v>
      </c>
      <c r="FL129" s="145"/>
      <c r="FM129" s="152">
        <v>0</v>
      </c>
      <c r="FN129" s="152">
        <v>0</v>
      </c>
      <c r="FO129" s="156">
        <f t="shared" si="215"/>
        <v>0</v>
      </c>
      <c r="FP129" s="174" t="str">
        <f t="shared" si="216"/>
        <v/>
      </c>
      <c r="FQ129" s="145"/>
      <c r="FR129" s="145"/>
      <c r="FS129" s="14"/>
      <c r="FT129" s="152">
        <f t="shared" si="217"/>
        <v>17.4367661649</v>
      </c>
      <c r="FU129" s="152">
        <f t="shared" si="217"/>
        <v>17.290496979899999</v>
      </c>
      <c r="FV129" s="156">
        <f t="shared" si="218"/>
        <v>0.1462691850000013</v>
      </c>
      <c r="FW129" s="174">
        <f t="shared" si="219"/>
        <v>8.4595130591120782E-3</v>
      </c>
      <c r="FX129" s="145"/>
      <c r="FY129" s="152">
        <v>17.4367661649</v>
      </c>
      <c r="FZ129" s="152">
        <v>17.290496979899999</v>
      </c>
      <c r="GA129" s="156">
        <f t="shared" si="220"/>
        <v>0.1462691850000013</v>
      </c>
      <c r="GB129" s="174">
        <f t="shared" si="221"/>
        <v>8.4595130591120782E-3</v>
      </c>
      <c r="GC129" s="145"/>
      <c r="GD129" s="152">
        <v>0</v>
      </c>
      <c r="GE129" s="152">
        <v>0</v>
      </c>
      <c r="GF129" s="156">
        <f t="shared" si="222"/>
        <v>0</v>
      </c>
      <c r="GG129" s="174" t="str">
        <f t="shared" si="223"/>
        <v/>
      </c>
      <c r="GH129" s="145"/>
      <c r="GI129" s="145"/>
    </row>
    <row r="130" spans="1:191" x14ac:dyDescent="0.25">
      <c r="A130" s="41">
        <v>717</v>
      </c>
      <c r="B130" s="45"/>
      <c r="C130" s="45" t="str">
        <f>VLOOKUP($A130&amp;C$1,TEXTDF,(SPRCODE="DE")*2+(SPRCODE="FR")*3,FALSE)</f>
        <v>Kostenprozess (Kostenprämien)</v>
      </c>
      <c r="D130" s="45"/>
      <c r="E130" s="45"/>
      <c r="F130" s="79">
        <f t="shared" si="146"/>
        <v>710396.2634579998</v>
      </c>
      <c r="G130" s="79">
        <f t="shared" si="147"/>
        <v>708218.30987281608</v>
      </c>
      <c r="H130" s="92">
        <f t="shared" si="148"/>
        <v>2177.9535851837136</v>
      </c>
      <c r="I130" s="93">
        <f t="shared" si="149"/>
        <v>3.0752573815477913E-3</v>
      </c>
      <c r="J130" s="23"/>
      <c r="K130" s="79">
        <f t="shared" si="224"/>
        <v>636931.47947383416</v>
      </c>
      <c r="L130" s="79">
        <f t="shared" si="225"/>
        <v>633065.66722026176</v>
      </c>
      <c r="M130" s="92">
        <f t="shared" si="150"/>
        <v>3865.812253572396</v>
      </c>
      <c r="N130" s="93">
        <f t="shared" si="151"/>
        <v>6.1064948768219107E-3</v>
      </c>
      <c r="O130" s="45"/>
      <c r="P130" s="79">
        <f t="shared" si="226"/>
        <v>73464.783984165668</v>
      </c>
      <c r="Q130" s="79">
        <f t="shared" si="227"/>
        <v>75152.642652554379</v>
      </c>
      <c r="R130" s="92">
        <f t="shared" si="152"/>
        <v>-1687.8586683887115</v>
      </c>
      <c r="S130" s="93">
        <f t="shared" si="153"/>
        <v>-2.2459072746011333E-2</v>
      </c>
      <c r="T130" s="23"/>
      <c r="U130" s="23"/>
      <c r="V130" s="14"/>
      <c r="W130" s="152">
        <f t="shared" si="154"/>
        <v>228494.51360924708</v>
      </c>
      <c r="X130" s="152">
        <f t="shared" si="154"/>
        <v>231409.34241870185</v>
      </c>
      <c r="Y130" s="156">
        <f t="shared" si="155"/>
        <v>-2914.8288094547752</v>
      </c>
      <c r="Z130" s="174">
        <f t="shared" si="156"/>
        <v>-1.2595985879346294E-2</v>
      </c>
      <c r="AA130" s="145"/>
      <c r="AB130" s="152">
        <v>210530.15876362089</v>
      </c>
      <c r="AC130" s="152">
        <v>213653.72973755267</v>
      </c>
      <c r="AD130" s="156">
        <f t="shared" si="157"/>
        <v>-3123.5709739317826</v>
      </c>
      <c r="AE130" s="174">
        <f t="shared" si="158"/>
        <v>-1.4619782101481293E-2</v>
      </c>
      <c r="AF130" s="145"/>
      <c r="AG130" s="152">
        <v>17964.3548456262</v>
      </c>
      <c r="AH130" s="152">
        <v>17755.612681149196</v>
      </c>
      <c r="AI130" s="156">
        <f t="shared" si="159"/>
        <v>208.74216447700383</v>
      </c>
      <c r="AJ130" s="174">
        <f t="shared" si="160"/>
        <v>1.1756404480405269E-2</v>
      </c>
      <c r="AK130" s="145"/>
      <c r="AL130" s="145"/>
      <c r="AM130" s="14"/>
      <c r="AN130" s="152">
        <f t="shared" si="161"/>
        <v>163202.38583999799</v>
      </c>
      <c r="AO130" s="152">
        <f t="shared" si="161"/>
        <v>148341</v>
      </c>
      <c r="AP130" s="156">
        <f t="shared" si="162"/>
        <v>14861.385839997994</v>
      </c>
      <c r="AQ130" s="174">
        <f t="shared" si="163"/>
        <v>0.10018393997612263</v>
      </c>
      <c r="AR130" s="145"/>
      <c r="AS130" s="152">
        <v>163202.38583999799</v>
      </c>
      <c r="AT130" s="152">
        <v>147766</v>
      </c>
      <c r="AU130" s="156">
        <f t="shared" si="164"/>
        <v>15436.385839997994</v>
      </c>
      <c r="AV130" s="174">
        <f t="shared" si="165"/>
        <v>0.10446507207339972</v>
      </c>
      <c r="AW130" s="145"/>
      <c r="AX130" s="152">
        <v>0</v>
      </c>
      <c r="AY130" s="152">
        <v>575</v>
      </c>
      <c r="AZ130" s="156">
        <f t="shared" si="166"/>
        <v>-575</v>
      </c>
      <c r="BA130" s="174">
        <f t="shared" si="167"/>
        <v>-1</v>
      </c>
      <c r="BB130" s="145"/>
      <c r="BC130" s="145"/>
      <c r="BD130" s="14"/>
      <c r="BE130" s="152">
        <f t="shared" si="168"/>
        <v>55684.975930000001</v>
      </c>
      <c r="BF130" s="152">
        <f t="shared" si="168"/>
        <v>60008.902283333329</v>
      </c>
      <c r="BG130" s="156">
        <f t="shared" si="169"/>
        <v>-4323.9263533333287</v>
      </c>
      <c r="BH130" s="174">
        <f t="shared" si="170"/>
        <v>-7.2054748359132059E-2</v>
      </c>
      <c r="BI130" s="145"/>
      <c r="BJ130" s="152">
        <v>48990.36271666667</v>
      </c>
      <c r="BK130" s="152">
        <v>51885.910049999999</v>
      </c>
      <c r="BL130" s="156">
        <f t="shared" si="171"/>
        <v>-2895.5473333333284</v>
      </c>
      <c r="BM130" s="174">
        <f t="shared" si="172"/>
        <v>-5.5806043115424364E-2</v>
      </c>
      <c r="BN130" s="145"/>
      <c r="BO130" s="152">
        <v>6694.613213333334</v>
      </c>
      <c r="BP130" s="152">
        <v>8122.9922333333325</v>
      </c>
      <c r="BQ130" s="156">
        <f t="shared" si="173"/>
        <v>-1428.3790199999985</v>
      </c>
      <c r="BR130" s="174">
        <f t="shared" si="174"/>
        <v>-0.1758439475220146</v>
      </c>
      <c r="BS130" s="145"/>
      <c r="BT130" s="145"/>
      <c r="BU130" s="14"/>
      <c r="BV130" s="152">
        <f t="shared" si="175"/>
        <v>86189.404312174403</v>
      </c>
      <c r="BW130" s="152">
        <f t="shared" si="175"/>
        <v>87814.664983988871</v>
      </c>
      <c r="BX130" s="156">
        <f t="shared" si="176"/>
        <v>-1625.2606718144671</v>
      </c>
      <c r="BY130" s="174">
        <f t="shared" si="177"/>
        <v>-1.8507850278889015E-2</v>
      </c>
      <c r="BZ130" s="145"/>
      <c r="CA130" s="152">
        <v>52837.639219863049</v>
      </c>
      <c r="CB130" s="152">
        <v>54831.870035917025</v>
      </c>
      <c r="CC130" s="156">
        <f t="shared" si="178"/>
        <v>-1994.230816053976</v>
      </c>
      <c r="CD130" s="174">
        <f t="shared" si="179"/>
        <v>-3.6369921630388991E-2</v>
      </c>
      <c r="CE130" s="145"/>
      <c r="CF130" s="152">
        <v>33351.765092311354</v>
      </c>
      <c r="CG130" s="152">
        <v>32982.794948071845</v>
      </c>
      <c r="CH130" s="156">
        <f t="shared" si="180"/>
        <v>368.97014423950895</v>
      </c>
      <c r="CI130" s="174">
        <f t="shared" si="181"/>
        <v>1.1186745841897716E-2</v>
      </c>
      <c r="CJ130" s="145"/>
      <c r="CK130" s="145"/>
      <c r="CL130" s="14"/>
      <c r="CM130" s="127">
        <f t="shared" si="182"/>
        <v>49274.497320000002</v>
      </c>
      <c r="CN130" s="127">
        <f t="shared" si="182"/>
        <v>49846.217170000004</v>
      </c>
      <c r="CO130" s="205">
        <f t="shared" si="183"/>
        <v>-571.71985000000132</v>
      </c>
      <c r="CP130" s="218">
        <f t="shared" si="184"/>
        <v>-1.1469673777854683E-2</v>
      </c>
      <c r="CQ130" s="198"/>
      <c r="CR130" s="127">
        <v>49274.497320000002</v>
      </c>
      <c r="CS130" s="127">
        <v>49846.220800000003</v>
      </c>
      <c r="CT130" s="205">
        <f t="shared" si="185"/>
        <v>-571.72348000000056</v>
      </c>
      <c r="CU130" s="218">
        <f t="shared" si="186"/>
        <v>-1.1469745766563677E-2</v>
      </c>
      <c r="CV130" s="198"/>
      <c r="CW130" s="127">
        <v>0</v>
      </c>
      <c r="CX130" s="127">
        <v>-3.6300000000000004E-3</v>
      </c>
      <c r="CY130" s="205">
        <f t="shared" si="187"/>
        <v>3.6300000000000004E-3</v>
      </c>
      <c r="CZ130" s="218">
        <f t="shared" si="188"/>
        <v>-1</v>
      </c>
      <c r="DA130" s="198"/>
      <c r="DB130" s="198"/>
      <c r="DC130" s="14"/>
      <c r="DD130" s="152">
        <f t="shared" si="189"/>
        <v>19013.309929999999</v>
      </c>
      <c r="DE130" s="152">
        <f t="shared" si="189"/>
        <v>18516.69160844</v>
      </c>
      <c r="DF130" s="156">
        <f t="shared" si="190"/>
        <v>496.61832155999946</v>
      </c>
      <c r="DG130" s="174">
        <f t="shared" si="191"/>
        <v>2.6820035245045615E-2</v>
      </c>
      <c r="DH130" s="145"/>
      <c r="DI130" s="152">
        <v>19013.309929999999</v>
      </c>
      <c r="DJ130" s="152">
        <v>18516.69160844</v>
      </c>
      <c r="DK130" s="156">
        <f t="shared" si="192"/>
        <v>496.61832155999946</v>
      </c>
      <c r="DL130" s="174">
        <f t="shared" si="193"/>
        <v>2.6820035245045615E-2</v>
      </c>
      <c r="DM130" s="145"/>
      <c r="DN130" s="152">
        <v>0</v>
      </c>
      <c r="DO130" s="152">
        <v>0</v>
      </c>
      <c r="DP130" s="156">
        <f t="shared" si="194"/>
        <v>0</v>
      </c>
      <c r="DQ130" s="174" t="str">
        <f t="shared" si="195"/>
        <v/>
      </c>
      <c r="DR130" s="145"/>
      <c r="DS130" s="145"/>
      <c r="DT130" s="14"/>
      <c r="DU130" s="152">
        <f t="shared" si="196"/>
        <v>84607.578246946738</v>
      </c>
      <c r="DV130" s="152">
        <f t="shared" si="196"/>
        <v>88952.067349999998</v>
      </c>
      <c r="DW130" s="156">
        <f t="shared" si="197"/>
        <v>-4344.4891030532599</v>
      </c>
      <c r="DX130" s="174">
        <f t="shared" si="198"/>
        <v>-4.8840788443499372E-2</v>
      </c>
      <c r="DY130" s="145"/>
      <c r="DZ130" s="152">
        <v>72454.556577385301</v>
      </c>
      <c r="EA130" s="152">
        <v>75236.572530000005</v>
      </c>
      <c r="EB130" s="156">
        <f t="shared" si="199"/>
        <v>-2782.0159526147036</v>
      </c>
      <c r="EC130" s="174">
        <f t="shared" si="200"/>
        <v>-3.69769097536361E-2</v>
      </c>
      <c r="ED130" s="145"/>
      <c r="EE130" s="152">
        <v>12153.021669561431</v>
      </c>
      <c r="EF130" s="152">
        <v>13715.49482</v>
      </c>
      <c r="EG130" s="156">
        <f t="shared" si="201"/>
        <v>-1562.4731504385691</v>
      </c>
      <c r="EH130" s="174">
        <f t="shared" si="202"/>
        <v>-0.11392029022242522</v>
      </c>
      <c r="EI130" s="145"/>
      <c r="EJ130" s="145"/>
      <c r="EK130" s="14"/>
      <c r="EL130" s="152">
        <f t="shared" si="203"/>
        <v>23673.664829999998</v>
      </c>
      <c r="EM130" s="152">
        <f t="shared" si="203"/>
        <v>23067.943676666666</v>
      </c>
      <c r="EN130" s="156">
        <f t="shared" si="204"/>
        <v>605.72115333333204</v>
      </c>
      <c r="EO130" s="174">
        <f t="shared" si="205"/>
        <v>2.6258133877187451E-2</v>
      </c>
      <c r="EP130" s="145"/>
      <c r="EQ130" s="152">
        <v>20372.635666666665</v>
      </c>
      <c r="ER130" s="152">
        <v>21067.192076666666</v>
      </c>
      <c r="ES130" s="156">
        <f t="shared" si="206"/>
        <v>-694.55641000000105</v>
      </c>
      <c r="ET130" s="174">
        <f t="shared" si="207"/>
        <v>-3.2968627592723565E-2</v>
      </c>
      <c r="EU130" s="145"/>
      <c r="EV130" s="152">
        <v>3301.0291633333331</v>
      </c>
      <c r="EW130" s="152">
        <v>2000.7516000000001</v>
      </c>
      <c r="EX130" s="156">
        <f t="shared" si="208"/>
        <v>1300.2775633333331</v>
      </c>
      <c r="EY130" s="174">
        <f t="shared" si="209"/>
        <v>0.64989455129429019</v>
      </c>
      <c r="EZ130" s="145"/>
      <c r="FA130" s="145"/>
      <c r="FB130" s="14"/>
      <c r="FC130" s="152">
        <f t="shared" si="210"/>
        <v>252.2993801335756</v>
      </c>
      <c r="FD130" s="152">
        <f t="shared" si="210"/>
        <v>257.54562318544288</v>
      </c>
      <c r="FE130" s="156">
        <f t="shared" si="211"/>
        <v>-5.2462430518672818</v>
      </c>
      <c r="FF130" s="174">
        <f t="shared" si="212"/>
        <v>-2.0370150294069522E-2</v>
      </c>
      <c r="FG130" s="145"/>
      <c r="FH130" s="152">
        <v>252.2993801335756</v>
      </c>
      <c r="FI130" s="152">
        <v>257.54562318544288</v>
      </c>
      <c r="FJ130" s="156">
        <f t="shared" si="213"/>
        <v>-5.2462430518672818</v>
      </c>
      <c r="FK130" s="174">
        <f t="shared" si="214"/>
        <v>-2.0370150294069522E-2</v>
      </c>
      <c r="FL130" s="145"/>
      <c r="FM130" s="152">
        <v>0</v>
      </c>
      <c r="FN130" s="152">
        <v>0</v>
      </c>
      <c r="FO130" s="156">
        <f t="shared" si="215"/>
        <v>0</v>
      </c>
      <c r="FP130" s="174" t="str">
        <f t="shared" si="216"/>
        <v/>
      </c>
      <c r="FQ130" s="145"/>
      <c r="FR130" s="145"/>
      <c r="FS130" s="14"/>
      <c r="FT130" s="152">
        <f t="shared" si="217"/>
        <v>3.634059500000002</v>
      </c>
      <c r="FU130" s="152">
        <f t="shared" si="217"/>
        <v>3.9347585000000023</v>
      </c>
      <c r="FV130" s="156">
        <f t="shared" si="218"/>
        <v>-0.30069900000000027</v>
      </c>
      <c r="FW130" s="174">
        <f t="shared" si="219"/>
        <v>-7.6421208569725452E-2</v>
      </c>
      <c r="FX130" s="145"/>
      <c r="FY130" s="152">
        <v>3.634059500000002</v>
      </c>
      <c r="FZ130" s="152">
        <v>3.9347585000000023</v>
      </c>
      <c r="GA130" s="156">
        <f t="shared" si="220"/>
        <v>-0.30069900000000027</v>
      </c>
      <c r="GB130" s="174">
        <f t="shared" si="221"/>
        <v>-7.6421208569725452E-2</v>
      </c>
      <c r="GC130" s="145"/>
      <c r="GD130" s="152">
        <v>0</v>
      </c>
      <c r="GE130" s="152">
        <v>0</v>
      </c>
      <c r="GF130" s="156">
        <f t="shared" si="222"/>
        <v>0</v>
      </c>
      <c r="GG130" s="174" t="str">
        <f t="shared" si="223"/>
        <v/>
      </c>
      <c r="GH130" s="145"/>
      <c r="GI130" s="145"/>
    </row>
    <row r="131" spans="1:191" x14ac:dyDescent="0.25">
      <c r="A131" s="41">
        <v>718</v>
      </c>
      <c r="B131" s="66" t="str">
        <f>VLOOKUP($A131&amp;B$1,TEXTDF,(SPRCODE="DE")*2+(SPRCODE="FR")*3,FALSE)</f>
        <v>Summe der Aufwendungen</v>
      </c>
      <c r="C131" s="66"/>
      <c r="D131" s="66"/>
      <c r="E131" s="66"/>
      <c r="F131" s="67">
        <f t="shared" si="146"/>
        <v>-4455727.4951171819</v>
      </c>
      <c r="G131" s="67">
        <f t="shared" si="147"/>
        <v>-5002231.7790116444</v>
      </c>
      <c r="H131" s="68">
        <f t="shared" si="148"/>
        <v>546504.28389446251</v>
      </c>
      <c r="I131" s="69">
        <f t="shared" si="149"/>
        <v>-0.10925209147394654</v>
      </c>
      <c r="J131" s="23"/>
      <c r="K131" s="67">
        <f>+SUBTOTAL(9,K132:K134)</f>
        <v>-3933160.8758159974</v>
      </c>
      <c r="L131" s="67">
        <f>+SUBTOTAL(9,L132:L134)</f>
        <v>-4409129.5550861228</v>
      </c>
      <c r="M131" s="68">
        <f t="shared" si="150"/>
        <v>475968.67927012546</v>
      </c>
      <c r="N131" s="69">
        <f t="shared" si="151"/>
        <v>-0.10795071302023207</v>
      </c>
      <c r="O131" s="45"/>
      <c r="P131" s="67">
        <f>+SUBTOTAL(9,P132:P134)</f>
        <v>-522566.61930118449</v>
      </c>
      <c r="Q131" s="67">
        <f>+SUBTOTAL(9,Q132:Q134)</f>
        <v>-593102.22392552195</v>
      </c>
      <c r="R131" s="68">
        <f t="shared" si="152"/>
        <v>70535.604624337459</v>
      </c>
      <c r="S131" s="69">
        <f t="shared" si="153"/>
        <v>-0.11892655562390009</v>
      </c>
      <c r="T131" s="23"/>
      <c r="U131" s="23"/>
      <c r="V131" s="14"/>
      <c r="W131" s="153">
        <f t="shared" si="154"/>
        <v>-1874150.2849176384</v>
      </c>
      <c r="X131" s="153">
        <f t="shared" si="154"/>
        <v>-2115640.9316552635</v>
      </c>
      <c r="Y131" s="154">
        <f t="shared" si="155"/>
        <v>241490.64673762512</v>
      </c>
      <c r="Z131" s="155">
        <f t="shared" si="156"/>
        <v>-0.11414538408872832</v>
      </c>
      <c r="AA131" s="145"/>
      <c r="AB131" s="153">
        <f>+SUBTOTAL(9,AB132:AB134)</f>
        <v>-1720110.4518217936</v>
      </c>
      <c r="AC131" s="153">
        <f>+SUBTOTAL(9,AC132:AC134)</f>
        <v>-1946431.9627067987</v>
      </c>
      <c r="AD131" s="154">
        <f t="shared" si="157"/>
        <v>226321.51088500512</v>
      </c>
      <c r="AE131" s="155">
        <f t="shared" si="158"/>
        <v>-0.11627506906034979</v>
      </c>
      <c r="AF131" s="145"/>
      <c r="AG131" s="153">
        <f>+SUBTOTAL(9,AG132:AG134)</f>
        <v>-154039.83309584489</v>
      </c>
      <c r="AH131" s="153">
        <f>+SUBTOTAL(9,AH132:AH134)</f>
        <v>-169208.96894846493</v>
      </c>
      <c r="AI131" s="154">
        <f t="shared" si="159"/>
        <v>15169.135852620035</v>
      </c>
      <c r="AJ131" s="155">
        <f t="shared" si="160"/>
        <v>-8.9647351123804841E-2</v>
      </c>
      <c r="AK131" s="145"/>
      <c r="AL131" s="145"/>
      <c r="AM131" s="14"/>
      <c r="AN131" s="153">
        <f t="shared" si="161"/>
        <v>-521868.08913590357</v>
      </c>
      <c r="AO131" s="153">
        <f t="shared" si="161"/>
        <v>-852541</v>
      </c>
      <c r="AP131" s="154">
        <f t="shared" si="162"/>
        <v>330672.91086409643</v>
      </c>
      <c r="AQ131" s="155">
        <f t="shared" si="163"/>
        <v>-0.38786745841442982</v>
      </c>
      <c r="AR131" s="145"/>
      <c r="AS131" s="153">
        <f>+SUBTOTAL(9,AS132:AS134)</f>
        <v>-508799.58543675486</v>
      </c>
      <c r="AT131" s="153">
        <f>+SUBTOTAL(9,AT132:AT134)</f>
        <v>-810675</v>
      </c>
      <c r="AU131" s="154">
        <f t="shared" si="164"/>
        <v>301875.41456324514</v>
      </c>
      <c r="AV131" s="155">
        <f t="shared" si="165"/>
        <v>-0.37237538417151772</v>
      </c>
      <c r="AW131" s="145"/>
      <c r="AX131" s="153">
        <f>+SUBTOTAL(9,AX132:AX134)</f>
        <v>-13068.503699148703</v>
      </c>
      <c r="AY131" s="153">
        <f>+SUBTOTAL(9,AY132:AY134)</f>
        <v>-41866</v>
      </c>
      <c r="AZ131" s="154">
        <f t="shared" si="166"/>
        <v>28797.496300851297</v>
      </c>
      <c r="BA131" s="155">
        <f t="shared" si="167"/>
        <v>-0.68784924045409879</v>
      </c>
      <c r="BB131" s="145"/>
      <c r="BC131" s="145"/>
      <c r="BD131" s="14"/>
      <c r="BE131" s="153">
        <f t="shared" si="168"/>
        <v>-456556.56145647319</v>
      </c>
      <c r="BF131" s="153">
        <f t="shared" si="168"/>
        <v>-427500.4930725267</v>
      </c>
      <c r="BG131" s="154">
        <f t="shared" si="169"/>
        <v>-29056.068383946491</v>
      </c>
      <c r="BH131" s="155">
        <f t="shared" si="170"/>
        <v>6.7967333031863975E-2</v>
      </c>
      <c r="BI131" s="145"/>
      <c r="BJ131" s="153">
        <f>+SUBTOTAL(9,BJ132:BJ134)</f>
        <v>-377984.11434056563</v>
      </c>
      <c r="BK131" s="153">
        <f>+SUBTOTAL(9,BK132:BK134)</f>
        <v>-362699.02628411842</v>
      </c>
      <c r="BL131" s="154">
        <f t="shared" si="171"/>
        <v>-15285.088056447217</v>
      </c>
      <c r="BM131" s="155">
        <f t="shared" si="172"/>
        <v>4.2142622253619422E-2</v>
      </c>
      <c r="BN131" s="145"/>
      <c r="BO131" s="153">
        <f>+SUBTOTAL(9,BO132:BO134)</f>
        <v>-78572.447115907591</v>
      </c>
      <c r="BP131" s="153">
        <f>+SUBTOTAL(9,BP132:BP134)</f>
        <v>-64801.466788408274</v>
      </c>
      <c r="BQ131" s="154">
        <f t="shared" si="173"/>
        <v>-13770.980327499317</v>
      </c>
      <c r="BR131" s="155">
        <f t="shared" si="174"/>
        <v>0.21251031820722122</v>
      </c>
      <c r="BS131" s="145"/>
      <c r="BT131" s="145"/>
      <c r="BU131" s="14"/>
      <c r="BV131" s="153">
        <f t="shared" si="175"/>
        <v>-422609.93298144976</v>
      </c>
      <c r="BW131" s="153">
        <f t="shared" si="175"/>
        <v>-429436.57046635356</v>
      </c>
      <c r="BX131" s="154">
        <f t="shared" si="176"/>
        <v>6826.6374849037966</v>
      </c>
      <c r="BY131" s="155">
        <f t="shared" si="177"/>
        <v>-1.5896730633560896E-2</v>
      </c>
      <c r="BZ131" s="145"/>
      <c r="CA131" s="153">
        <f>+SUBTOTAL(9,CA132:CA134)</f>
        <v>-337660.21706683433</v>
      </c>
      <c r="CB131" s="153">
        <f>+SUBTOTAL(9,CB132:CB134)</f>
        <v>-312250.93371730216</v>
      </c>
      <c r="CC131" s="154">
        <f t="shared" si="178"/>
        <v>-25409.283349532168</v>
      </c>
      <c r="CD131" s="155">
        <f t="shared" si="179"/>
        <v>8.1374563230406816E-2</v>
      </c>
      <c r="CE131" s="145"/>
      <c r="CF131" s="153">
        <f>+SUBTOTAL(9,CF132:CF134)</f>
        <v>-84949.71591461543</v>
      </c>
      <c r="CG131" s="153">
        <f>+SUBTOTAL(9,CG132:CG134)</f>
        <v>-117185.63674905142</v>
      </c>
      <c r="CH131" s="154">
        <f t="shared" si="180"/>
        <v>32235.920834435994</v>
      </c>
      <c r="CI131" s="155">
        <f t="shared" si="181"/>
        <v>-0.27508423155533979</v>
      </c>
      <c r="CJ131" s="145"/>
      <c r="CK131" s="145"/>
      <c r="CL131" s="14"/>
      <c r="CM131" s="129">
        <f t="shared" si="182"/>
        <v>-271583.21668714605</v>
      </c>
      <c r="CN131" s="129">
        <f t="shared" si="182"/>
        <v>-252992.40703734371</v>
      </c>
      <c r="CO131" s="204">
        <f t="shared" si="183"/>
        <v>-18590.809649802337</v>
      </c>
      <c r="CP131" s="155">
        <f t="shared" si="184"/>
        <v>7.3483666436906958E-2</v>
      </c>
      <c r="CQ131" s="198"/>
      <c r="CR131" s="129">
        <f>+SUBTOTAL(9,CR132:CR134)</f>
        <v>-271733.14633714606</v>
      </c>
      <c r="CS131" s="129">
        <f>+SUBTOTAL(9,CS132:CS134)</f>
        <v>-253240.06315734371</v>
      </c>
      <c r="CT131" s="204">
        <f t="shared" si="185"/>
        <v>-18493.083179802343</v>
      </c>
      <c r="CU131" s="155">
        <f t="shared" si="186"/>
        <v>7.3025898624548002E-2</v>
      </c>
      <c r="CV131" s="198"/>
      <c r="CW131" s="129">
        <f>+SUBTOTAL(9,CW132:CW134)</f>
        <v>149.92964999999978</v>
      </c>
      <c r="CX131" s="129">
        <f>+SUBTOTAL(9,CX132:CX134)</f>
        <v>247.65611999999936</v>
      </c>
      <c r="CY131" s="204">
        <f t="shared" si="187"/>
        <v>-97.72646999999958</v>
      </c>
      <c r="CZ131" s="155">
        <f t="shared" si="188"/>
        <v>-0.39460551186863391</v>
      </c>
      <c r="DA131" s="198"/>
      <c r="DB131" s="198"/>
      <c r="DC131" s="14"/>
      <c r="DD131" s="153">
        <f t="shared" si="189"/>
        <v>-110906.20454149085</v>
      </c>
      <c r="DE131" s="153">
        <f t="shared" si="189"/>
        <v>-103072.49161810511</v>
      </c>
      <c r="DF131" s="154">
        <f t="shared" si="190"/>
        <v>-7833.7129233857413</v>
      </c>
      <c r="DG131" s="155">
        <f t="shared" si="191"/>
        <v>7.6001974924701621E-2</v>
      </c>
      <c r="DH131" s="145"/>
      <c r="DI131" s="153">
        <f>+SUBTOTAL(9,DI132:DI134)</f>
        <v>-110906.20454149085</v>
      </c>
      <c r="DJ131" s="153">
        <f>+SUBTOTAL(9,DJ132:DJ134)</f>
        <v>-103072.49161810511</v>
      </c>
      <c r="DK131" s="154">
        <f t="shared" si="192"/>
        <v>-7833.7129233857413</v>
      </c>
      <c r="DL131" s="155">
        <f t="shared" si="193"/>
        <v>7.6001974924701621E-2</v>
      </c>
      <c r="DM131" s="145"/>
      <c r="DN131" s="153">
        <f>+SUBTOTAL(9,DN132:DN134)</f>
        <v>0</v>
      </c>
      <c r="DO131" s="153">
        <f>+SUBTOTAL(9,DO132:DO134)</f>
        <v>0</v>
      </c>
      <c r="DP131" s="154">
        <f t="shared" si="194"/>
        <v>0</v>
      </c>
      <c r="DQ131" s="155" t="str">
        <f t="shared" si="195"/>
        <v/>
      </c>
      <c r="DR131" s="145"/>
      <c r="DS131" s="145"/>
      <c r="DT131" s="14"/>
      <c r="DU131" s="153">
        <f t="shared" si="196"/>
        <v>-472366.55941002496</v>
      </c>
      <c r="DV131" s="153">
        <f t="shared" si="196"/>
        <v>-518711.96785962279</v>
      </c>
      <c r="DW131" s="154">
        <f t="shared" si="197"/>
        <v>46345.408449597831</v>
      </c>
      <c r="DX131" s="155">
        <f t="shared" si="198"/>
        <v>-8.9347096888537814E-2</v>
      </c>
      <c r="DY131" s="145"/>
      <c r="DZ131" s="153">
        <f>+SUBTOTAL(9,DZ132:DZ134)</f>
        <v>-322122.82936991658</v>
      </c>
      <c r="EA131" s="153">
        <f>+SUBTOTAL(9,EA132:EA134)</f>
        <v>-343918.11240310094</v>
      </c>
      <c r="EB131" s="154">
        <f t="shared" si="199"/>
        <v>21795.283033184358</v>
      </c>
      <c r="EC131" s="155">
        <f t="shared" si="200"/>
        <v>-6.3373466668828593E-2</v>
      </c>
      <c r="ED131" s="145"/>
      <c r="EE131" s="153">
        <f>+SUBTOTAL(9,EE132:EE134)</f>
        <v>-150243.73004010838</v>
      </c>
      <c r="EF131" s="153">
        <f>+SUBTOTAL(9,EF132:EF134)</f>
        <v>-174793.85545652185</v>
      </c>
      <c r="EG131" s="154">
        <f t="shared" si="201"/>
        <v>24550.125416413473</v>
      </c>
      <c r="EH131" s="155">
        <f t="shared" si="202"/>
        <v>-0.14045187888495347</v>
      </c>
      <c r="EI131" s="145"/>
      <c r="EJ131" s="145"/>
      <c r="EK131" s="14"/>
      <c r="EL131" s="153">
        <f t="shared" si="203"/>
        <v>-323898.53089722362</v>
      </c>
      <c r="EM131" s="153">
        <f t="shared" si="203"/>
        <v>-300064.22306194925</v>
      </c>
      <c r="EN131" s="154">
        <f t="shared" si="204"/>
        <v>-23834.307835274376</v>
      </c>
      <c r="EO131" s="155">
        <f t="shared" si="205"/>
        <v>7.9430688510818248E-2</v>
      </c>
      <c r="EP131" s="145"/>
      <c r="EQ131" s="153">
        <f>+SUBTOTAL(9,EQ132:EQ134)</f>
        <v>-282056.21181166416</v>
      </c>
      <c r="ER131" s="153">
        <f>+SUBTOTAL(9,ER132:ER134)</f>
        <v>-274570.27095887379</v>
      </c>
      <c r="ES131" s="154">
        <f t="shared" si="206"/>
        <v>-7485.9408527903724</v>
      </c>
      <c r="ET131" s="155">
        <f t="shared" si="207"/>
        <v>2.7264207543837182E-2</v>
      </c>
      <c r="EU131" s="145"/>
      <c r="EV131" s="153">
        <f>+SUBTOTAL(9,EV132:EV134)</f>
        <v>-41842.319085559458</v>
      </c>
      <c r="EW131" s="153">
        <f>+SUBTOTAL(9,EW132:EW134)</f>
        <v>-25493.95210307544</v>
      </c>
      <c r="EX131" s="154">
        <f t="shared" si="208"/>
        <v>-16348.366982484018</v>
      </c>
      <c r="EY131" s="155">
        <f t="shared" si="209"/>
        <v>0.64126452094933706</v>
      </c>
      <c r="EZ131" s="145"/>
      <c r="FA131" s="145"/>
      <c r="FB131" s="14"/>
      <c r="FC131" s="153">
        <f t="shared" si="210"/>
        <v>-1764.173464166515</v>
      </c>
      <c r="FD131" s="153">
        <f t="shared" si="210"/>
        <v>-2146.9327850001455</v>
      </c>
      <c r="FE131" s="154">
        <f t="shared" si="211"/>
        <v>382.75932083363045</v>
      </c>
      <c r="FF131" s="155">
        <f t="shared" si="212"/>
        <v>-0.17828193016000937</v>
      </c>
      <c r="FG131" s="145"/>
      <c r="FH131" s="153">
        <f>+SUBTOTAL(9,FH132:FH134)</f>
        <v>-1764.173464166515</v>
      </c>
      <c r="FI131" s="153">
        <f>+SUBTOTAL(9,FI132:FI134)</f>
        <v>-2146.9327850001455</v>
      </c>
      <c r="FJ131" s="154">
        <f t="shared" si="213"/>
        <v>382.75932083363045</v>
      </c>
      <c r="FK131" s="155">
        <f t="shared" si="214"/>
        <v>-0.17828193016000937</v>
      </c>
      <c r="FL131" s="145"/>
      <c r="FM131" s="153">
        <f>+SUBTOTAL(9,FM132:FM134)</f>
        <v>0</v>
      </c>
      <c r="FN131" s="153">
        <f>+SUBTOTAL(9,FN132:FN134)</f>
        <v>0</v>
      </c>
      <c r="FO131" s="154">
        <f t="shared" si="215"/>
        <v>0</v>
      </c>
      <c r="FP131" s="155" t="str">
        <f t="shared" si="216"/>
        <v/>
      </c>
      <c r="FQ131" s="145"/>
      <c r="FR131" s="145"/>
      <c r="FS131" s="14"/>
      <c r="FT131" s="153">
        <f t="shared" si="217"/>
        <v>-23.941625664900009</v>
      </c>
      <c r="FU131" s="153">
        <f t="shared" si="217"/>
        <v>-124.76145547989998</v>
      </c>
      <c r="FV131" s="154">
        <f t="shared" si="218"/>
        <v>100.81982981499996</v>
      </c>
      <c r="FW131" s="155">
        <f t="shared" si="219"/>
        <v>-0.80810078262707363</v>
      </c>
      <c r="FX131" s="145"/>
      <c r="FY131" s="153">
        <f>+SUBTOTAL(9,FY132:FY134)</f>
        <v>-23.941625664900009</v>
      </c>
      <c r="FZ131" s="153">
        <f>+SUBTOTAL(9,FZ132:FZ134)</f>
        <v>-124.76145547989998</v>
      </c>
      <c r="GA131" s="154">
        <f t="shared" si="220"/>
        <v>100.81982981499996</v>
      </c>
      <c r="GB131" s="155">
        <f t="shared" si="221"/>
        <v>-0.80810078262707363</v>
      </c>
      <c r="GC131" s="145"/>
      <c r="GD131" s="153">
        <f>+SUBTOTAL(9,GD132:GD134)</f>
        <v>0</v>
      </c>
      <c r="GE131" s="153">
        <f>+SUBTOTAL(9,GE132:GE134)</f>
        <v>0</v>
      </c>
      <c r="GF131" s="154">
        <f t="shared" si="222"/>
        <v>0</v>
      </c>
      <c r="GG131" s="155" t="str">
        <f t="shared" si="223"/>
        <v/>
      </c>
      <c r="GH131" s="145"/>
      <c r="GI131" s="145"/>
    </row>
    <row r="132" spans="1:191" x14ac:dyDescent="0.25">
      <c r="A132" s="41">
        <v>719</v>
      </c>
      <c r="B132" s="45"/>
      <c r="C132" s="45" t="str">
        <f>VLOOKUP($A132&amp;C$1,TEXTDF,(SPRCODE="DE")*2+(SPRCODE="FR")*3,FALSE)</f>
        <v>Sparprozess (hauptsächlich techn. Verzinsung)</v>
      </c>
      <c r="D132" s="45"/>
      <c r="E132" s="45"/>
      <c r="F132" s="79">
        <f t="shared" si="146"/>
        <v>-2035114.7155302865</v>
      </c>
      <c r="G132" s="79">
        <f t="shared" si="147"/>
        <v>-2568388.0015805317</v>
      </c>
      <c r="H132" s="92">
        <f t="shared" si="148"/>
        <v>533273.28605024517</v>
      </c>
      <c r="I132" s="93">
        <f t="shared" si="149"/>
        <v>-0.20762956598538851</v>
      </c>
      <c r="J132" s="23"/>
      <c r="K132" s="79">
        <f t="shared" ref="K132:K134" si="228">+AB132*$G$5+AS132*$H$5+BJ132*$I$5+CA132*$K$5+CR132*$L$5+DI132*$M$5+DZ132*$N$5+EQ132*$P$5+FH132*$Q$5+FY132*$R$5</f>
        <v>-1894971.7840829575</v>
      </c>
      <c r="L132" s="79">
        <f t="shared" ref="L132:L134" si="229">+AC132*$G$5+AT132*$H$5+BK132*$I$5+CB132*$K$5+CS132*$L$5+DJ132*$M$5+EA132*$N$5+ER132*$P$5+FI132*$Q$5+FZ132*$R$5</f>
        <v>-2416884.3758694092</v>
      </c>
      <c r="M132" s="92">
        <f t="shared" si="150"/>
        <v>521912.59178645164</v>
      </c>
      <c r="N132" s="93">
        <f t="shared" si="151"/>
        <v>-0.21594437739650152</v>
      </c>
      <c r="O132" s="45"/>
      <c r="P132" s="79">
        <f t="shared" ref="P132:P134" si="230">+AG132*$G$5+AX132*$H$5+BO132*$I$5+CF132*$K$5+CW132*$L$5+DN132*$M$5+EE132*$N$5+EV132*$P$5+FM132*$Q$5+GD132*$R$5</f>
        <v>-140142.93144732906</v>
      </c>
      <c r="Q132" s="79">
        <f t="shared" ref="Q132:Q134" si="231">+AH132*$G$5+AY132*$H$5+BP132*$I$5+CG132*$K$5+CX132*$L$5+DO132*$M$5+EF132*$N$5+EW132*$P$5+FN132*$Q$5+GE132*$R$5</f>
        <v>-151503.62571112232</v>
      </c>
      <c r="R132" s="92">
        <f t="shared" si="152"/>
        <v>11360.694263793266</v>
      </c>
      <c r="S132" s="93">
        <f t="shared" si="153"/>
        <v>-7.4986286370830046E-2</v>
      </c>
      <c r="T132" s="23"/>
      <c r="U132" s="23"/>
      <c r="V132" s="14"/>
      <c r="W132" s="152">
        <f t="shared" si="154"/>
        <v>-1186702.8547345477</v>
      </c>
      <c r="X132" s="152">
        <f t="shared" si="154"/>
        <v>-1397658.0855701687</v>
      </c>
      <c r="Y132" s="156">
        <f t="shared" si="155"/>
        <v>210955.23083562101</v>
      </c>
      <c r="Z132" s="174">
        <f t="shared" si="156"/>
        <v>-0.1509347908573524</v>
      </c>
      <c r="AA132" s="145"/>
      <c r="AB132" s="152">
        <v>-1102935.0317537044</v>
      </c>
      <c r="AC132" s="152">
        <v>-1314935.5385015751</v>
      </c>
      <c r="AD132" s="156">
        <f t="shared" si="157"/>
        <v>212000.50674787071</v>
      </c>
      <c r="AE132" s="174">
        <f t="shared" si="158"/>
        <v>-0.16122501867236338</v>
      </c>
      <c r="AF132" s="145"/>
      <c r="AG132" s="152">
        <v>-83767.822980843353</v>
      </c>
      <c r="AH132" s="152">
        <v>-82722.547068593674</v>
      </c>
      <c r="AI132" s="156">
        <f t="shared" si="159"/>
        <v>-1045.2759122496791</v>
      </c>
      <c r="AJ132" s="174">
        <f t="shared" si="160"/>
        <v>1.2635925141218474E-2</v>
      </c>
      <c r="AK132" s="145"/>
      <c r="AL132" s="145"/>
      <c r="AM132" s="14"/>
      <c r="AN132" s="152">
        <f t="shared" si="161"/>
        <v>-42049.691355307557</v>
      </c>
      <c r="AO132" s="152">
        <f t="shared" si="161"/>
        <v>-348317</v>
      </c>
      <c r="AP132" s="156">
        <f t="shared" si="162"/>
        <v>306267.30864469241</v>
      </c>
      <c r="AQ132" s="174">
        <f t="shared" si="163"/>
        <v>-0.87927752204082044</v>
      </c>
      <c r="AR132" s="145"/>
      <c r="AS132" s="152">
        <v>-42049.691355307557</v>
      </c>
      <c r="AT132" s="152">
        <v>-348317</v>
      </c>
      <c r="AU132" s="156">
        <f t="shared" si="164"/>
        <v>306267.30864469241</v>
      </c>
      <c r="AV132" s="174">
        <f t="shared" si="165"/>
        <v>-0.87927752204082044</v>
      </c>
      <c r="AW132" s="145"/>
      <c r="AX132" s="152">
        <v>0</v>
      </c>
      <c r="AY132" s="152">
        <v>0</v>
      </c>
      <c r="AZ132" s="156">
        <f t="shared" si="166"/>
        <v>0</v>
      </c>
      <c r="BA132" s="174" t="str">
        <f t="shared" si="167"/>
        <v/>
      </c>
      <c r="BB132" s="145"/>
      <c r="BC132" s="145"/>
      <c r="BD132" s="14"/>
      <c r="BE132" s="152">
        <f t="shared" si="168"/>
        <v>-235970.17058999997</v>
      </c>
      <c r="BF132" s="152">
        <f t="shared" si="168"/>
        <v>-238336.05616000007</v>
      </c>
      <c r="BG132" s="156">
        <f t="shared" si="169"/>
        <v>2365.8855700001004</v>
      </c>
      <c r="BH132" s="174">
        <f t="shared" si="170"/>
        <v>-9.9266791945732402E-3</v>
      </c>
      <c r="BI132" s="145"/>
      <c r="BJ132" s="152">
        <v>-210974.38601999998</v>
      </c>
      <c r="BK132" s="152">
        <v>-209597.65413000007</v>
      </c>
      <c r="BL132" s="156">
        <f t="shared" si="171"/>
        <v>-1376.7318899999082</v>
      </c>
      <c r="BM132" s="174">
        <f t="shared" si="172"/>
        <v>6.5684508527277252E-3</v>
      </c>
      <c r="BN132" s="145"/>
      <c r="BO132" s="152">
        <v>-24995.78457</v>
      </c>
      <c r="BP132" s="152">
        <v>-28738.402030000001</v>
      </c>
      <c r="BQ132" s="156">
        <f t="shared" si="173"/>
        <v>3742.6174600000013</v>
      </c>
      <c r="BR132" s="174">
        <f t="shared" si="174"/>
        <v>-0.13023053460290124</v>
      </c>
      <c r="BS132" s="145"/>
      <c r="BT132" s="145"/>
      <c r="BU132" s="14"/>
      <c r="BV132" s="152">
        <f t="shared" si="175"/>
        <v>-202974.74488893681</v>
      </c>
      <c r="BW132" s="152">
        <f t="shared" si="175"/>
        <v>-217992.27624398706</v>
      </c>
      <c r="BX132" s="156">
        <f t="shared" si="176"/>
        <v>15017.531355050247</v>
      </c>
      <c r="BY132" s="174">
        <f t="shared" si="177"/>
        <v>-6.8890199294226018E-2</v>
      </c>
      <c r="BZ132" s="145"/>
      <c r="CA132" s="152">
        <v>-197733.87472419071</v>
      </c>
      <c r="CB132" s="152">
        <v>-205560.96619442335</v>
      </c>
      <c r="CC132" s="156">
        <f t="shared" si="178"/>
        <v>7827.0914702326409</v>
      </c>
      <c r="CD132" s="174">
        <f t="shared" si="179"/>
        <v>-3.8076740030641987E-2</v>
      </c>
      <c r="CE132" s="145"/>
      <c r="CF132" s="152">
        <v>-5240.8701647461003</v>
      </c>
      <c r="CG132" s="152">
        <v>-12431.310049563692</v>
      </c>
      <c r="CH132" s="156">
        <f t="shared" si="180"/>
        <v>7190.4398848175915</v>
      </c>
      <c r="CI132" s="174">
        <f t="shared" si="181"/>
        <v>-0.57841368738687016</v>
      </c>
      <c r="CJ132" s="145"/>
      <c r="CK132" s="145"/>
      <c r="CL132" s="14"/>
      <c r="CM132" s="127">
        <f t="shared" si="182"/>
        <v>-159260.84783923483</v>
      </c>
      <c r="CN132" s="127">
        <f t="shared" si="182"/>
        <v>-142691.46932281245</v>
      </c>
      <c r="CO132" s="205">
        <f t="shared" si="183"/>
        <v>-16569.378516422381</v>
      </c>
      <c r="CP132" s="218">
        <f t="shared" si="184"/>
        <v>0.11612031605713802</v>
      </c>
      <c r="CQ132" s="198"/>
      <c r="CR132" s="127">
        <v>-159127.74730268659</v>
      </c>
      <c r="CS132" s="127">
        <v>-142138.37076485492</v>
      </c>
      <c r="CT132" s="205">
        <f t="shared" si="185"/>
        <v>-16989.376537831675</v>
      </c>
      <c r="CU132" s="218">
        <f t="shared" si="186"/>
        <v>0.11952702459167663</v>
      </c>
      <c r="CV132" s="198"/>
      <c r="CW132" s="127">
        <v>-133.10053654824375</v>
      </c>
      <c r="CX132" s="127">
        <v>-553.09855795754061</v>
      </c>
      <c r="CY132" s="205">
        <f t="shared" si="187"/>
        <v>419.99802140929683</v>
      </c>
      <c r="CZ132" s="218">
        <f t="shared" si="188"/>
        <v>-0.75935475760459059</v>
      </c>
      <c r="DA132" s="198"/>
      <c r="DB132" s="198"/>
      <c r="DC132" s="14"/>
      <c r="DD132" s="152">
        <f t="shared" si="189"/>
        <v>-60445.404341767433</v>
      </c>
      <c r="DE132" s="152">
        <f t="shared" si="189"/>
        <v>-57047.965327966551</v>
      </c>
      <c r="DF132" s="156">
        <f t="shared" si="190"/>
        <v>-3397.4390138008821</v>
      </c>
      <c r="DG132" s="174">
        <f t="shared" si="191"/>
        <v>5.9554078647137354E-2</v>
      </c>
      <c r="DH132" s="145"/>
      <c r="DI132" s="152">
        <v>-60445.404341767433</v>
      </c>
      <c r="DJ132" s="152">
        <v>-57047.965327966551</v>
      </c>
      <c r="DK132" s="156">
        <f t="shared" si="192"/>
        <v>-3397.4390138008821</v>
      </c>
      <c r="DL132" s="174">
        <f t="shared" si="193"/>
        <v>5.9554078647137354E-2</v>
      </c>
      <c r="DM132" s="145"/>
      <c r="DN132" s="152">
        <v>0</v>
      </c>
      <c r="DO132" s="152">
        <v>0</v>
      </c>
      <c r="DP132" s="156">
        <f t="shared" si="194"/>
        <v>0</v>
      </c>
      <c r="DQ132" s="174" t="str">
        <f t="shared" si="195"/>
        <v/>
      </c>
      <c r="DR132" s="145"/>
      <c r="DS132" s="145"/>
      <c r="DT132" s="14"/>
      <c r="DU132" s="152">
        <f t="shared" si="196"/>
        <v>-115730.84578439048</v>
      </c>
      <c r="DV132" s="152">
        <f t="shared" si="196"/>
        <v>-132690.34819098873</v>
      </c>
      <c r="DW132" s="156">
        <f t="shared" si="197"/>
        <v>16959.502406598258</v>
      </c>
      <c r="DX132" s="174">
        <f t="shared" si="198"/>
        <v>-0.12781263021623457</v>
      </c>
      <c r="DY132" s="145"/>
      <c r="DZ132" s="152">
        <v>-92515.336301699106</v>
      </c>
      <c r="EA132" s="152">
        <v>-108051.11627848132</v>
      </c>
      <c r="EB132" s="156">
        <f t="shared" si="199"/>
        <v>15535.779976782214</v>
      </c>
      <c r="EC132" s="174">
        <f t="shared" si="200"/>
        <v>-0.14378176285325628</v>
      </c>
      <c r="ED132" s="145"/>
      <c r="EE132" s="152">
        <v>-23215.509482691366</v>
      </c>
      <c r="EF132" s="152">
        <v>-24639.231912507417</v>
      </c>
      <c r="EG132" s="156">
        <f t="shared" si="201"/>
        <v>1423.7224298160509</v>
      </c>
      <c r="EH132" s="174">
        <f t="shared" si="202"/>
        <v>-5.778274399427763E-2</v>
      </c>
      <c r="EI132" s="145"/>
      <c r="EJ132" s="145"/>
      <c r="EK132" s="14"/>
      <c r="EL132" s="152">
        <f t="shared" si="203"/>
        <v>-30744.34364125003</v>
      </c>
      <c r="EM132" s="152">
        <f t="shared" si="203"/>
        <v>-32024.272167500003</v>
      </c>
      <c r="EN132" s="156">
        <f t="shared" si="204"/>
        <v>1279.9285262499725</v>
      </c>
      <c r="EO132" s="174">
        <f t="shared" si="205"/>
        <v>-3.9967450924580761E-2</v>
      </c>
      <c r="EP132" s="145"/>
      <c r="EQ132" s="152">
        <v>-27954.499928750029</v>
      </c>
      <c r="ER132" s="152">
        <v>-29605.236075000004</v>
      </c>
      <c r="ES132" s="156">
        <f t="shared" si="206"/>
        <v>1650.7361462499757</v>
      </c>
      <c r="ET132" s="174">
        <f t="shared" si="207"/>
        <v>-5.5758249725423759E-2</v>
      </c>
      <c r="EU132" s="145"/>
      <c r="EV132" s="152">
        <v>-2789.8437125</v>
      </c>
      <c r="EW132" s="152">
        <v>-2419.0360925</v>
      </c>
      <c r="EX132" s="156">
        <f t="shared" si="208"/>
        <v>-370.80762000000004</v>
      </c>
      <c r="EY132" s="174">
        <f t="shared" si="209"/>
        <v>0.15328734496754937</v>
      </c>
      <c r="EZ132" s="145"/>
      <c r="FA132" s="145"/>
      <c r="FB132" s="14"/>
      <c r="FC132" s="152">
        <f t="shared" si="210"/>
        <v>-1216.031629186514</v>
      </c>
      <c r="FD132" s="152">
        <f t="shared" si="210"/>
        <v>-1506.1362416281438</v>
      </c>
      <c r="FE132" s="156">
        <f t="shared" si="211"/>
        <v>290.1046124416298</v>
      </c>
      <c r="FF132" s="174">
        <f t="shared" si="212"/>
        <v>-0.19261511968400991</v>
      </c>
      <c r="FG132" s="145"/>
      <c r="FH132" s="152">
        <v>-1216.031629186514</v>
      </c>
      <c r="FI132" s="152">
        <v>-1506.1362416281438</v>
      </c>
      <c r="FJ132" s="156">
        <f t="shared" si="213"/>
        <v>290.1046124416298</v>
      </c>
      <c r="FK132" s="174">
        <f t="shared" si="214"/>
        <v>-0.19261511968400991</v>
      </c>
      <c r="FL132" s="145"/>
      <c r="FM132" s="152">
        <v>0</v>
      </c>
      <c r="FN132" s="152">
        <v>0</v>
      </c>
      <c r="FO132" s="156">
        <f t="shared" si="215"/>
        <v>0</v>
      </c>
      <c r="FP132" s="174" t="str">
        <f t="shared" si="216"/>
        <v/>
      </c>
      <c r="FQ132" s="145"/>
      <c r="FR132" s="145"/>
      <c r="FS132" s="14"/>
      <c r="FT132" s="152">
        <f t="shared" si="217"/>
        <v>-19.780725664900007</v>
      </c>
      <c r="FU132" s="152">
        <f t="shared" si="217"/>
        <v>-124.39235547989998</v>
      </c>
      <c r="FV132" s="156">
        <f t="shared" si="218"/>
        <v>104.61162981499997</v>
      </c>
      <c r="FW132" s="174">
        <f t="shared" si="219"/>
        <v>-0.84098117936116834</v>
      </c>
      <c r="FX132" s="145"/>
      <c r="FY132" s="152">
        <v>-19.780725664900007</v>
      </c>
      <c r="FZ132" s="152">
        <v>-124.39235547989998</v>
      </c>
      <c r="GA132" s="156">
        <f t="shared" si="220"/>
        <v>104.61162981499997</v>
      </c>
      <c r="GB132" s="174">
        <f t="shared" si="221"/>
        <v>-0.84098117936116834</v>
      </c>
      <c r="GC132" s="145"/>
      <c r="GD132" s="152">
        <v>0</v>
      </c>
      <c r="GE132" s="152">
        <v>0</v>
      </c>
      <c r="GF132" s="156">
        <f t="shared" si="222"/>
        <v>0</v>
      </c>
      <c r="GG132" s="174" t="str">
        <f t="shared" si="223"/>
        <v/>
      </c>
      <c r="GH132" s="145"/>
      <c r="GI132" s="145"/>
    </row>
    <row r="133" spans="1:191" x14ac:dyDescent="0.25">
      <c r="A133" s="41">
        <v>720</v>
      </c>
      <c r="B133" s="45"/>
      <c r="C133" s="45" t="str">
        <f>VLOOKUP($A133&amp;C$1,TEXTDF,(SPRCODE="DE")*2+(SPRCODE="FR")*3,FALSE)</f>
        <v>Risikoprozess (hauptsächlich Todesfall- und Inv.leistungen)</v>
      </c>
      <c r="D133" s="45"/>
      <c r="E133" s="45"/>
      <c r="F133" s="79">
        <f t="shared" si="146"/>
        <v>-1691228.7455318619</v>
      </c>
      <c r="G133" s="79">
        <f t="shared" si="147"/>
        <v>-1755234.2726976511</v>
      </c>
      <c r="H133" s="92">
        <f t="shared" si="148"/>
        <v>64005.527165789157</v>
      </c>
      <c r="I133" s="93">
        <f t="shared" si="149"/>
        <v>-3.6465518114238926E-2</v>
      </c>
      <c r="J133" s="23"/>
      <c r="K133" s="79">
        <f t="shared" si="228"/>
        <v>-1377265.2513195761</v>
      </c>
      <c r="L133" s="79">
        <f t="shared" si="229"/>
        <v>-1364784.4414006644</v>
      </c>
      <c r="M133" s="92">
        <f t="shared" si="150"/>
        <v>-12480.809918911662</v>
      </c>
      <c r="N133" s="93">
        <f t="shared" si="151"/>
        <v>9.1448946370626949E-3</v>
      </c>
      <c r="O133" s="45"/>
      <c r="P133" s="79">
        <f t="shared" si="230"/>
        <v>-313963.49421228579</v>
      </c>
      <c r="Q133" s="79">
        <f t="shared" si="231"/>
        <v>-390449.83129698661</v>
      </c>
      <c r="R133" s="92">
        <f t="shared" si="152"/>
        <v>76486.337084700819</v>
      </c>
      <c r="S133" s="93">
        <f t="shared" si="153"/>
        <v>-0.19589286754364932</v>
      </c>
      <c r="T133" s="23"/>
      <c r="U133" s="23"/>
      <c r="V133" s="14"/>
      <c r="W133" s="152">
        <f t="shared" si="154"/>
        <v>-442452.47363447491</v>
      </c>
      <c r="X133" s="152">
        <f t="shared" si="154"/>
        <v>-494745.13004213263</v>
      </c>
      <c r="Y133" s="156">
        <f t="shared" si="155"/>
        <v>52292.65640765772</v>
      </c>
      <c r="Z133" s="174">
        <f t="shared" si="156"/>
        <v>-0.10569615188168591</v>
      </c>
      <c r="AA133" s="145"/>
      <c r="AB133" s="152">
        <v>-391442.09157919406</v>
      </c>
      <c r="AC133" s="152">
        <v>-425387.3270004387</v>
      </c>
      <c r="AD133" s="156">
        <f t="shared" si="157"/>
        <v>33945.235421244637</v>
      </c>
      <c r="AE133" s="174">
        <f t="shared" si="158"/>
        <v>-7.9798417269750122E-2</v>
      </c>
      <c r="AF133" s="145"/>
      <c r="AG133" s="152">
        <v>-51010.382055280861</v>
      </c>
      <c r="AH133" s="152">
        <v>-69357.803041693915</v>
      </c>
      <c r="AI133" s="156">
        <f t="shared" si="159"/>
        <v>18347.420986413053</v>
      </c>
      <c r="AJ133" s="174">
        <f t="shared" si="160"/>
        <v>-0.26453290303015564</v>
      </c>
      <c r="AK133" s="145"/>
      <c r="AL133" s="145"/>
      <c r="AM133" s="14"/>
      <c r="AN133" s="152">
        <f t="shared" si="161"/>
        <v>-310556.66168059595</v>
      </c>
      <c r="AO133" s="152">
        <f t="shared" si="161"/>
        <v>-349807</v>
      </c>
      <c r="AP133" s="156">
        <f t="shared" si="162"/>
        <v>39250.338319404051</v>
      </c>
      <c r="AQ133" s="174">
        <f t="shared" si="163"/>
        <v>-0.11220569719703732</v>
      </c>
      <c r="AR133" s="145"/>
      <c r="AS133" s="152">
        <v>-298483.30688624724</v>
      </c>
      <c r="AT133" s="152">
        <v>-307977</v>
      </c>
      <c r="AU133" s="156">
        <f t="shared" si="164"/>
        <v>9493.6931137527572</v>
      </c>
      <c r="AV133" s="174">
        <f t="shared" si="165"/>
        <v>-3.0825980880886394E-2</v>
      </c>
      <c r="AW133" s="145"/>
      <c r="AX133" s="152">
        <v>-12073.354794348703</v>
      </c>
      <c r="AY133" s="152">
        <v>-41830</v>
      </c>
      <c r="AZ133" s="156">
        <f t="shared" si="166"/>
        <v>29756.645205651297</v>
      </c>
      <c r="BA133" s="174">
        <f t="shared" si="167"/>
        <v>-0.71137091096464977</v>
      </c>
      <c r="BB133" s="145"/>
      <c r="BC133" s="145"/>
      <c r="BD133" s="14"/>
      <c r="BE133" s="152">
        <f t="shared" si="168"/>
        <v>-150913.17219800281</v>
      </c>
      <c r="BF133" s="152">
        <f t="shared" si="168"/>
        <v>-124817.10338919635</v>
      </c>
      <c r="BG133" s="156">
        <f t="shared" si="169"/>
        <v>-26096.068808806463</v>
      </c>
      <c r="BH133" s="174">
        <f t="shared" si="170"/>
        <v>0.20907446255530737</v>
      </c>
      <c r="BI133" s="145"/>
      <c r="BJ133" s="152">
        <v>-111078.11457878145</v>
      </c>
      <c r="BK133" s="152">
        <v>-96515.55030088457</v>
      </c>
      <c r="BL133" s="156">
        <f t="shared" si="171"/>
        <v>-14562.564277896876</v>
      </c>
      <c r="BM133" s="174">
        <f t="shared" si="172"/>
        <v>0.15088308808786244</v>
      </c>
      <c r="BN133" s="145"/>
      <c r="BO133" s="152">
        <v>-39835.057619221378</v>
      </c>
      <c r="BP133" s="152">
        <v>-28301.553088311775</v>
      </c>
      <c r="BQ133" s="156">
        <f t="shared" si="173"/>
        <v>-11533.504530909602</v>
      </c>
      <c r="BR133" s="174">
        <f t="shared" si="174"/>
        <v>0.40752196513458516</v>
      </c>
      <c r="BS133" s="145"/>
      <c r="BT133" s="145"/>
      <c r="BU133" s="14"/>
      <c r="BV133" s="152">
        <f t="shared" si="175"/>
        <v>-157236.59620204236</v>
      </c>
      <c r="BW133" s="152">
        <f t="shared" si="175"/>
        <v>-153893.93475569956</v>
      </c>
      <c r="BX133" s="156">
        <f t="shared" si="176"/>
        <v>-3342.6614463427977</v>
      </c>
      <c r="BY133" s="174">
        <f t="shared" si="177"/>
        <v>2.1720553520508279E-2</v>
      </c>
      <c r="BZ133" s="145"/>
      <c r="CA133" s="152">
        <v>-102280.83997897391</v>
      </c>
      <c r="CB133" s="152">
        <v>-69323.327082943986</v>
      </c>
      <c r="CC133" s="156">
        <f t="shared" si="178"/>
        <v>-32957.512896029919</v>
      </c>
      <c r="CD133" s="174">
        <f t="shared" si="179"/>
        <v>0.47541735636255478</v>
      </c>
      <c r="CE133" s="145"/>
      <c r="CF133" s="152">
        <v>-54955.756223068463</v>
      </c>
      <c r="CG133" s="152">
        <v>-84570.607672755577</v>
      </c>
      <c r="CH133" s="156">
        <f t="shared" si="180"/>
        <v>29614.851449687114</v>
      </c>
      <c r="CI133" s="174">
        <f t="shared" si="181"/>
        <v>-0.35017900739558638</v>
      </c>
      <c r="CJ133" s="145"/>
      <c r="CK133" s="145"/>
      <c r="CL133" s="14"/>
      <c r="CM133" s="127">
        <f t="shared" si="182"/>
        <v>-62467.86875165801</v>
      </c>
      <c r="CN133" s="127">
        <f t="shared" si="182"/>
        <v>-59954.221648192608</v>
      </c>
      <c r="CO133" s="205">
        <f t="shared" si="183"/>
        <v>-2513.6471034654023</v>
      </c>
      <c r="CP133" s="218">
        <f t="shared" si="184"/>
        <v>4.192610685891851E-2</v>
      </c>
      <c r="CQ133" s="198"/>
      <c r="CR133" s="127">
        <v>-62749.664928206257</v>
      </c>
      <c r="CS133" s="127">
        <v>-60766.67506615015</v>
      </c>
      <c r="CT133" s="205">
        <f t="shared" si="185"/>
        <v>-1982.9898620561071</v>
      </c>
      <c r="CU133" s="218">
        <f t="shared" si="186"/>
        <v>3.2632851145754538E-2</v>
      </c>
      <c r="CV133" s="198"/>
      <c r="CW133" s="127">
        <v>281.79617654824352</v>
      </c>
      <c r="CX133" s="127">
        <v>812.45341795753995</v>
      </c>
      <c r="CY133" s="205">
        <f t="shared" si="187"/>
        <v>-530.65724140929638</v>
      </c>
      <c r="CZ133" s="218">
        <f t="shared" si="188"/>
        <v>-0.65315405127267168</v>
      </c>
      <c r="DA133" s="198"/>
      <c r="DB133" s="198"/>
      <c r="DC133" s="14"/>
      <c r="DD133" s="152">
        <f t="shared" si="189"/>
        <v>-28046.465199723414</v>
      </c>
      <c r="DE133" s="152">
        <f t="shared" si="189"/>
        <v>-24577.288506790537</v>
      </c>
      <c r="DF133" s="156">
        <f t="shared" si="190"/>
        <v>-3469.1766929328769</v>
      </c>
      <c r="DG133" s="174">
        <f t="shared" si="191"/>
        <v>0.14115376039038519</v>
      </c>
      <c r="DH133" s="145"/>
      <c r="DI133" s="152">
        <v>-28046.465199723414</v>
      </c>
      <c r="DJ133" s="152">
        <v>-24577.288506790537</v>
      </c>
      <c r="DK133" s="156">
        <f t="shared" si="192"/>
        <v>-3469.1766929328769</v>
      </c>
      <c r="DL133" s="174">
        <f t="shared" si="193"/>
        <v>0.14115376039038519</v>
      </c>
      <c r="DM133" s="145"/>
      <c r="DN133" s="152">
        <v>0</v>
      </c>
      <c r="DO133" s="152">
        <v>0</v>
      </c>
      <c r="DP133" s="156">
        <f t="shared" si="194"/>
        <v>0</v>
      </c>
      <c r="DQ133" s="174" t="str">
        <f t="shared" si="195"/>
        <v/>
      </c>
      <c r="DR133" s="145"/>
      <c r="DS133" s="145"/>
      <c r="DT133" s="14"/>
      <c r="DU133" s="152">
        <f t="shared" si="196"/>
        <v>-266171.95514563448</v>
      </c>
      <c r="DV133" s="152">
        <f t="shared" si="196"/>
        <v>-298437.1245786341</v>
      </c>
      <c r="DW133" s="156">
        <f t="shared" si="197"/>
        <v>32265.169432999624</v>
      </c>
      <c r="DX133" s="174">
        <f t="shared" si="198"/>
        <v>-0.10811379274128541</v>
      </c>
      <c r="DY133" s="145"/>
      <c r="DZ133" s="152">
        <v>-146039.31050050948</v>
      </c>
      <c r="EA133" s="152">
        <v>-152469.40447591967</v>
      </c>
      <c r="EB133" s="156">
        <f t="shared" si="199"/>
        <v>6430.0939754101855</v>
      </c>
      <c r="EC133" s="174">
        <f t="shared" si="200"/>
        <v>-4.2173011677406613E-2</v>
      </c>
      <c r="ED133" s="145"/>
      <c r="EE133" s="152">
        <v>-120132.64464512501</v>
      </c>
      <c r="EF133" s="152">
        <v>-145967.72010271443</v>
      </c>
      <c r="EG133" s="156">
        <f t="shared" si="201"/>
        <v>25835.075457589424</v>
      </c>
      <c r="EH133" s="174">
        <f t="shared" si="202"/>
        <v>-0.17699170364111894</v>
      </c>
      <c r="EI133" s="145"/>
      <c r="EJ133" s="145"/>
      <c r="EK133" s="14"/>
      <c r="EL133" s="152">
        <f t="shared" si="203"/>
        <v>-273404.15117874998</v>
      </c>
      <c r="EM133" s="152">
        <f t="shared" si="203"/>
        <v>-248850.00698583329</v>
      </c>
      <c r="EN133" s="156">
        <f t="shared" si="204"/>
        <v>-24554.14419291669</v>
      </c>
      <c r="EO133" s="174">
        <f t="shared" si="205"/>
        <v>9.8670458121845828E-2</v>
      </c>
      <c r="EP133" s="145"/>
      <c r="EQ133" s="152">
        <v>-237166.05612696041</v>
      </c>
      <c r="ER133" s="152">
        <v>-227615.40617636481</v>
      </c>
      <c r="ES133" s="156">
        <f t="shared" si="206"/>
        <v>-9550.6499505956017</v>
      </c>
      <c r="ET133" s="174">
        <f t="shared" si="207"/>
        <v>4.1959593645411797E-2</v>
      </c>
      <c r="EU133" s="145"/>
      <c r="EV133" s="152">
        <v>-36238.095051789591</v>
      </c>
      <c r="EW133" s="152">
        <v>-21234.600809468466</v>
      </c>
      <c r="EX133" s="156">
        <f t="shared" si="208"/>
        <v>-15003.494242321125</v>
      </c>
      <c r="EY133" s="174">
        <f t="shared" si="209"/>
        <v>0.70655880828384099</v>
      </c>
      <c r="EZ133" s="145"/>
      <c r="FA133" s="145"/>
      <c r="FB133" s="14"/>
      <c r="FC133" s="152">
        <f t="shared" si="210"/>
        <v>24.75935901999901</v>
      </c>
      <c r="FD133" s="152">
        <f t="shared" si="210"/>
        <v>-152.09369117200146</v>
      </c>
      <c r="FE133" s="156">
        <f t="shared" si="211"/>
        <v>176.85305019200047</v>
      </c>
      <c r="FF133" s="174">
        <f t="shared" si="212"/>
        <v>-1.1627901777464187</v>
      </c>
      <c r="FG133" s="145"/>
      <c r="FH133" s="152">
        <v>24.75935901999901</v>
      </c>
      <c r="FI133" s="152">
        <v>-152.09369117200146</v>
      </c>
      <c r="FJ133" s="156">
        <f t="shared" si="213"/>
        <v>176.85305019200047</v>
      </c>
      <c r="FK133" s="174">
        <f t="shared" si="214"/>
        <v>-1.1627901777464187</v>
      </c>
      <c r="FL133" s="145"/>
      <c r="FM133" s="152">
        <v>0</v>
      </c>
      <c r="FN133" s="152">
        <v>0</v>
      </c>
      <c r="FO133" s="156">
        <f t="shared" si="215"/>
        <v>0</v>
      </c>
      <c r="FP133" s="174" t="str">
        <f t="shared" si="216"/>
        <v/>
      </c>
      <c r="FQ133" s="145"/>
      <c r="FR133" s="145"/>
      <c r="FS133" s="14"/>
      <c r="FT133" s="152">
        <f t="shared" si="217"/>
        <v>-4.1608999999999998</v>
      </c>
      <c r="FU133" s="152">
        <f t="shared" si="217"/>
        <v>-0.36910000000000037</v>
      </c>
      <c r="FV133" s="156">
        <f t="shared" si="218"/>
        <v>-3.7917999999999994</v>
      </c>
      <c r="FW133" s="174">
        <f t="shared" si="219"/>
        <v>10.273096721755611</v>
      </c>
      <c r="FX133" s="145"/>
      <c r="FY133" s="152">
        <v>-4.1608999999999998</v>
      </c>
      <c r="FZ133" s="152">
        <v>-0.36910000000000037</v>
      </c>
      <c r="GA133" s="156">
        <f t="shared" si="220"/>
        <v>-3.7917999999999994</v>
      </c>
      <c r="GB133" s="174">
        <f t="shared" si="221"/>
        <v>10.273096721755611</v>
      </c>
      <c r="GC133" s="145"/>
      <c r="GD133" s="152">
        <v>0</v>
      </c>
      <c r="GE133" s="152">
        <v>0</v>
      </c>
      <c r="GF133" s="156">
        <f t="shared" si="222"/>
        <v>0</v>
      </c>
      <c r="GG133" s="174" t="str">
        <f t="shared" si="223"/>
        <v/>
      </c>
      <c r="GH133" s="145"/>
      <c r="GI133" s="145"/>
    </row>
    <row r="134" spans="1:191" x14ac:dyDescent="0.25">
      <c r="A134" s="41">
        <v>721</v>
      </c>
      <c r="B134" s="45"/>
      <c r="C134" s="45" t="str">
        <f>VLOOKUP($A134&amp;C$1,TEXTDF,(SPRCODE="DE")*2+(SPRCODE="FR")*3,FALSE)</f>
        <v>Kostenprozess (hauptsächlich Verwaltungskosten)</v>
      </c>
      <c r="D134" s="45"/>
      <c r="E134" s="45"/>
      <c r="F134" s="79">
        <f t="shared" si="146"/>
        <v>-729384.03405503323</v>
      </c>
      <c r="G134" s="79">
        <f t="shared" si="147"/>
        <v>-678609.50473346212</v>
      </c>
      <c r="H134" s="92">
        <f t="shared" si="148"/>
        <v>-50774.529321571114</v>
      </c>
      <c r="I134" s="93">
        <f t="shared" si="149"/>
        <v>7.4821423760508488E-2</v>
      </c>
      <c r="J134" s="23"/>
      <c r="K134" s="79">
        <f t="shared" si="228"/>
        <v>-660923.84041346365</v>
      </c>
      <c r="L134" s="79">
        <f t="shared" si="229"/>
        <v>-627460.73781604914</v>
      </c>
      <c r="M134" s="92">
        <f t="shared" si="150"/>
        <v>-33463.102597414516</v>
      </c>
      <c r="N134" s="93">
        <f t="shared" si="151"/>
        <v>5.3330990420032975E-2</v>
      </c>
      <c r="O134" s="45"/>
      <c r="P134" s="79">
        <f t="shared" si="230"/>
        <v>-68460.193641569625</v>
      </c>
      <c r="Q134" s="79">
        <f t="shared" si="231"/>
        <v>-51148.766917412941</v>
      </c>
      <c r="R134" s="92">
        <f t="shared" si="152"/>
        <v>-17311.426724156685</v>
      </c>
      <c r="S134" s="93">
        <f t="shared" si="153"/>
        <v>0.33845247436968484</v>
      </c>
      <c r="T134" s="23"/>
      <c r="U134" s="23"/>
      <c r="V134" s="14"/>
      <c r="W134" s="152">
        <f t="shared" si="154"/>
        <v>-244994.95654861556</v>
      </c>
      <c r="X134" s="152">
        <f t="shared" si="154"/>
        <v>-223237.7160429621</v>
      </c>
      <c r="Y134" s="156">
        <f t="shared" si="155"/>
        <v>-21757.240505653463</v>
      </c>
      <c r="Z134" s="174">
        <f t="shared" si="156"/>
        <v>9.7462207064805684E-2</v>
      </c>
      <c r="AA134" s="145"/>
      <c r="AB134" s="152">
        <v>-225733.32848889488</v>
      </c>
      <c r="AC134" s="152">
        <v>-206109.09720478478</v>
      </c>
      <c r="AD134" s="156">
        <f t="shared" si="157"/>
        <v>-19624.231284110108</v>
      </c>
      <c r="AE134" s="174">
        <f t="shared" si="158"/>
        <v>9.5212834126443102E-2</v>
      </c>
      <c r="AF134" s="145"/>
      <c r="AG134" s="152">
        <v>-19261.628059720675</v>
      </c>
      <c r="AH134" s="152">
        <v>-17128.618838177317</v>
      </c>
      <c r="AI134" s="156">
        <f t="shared" si="159"/>
        <v>-2133.0092215433579</v>
      </c>
      <c r="AJ134" s="174">
        <f t="shared" si="160"/>
        <v>0.12452896767071353</v>
      </c>
      <c r="AK134" s="145"/>
      <c r="AL134" s="145"/>
      <c r="AM134" s="14"/>
      <c r="AN134" s="152">
        <f t="shared" si="161"/>
        <v>-169261.73610000001</v>
      </c>
      <c r="AO134" s="152">
        <f t="shared" si="161"/>
        <v>-154417</v>
      </c>
      <c r="AP134" s="156">
        <f t="shared" si="162"/>
        <v>-14844.736100000009</v>
      </c>
      <c r="AQ134" s="174">
        <f t="shared" si="163"/>
        <v>9.6134079149316598E-2</v>
      </c>
      <c r="AR134" s="145"/>
      <c r="AS134" s="152">
        <v>-168266.5871952</v>
      </c>
      <c r="AT134" s="152">
        <v>-154381</v>
      </c>
      <c r="AU134" s="156">
        <f t="shared" si="164"/>
        <v>-13885.587195200002</v>
      </c>
      <c r="AV134" s="174">
        <f t="shared" si="165"/>
        <v>8.9943627746937871E-2</v>
      </c>
      <c r="AW134" s="145"/>
      <c r="AX134" s="152">
        <v>-995.14890480000031</v>
      </c>
      <c r="AY134" s="152">
        <v>-36</v>
      </c>
      <c r="AZ134" s="156">
        <f t="shared" si="166"/>
        <v>-959.14890480000031</v>
      </c>
      <c r="BA134" s="174">
        <f t="shared" si="167"/>
        <v>26.643025133333342</v>
      </c>
      <c r="BB134" s="145"/>
      <c r="BC134" s="145"/>
      <c r="BD134" s="14"/>
      <c r="BE134" s="152">
        <f t="shared" si="168"/>
        <v>-69673.218668470436</v>
      </c>
      <c r="BF134" s="152">
        <f t="shared" si="168"/>
        <v>-64347.333523330293</v>
      </c>
      <c r="BG134" s="156">
        <f t="shared" si="169"/>
        <v>-5325.8851451401424</v>
      </c>
      <c r="BH134" s="174">
        <f t="shared" si="170"/>
        <v>8.2767767575157469E-2</v>
      </c>
      <c r="BI134" s="145"/>
      <c r="BJ134" s="152">
        <v>-55931.613741784226</v>
      </c>
      <c r="BK134" s="152">
        <v>-56585.8218532338</v>
      </c>
      <c r="BL134" s="156">
        <f t="shared" si="171"/>
        <v>654.20811144957406</v>
      </c>
      <c r="BM134" s="174">
        <f t="shared" si="172"/>
        <v>-1.15613432839482E-2</v>
      </c>
      <c r="BN134" s="145"/>
      <c r="BO134" s="152">
        <v>-13741.604926686206</v>
      </c>
      <c r="BP134" s="152">
        <v>-7761.5116700964973</v>
      </c>
      <c r="BQ134" s="156">
        <f t="shared" si="173"/>
        <v>-5980.0932565897092</v>
      </c>
      <c r="BR134" s="174">
        <f t="shared" si="174"/>
        <v>0.77048048251087153</v>
      </c>
      <c r="BS134" s="145"/>
      <c r="BT134" s="145"/>
      <c r="BU134" s="14"/>
      <c r="BV134" s="152">
        <f t="shared" si="175"/>
        <v>-62398.591890470569</v>
      </c>
      <c r="BW134" s="152">
        <f t="shared" si="175"/>
        <v>-57550.359466666974</v>
      </c>
      <c r="BX134" s="156">
        <f t="shared" si="176"/>
        <v>-4848.2324238035944</v>
      </c>
      <c r="BY134" s="174">
        <f t="shared" si="177"/>
        <v>8.424330392952073E-2</v>
      </c>
      <c r="BZ134" s="145"/>
      <c r="CA134" s="152">
        <v>-37645.502363669693</v>
      </c>
      <c r="CB134" s="152">
        <v>-37366.640439934825</v>
      </c>
      <c r="CC134" s="156">
        <f t="shared" si="178"/>
        <v>-278.86192373486847</v>
      </c>
      <c r="CD134" s="174">
        <f t="shared" si="179"/>
        <v>7.4628577911124427E-3</v>
      </c>
      <c r="CE134" s="145"/>
      <c r="CF134" s="152">
        <v>-24753.089526800875</v>
      </c>
      <c r="CG134" s="152">
        <v>-20183.719026732149</v>
      </c>
      <c r="CH134" s="156">
        <f t="shared" si="180"/>
        <v>-4569.370500068726</v>
      </c>
      <c r="CI134" s="174">
        <f t="shared" si="181"/>
        <v>0.22638892733380134</v>
      </c>
      <c r="CJ134" s="145"/>
      <c r="CK134" s="145"/>
      <c r="CL134" s="14"/>
      <c r="CM134" s="127">
        <f t="shared" si="182"/>
        <v>-49854.500096253185</v>
      </c>
      <c r="CN134" s="127">
        <f t="shared" si="182"/>
        <v>-50346.71606633866</v>
      </c>
      <c r="CO134" s="205">
        <f t="shared" si="183"/>
        <v>492.21597008547542</v>
      </c>
      <c r="CP134" s="218">
        <f t="shared" si="184"/>
        <v>-9.7765258301437674E-3</v>
      </c>
      <c r="CQ134" s="198"/>
      <c r="CR134" s="127">
        <v>-49855.734106253185</v>
      </c>
      <c r="CS134" s="127">
        <v>-50335.01732633866</v>
      </c>
      <c r="CT134" s="205">
        <f t="shared" si="185"/>
        <v>479.28322008547548</v>
      </c>
      <c r="CU134" s="218">
        <f t="shared" si="186"/>
        <v>-9.5218646092465331E-3</v>
      </c>
      <c r="CV134" s="198"/>
      <c r="CW134" s="127">
        <v>1.2340099999999998</v>
      </c>
      <c r="CX134" s="127">
        <v>-11.698739999999999</v>
      </c>
      <c r="CY134" s="205">
        <f t="shared" si="187"/>
        <v>12.932749999999999</v>
      </c>
      <c r="CZ134" s="218">
        <f t="shared" si="188"/>
        <v>-1.1054822998032268</v>
      </c>
      <c r="DA134" s="198"/>
      <c r="DB134" s="198"/>
      <c r="DC134" s="14"/>
      <c r="DD134" s="152">
        <f t="shared" si="189"/>
        <v>-22414.334999999999</v>
      </c>
      <c r="DE134" s="152">
        <f t="shared" si="189"/>
        <v>-21447.237783348031</v>
      </c>
      <c r="DF134" s="156">
        <f t="shared" si="190"/>
        <v>-967.09721665196776</v>
      </c>
      <c r="DG134" s="174">
        <f t="shared" si="191"/>
        <v>4.5091924024026842E-2</v>
      </c>
      <c r="DH134" s="145"/>
      <c r="DI134" s="152">
        <v>-22414.334999999999</v>
      </c>
      <c r="DJ134" s="152">
        <v>-21447.237783348031</v>
      </c>
      <c r="DK134" s="156">
        <f t="shared" si="192"/>
        <v>-967.09721665196776</v>
      </c>
      <c r="DL134" s="174">
        <f t="shared" si="193"/>
        <v>4.5091924024026842E-2</v>
      </c>
      <c r="DM134" s="145"/>
      <c r="DN134" s="152">
        <v>0</v>
      </c>
      <c r="DO134" s="152">
        <v>0</v>
      </c>
      <c r="DP134" s="156">
        <f t="shared" si="194"/>
        <v>0</v>
      </c>
      <c r="DQ134" s="174" t="str">
        <f t="shared" si="195"/>
        <v/>
      </c>
      <c r="DR134" s="145"/>
      <c r="DS134" s="145"/>
      <c r="DT134" s="14"/>
      <c r="DU134" s="152">
        <f t="shared" si="196"/>
        <v>-90463.75847999999</v>
      </c>
      <c r="DV134" s="152">
        <f t="shared" si="196"/>
        <v>-87584.495089999953</v>
      </c>
      <c r="DW134" s="156">
        <f t="shared" si="197"/>
        <v>-2879.2633900000365</v>
      </c>
      <c r="DX134" s="174">
        <f t="shared" si="198"/>
        <v>3.2874122149603835E-2</v>
      </c>
      <c r="DY134" s="145"/>
      <c r="DZ134" s="152">
        <v>-83568.182567707991</v>
      </c>
      <c r="EA134" s="152">
        <v>-83397.591648699963</v>
      </c>
      <c r="EB134" s="156">
        <f t="shared" si="199"/>
        <v>-170.59091900802741</v>
      </c>
      <c r="EC134" s="174">
        <f t="shared" si="200"/>
        <v>2.0455137328978523E-3</v>
      </c>
      <c r="ED134" s="145"/>
      <c r="EE134" s="152">
        <v>-6895.5759122919917</v>
      </c>
      <c r="EF134" s="152">
        <v>-4186.9034412999972</v>
      </c>
      <c r="EG134" s="156">
        <f t="shared" si="201"/>
        <v>-2708.6724709919945</v>
      </c>
      <c r="EH134" s="174">
        <f t="shared" si="202"/>
        <v>0.64693932137851617</v>
      </c>
      <c r="EI134" s="145"/>
      <c r="EJ134" s="145"/>
      <c r="EK134" s="14"/>
      <c r="EL134" s="152">
        <f t="shared" si="203"/>
        <v>-19750.036077223598</v>
      </c>
      <c r="EM134" s="152">
        <f t="shared" si="203"/>
        <v>-19189.943908615998</v>
      </c>
      <c r="EN134" s="156">
        <f t="shared" si="204"/>
        <v>-560.09216860759989</v>
      </c>
      <c r="EO134" s="174">
        <f t="shared" si="205"/>
        <v>2.9186753816207167E-2</v>
      </c>
      <c r="EP134" s="145"/>
      <c r="EQ134" s="152">
        <v>-16935.655755953732</v>
      </c>
      <c r="ER134" s="152">
        <v>-17349.628707509022</v>
      </c>
      <c r="ES134" s="156">
        <f t="shared" si="206"/>
        <v>413.97295155528991</v>
      </c>
      <c r="ET134" s="174">
        <f t="shared" si="207"/>
        <v>-2.3860623102333056E-2</v>
      </c>
      <c r="EU134" s="145"/>
      <c r="EV134" s="152">
        <v>-2814.3803212698672</v>
      </c>
      <c r="EW134" s="152">
        <v>-1840.3152011069747</v>
      </c>
      <c r="EX134" s="156">
        <f t="shared" si="208"/>
        <v>-974.06512016289253</v>
      </c>
      <c r="EY134" s="174">
        <f t="shared" si="209"/>
        <v>0.52929254704682061</v>
      </c>
      <c r="EZ134" s="145"/>
      <c r="FA134" s="145"/>
      <c r="FB134" s="14"/>
      <c r="FC134" s="152">
        <f t="shared" si="210"/>
        <v>-572.90119400000003</v>
      </c>
      <c r="FD134" s="152">
        <f t="shared" si="210"/>
        <v>-488.70285220000005</v>
      </c>
      <c r="FE134" s="156">
        <f t="shared" si="211"/>
        <v>-84.19834179999998</v>
      </c>
      <c r="FF134" s="174">
        <f t="shared" si="212"/>
        <v>0.17228944218549813</v>
      </c>
      <c r="FG134" s="145"/>
      <c r="FH134" s="152">
        <v>-572.90119400000003</v>
      </c>
      <c r="FI134" s="152">
        <v>-488.70285220000005</v>
      </c>
      <c r="FJ134" s="156">
        <f t="shared" si="213"/>
        <v>-84.19834179999998</v>
      </c>
      <c r="FK134" s="174">
        <f t="shared" si="214"/>
        <v>0.17228944218549813</v>
      </c>
      <c r="FL134" s="145"/>
      <c r="FM134" s="152">
        <v>0</v>
      </c>
      <c r="FN134" s="152">
        <v>0</v>
      </c>
      <c r="FO134" s="156">
        <f t="shared" si="215"/>
        <v>0</v>
      </c>
      <c r="FP134" s="174" t="str">
        <f t="shared" si="216"/>
        <v/>
      </c>
      <c r="FQ134" s="145"/>
      <c r="FR134" s="145"/>
      <c r="FS134" s="14"/>
      <c r="FT134" s="152">
        <f t="shared" si="217"/>
        <v>0</v>
      </c>
      <c r="FU134" s="152">
        <f t="shared" si="217"/>
        <v>0</v>
      </c>
      <c r="FV134" s="156">
        <f t="shared" si="218"/>
        <v>0</v>
      </c>
      <c r="FW134" s="174" t="str">
        <f t="shared" si="219"/>
        <v/>
      </c>
      <c r="FX134" s="145"/>
      <c r="FY134" s="152">
        <v>0</v>
      </c>
      <c r="FZ134" s="152">
        <v>0</v>
      </c>
      <c r="GA134" s="156">
        <f t="shared" si="220"/>
        <v>0</v>
      </c>
      <c r="GB134" s="174" t="str">
        <f t="shared" si="221"/>
        <v/>
      </c>
      <c r="GC134" s="145"/>
      <c r="GD134" s="152">
        <v>0</v>
      </c>
      <c r="GE134" s="152">
        <v>0</v>
      </c>
      <c r="GF134" s="156">
        <f t="shared" si="222"/>
        <v>0</v>
      </c>
      <c r="GG134" s="174" t="str">
        <f t="shared" si="223"/>
        <v/>
      </c>
      <c r="GH134" s="145"/>
      <c r="GI134" s="145"/>
    </row>
    <row r="135" spans="1:191" ht="13" x14ac:dyDescent="0.3">
      <c r="A135" s="41">
        <v>722</v>
      </c>
      <c r="B135" s="60" t="str">
        <f>VLOOKUP($A135&amp;B$1,TEXTDF,(SPRCODE="DE")*2+(SPRCODE="FR")*3,FALSE)</f>
        <v>Bruttoergebnis der Betriebsrechnung  b)</v>
      </c>
      <c r="C135" s="60"/>
      <c r="D135" s="60"/>
      <c r="E135" s="60"/>
      <c r="F135" s="61">
        <f t="shared" si="146"/>
        <v>1371435.0028683515</v>
      </c>
      <c r="G135" s="61">
        <f t="shared" si="147"/>
        <v>1270645.5663892089</v>
      </c>
      <c r="H135" s="62">
        <f t="shared" si="148"/>
        <v>100789.43647914263</v>
      </c>
      <c r="I135" s="63">
        <f t="shared" si="149"/>
        <v>7.9321440333322668E-2</v>
      </c>
      <c r="J135" s="23"/>
      <c r="K135" s="61">
        <f>+SUBTOTAL(9,K127:K134)</f>
        <v>1116056.8677950264</v>
      </c>
      <c r="L135" s="61">
        <f>+SUBTOTAL(9,L127:L134)</f>
        <v>1057109.6044217823</v>
      </c>
      <c r="M135" s="62">
        <f t="shared" si="150"/>
        <v>58947.263373244088</v>
      </c>
      <c r="N135" s="63">
        <f t="shared" si="151"/>
        <v>5.576267884302033E-2</v>
      </c>
      <c r="O135" s="45"/>
      <c r="P135" s="61">
        <f>+SUBTOTAL(9,P127:P134)</f>
        <v>255378.13507332501</v>
      </c>
      <c r="Q135" s="61">
        <f>+SUBTOTAL(9,Q127:Q134)</f>
        <v>213535.96196742659</v>
      </c>
      <c r="R135" s="62">
        <f t="shared" si="152"/>
        <v>41842.17310589843</v>
      </c>
      <c r="S135" s="63">
        <f t="shared" si="153"/>
        <v>0.19594906975098247</v>
      </c>
      <c r="T135" s="23"/>
      <c r="U135" s="23"/>
      <c r="V135" s="14"/>
      <c r="W135" s="149">
        <f t="shared" si="154"/>
        <v>901718.84793560766</v>
      </c>
      <c r="X135" s="149">
        <f t="shared" si="154"/>
        <v>278763.99932998931</v>
      </c>
      <c r="Y135" s="150">
        <f t="shared" si="155"/>
        <v>622954.84860561835</v>
      </c>
      <c r="Z135" s="151">
        <f t="shared" si="156"/>
        <v>2.2347033695272471</v>
      </c>
      <c r="AA135" s="145"/>
      <c r="AB135" s="149">
        <f>+SUBTOTAL(9,AB127:AB134)</f>
        <v>776189.70568883931</v>
      </c>
      <c r="AC135" s="149">
        <f>+SUBTOTAL(9,AC127:AC134)</f>
        <v>191037.30049591148</v>
      </c>
      <c r="AD135" s="150">
        <f t="shared" si="157"/>
        <v>585152.40519292781</v>
      </c>
      <c r="AE135" s="151">
        <f t="shared" si="158"/>
        <v>3.0630269778411732</v>
      </c>
      <c r="AF135" s="145"/>
      <c r="AG135" s="149">
        <f>+SUBTOTAL(9,AG127:AG134)</f>
        <v>125529.1422467684</v>
      </c>
      <c r="AH135" s="149">
        <f>+SUBTOTAL(9,AH127:AH134)</f>
        <v>87726.698834077833</v>
      </c>
      <c r="AI135" s="150">
        <f t="shared" si="159"/>
        <v>37802.443412690569</v>
      </c>
      <c r="AJ135" s="151">
        <f t="shared" si="160"/>
        <v>0.43091150031974124</v>
      </c>
      <c r="AK135" s="145"/>
      <c r="AL135" s="145"/>
      <c r="AM135" s="14"/>
      <c r="AN135" s="149">
        <f t="shared" si="161"/>
        <v>293429.30174112658</v>
      </c>
      <c r="AO135" s="149">
        <f t="shared" si="161"/>
        <v>257666.46261000005</v>
      </c>
      <c r="AP135" s="150">
        <f t="shared" si="162"/>
        <v>35762.83913112653</v>
      </c>
      <c r="AQ135" s="151">
        <f t="shared" si="163"/>
        <v>0.13879508714045019</v>
      </c>
      <c r="AR135" s="145"/>
      <c r="AS135" s="149">
        <f>+SUBTOTAL(9,AS127:AS134)</f>
        <v>279861.15338694165</v>
      </c>
      <c r="AT135" s="149">
        <f>+SUBTOTAL(9,AT127:AT134)</f>
        <v>260151.46261000005</v>
      </c>
      <c r="AU135" s="150">
        <f t="shared" si="164"/>
        <v>19709.690776941599</v>
      </c>
      <c r="AV135" s="151">
        <f t="shared" si="165"/>
        <v>7.576236773455669E-2</v>
      </c>
      <c r="AW135" s="145"/>
      <c r="AX135" s="149">
        <f>+SUBTOTAL(9,AX127:AX134)</f>
        <v>13568.148354184934</v>
      </c>
      <c r="AY135" s="149">
        <f>+SUBTOTAL(9,AY127:AY134)</f>
        <v>-2485</v>
      </c>
      <c r="AZ135" s="150">
        <f t="shared" si="166"/>
        <v>16053.148354184934</v>
      </c>
      <c r="BA135" s="151">
        <f t="shared" si="167"/>
        <v>-6.4600194584245205</v>
      </c>
      <c r="BB135" s="145"/>
      <c r="BC135" s="145"/>
      <c r="BD135" s="14"/>
      <c r="BE135" s="149">
        <f t="shared" si="168"/>
        <v>124265.31792286677</v>
      </c>
      <c r="BF135" s="149">
        <f t="shared" si="168"/>
        <v>167565.03487947333</v>
      </c>
      <c r="BG135" s="150">
        <f t="shared" si="169"/>
        <v>-43299.716956606557</v>
      </c>
      <c r="BH135" s="151">
        <f t="shared" si="170"/>
        <v>-0.25840544232722118</v>
      </c>
      <c r="BI135" s="145"/>
      <c r="BJ135" s="149">
        <f>+SUBTOTAL(9,BJ127:BJ134)</f>
        <v>94282.365229688803</v>
      </c>
      <c r="BK135" s="149">
        <f>+SUBTOTAL(9,BK127:BK134)</f>
        <v>128871.86144217278</v>
      </c>
      <c r="BL135" s="150">
        <f t="shared" si="171"/>
        <v>-34589.49621248398</v>
      </c>
      <c r="BM135" s="151">
        <f t="shared" si="172"/>
        <v>-0.26840223944468233</v>
      </c>
      <c r="BN135" s="145"/>
      <c r="BO135" s="149">
        <f>+SUBTOTAL(9,BO127:BO134)</f>
        <v>29982.952693177973</v>
      </c>
      <c r="BP135" s="149">
        <f>+SUBTOTAL(9,BP127:BP134)</f>
        <v>38693.173437300546</v>
      </c>
      <c r="BQ135" s="150">
        <f t="shared" si="173"/>
        <v>-8710.2207441225728</v>
      </c>
      <c r="BR135" s="151">
        <f t="shared" si="174"/>
        <v>-0.22511001218953641</v>
      </c>
      <c r="BS135" s="145"/>
      <c r="BT135" s="145"/>
      <c r="BU135" s="14"/>
      <c r="BV135" s="149">
        <f t="shared" si="175"/>
        <v>123100.36319150045</v>
      </c>
      <c r="BW135" s="149">
        <f t="shared" si="175"/>
        <v>418796.48485109606</v>
      </c>
      <c r="BX135" s="150">
        <f t="shared" si="176"/>
        <v>-295696.12165959564</v>
      </c>
      <c r="BY135" s="151">
        <f t="shared" si="177"/>
        <v>-0.70606161311198912</v>
      </c>
      <c r="BZ135" s="145"/>
      <c r="CA135" s="149">
        <f>+SUBTOTAL(9,CA127:CA134)</f>
        <v>43608.324542346316</v>
      </c>
      <c r="CB135" s="149">
        <f>+SUBTOTAL(9,CB127:CB134)</f>
        <v>347752.30835675064</v>
      </c>
      <c r="CC135" s="150">
        <f t="shared" si="178"/>
        <v>-304143.98381440435</v>
      </c>
      <c r="CD135" s="151">
        <f t="shared" si="179"/>
        <v>-0.87459946779818465</v>
      </c>
      <c r="CE135" s="145"/>
      <c r="CF135" s="149">
        <f>+SUBTOTAL(9,CF127:CF134)</f>
        <v>79492.038649154129</v>
      </c>
      <c r="CG135" s="149">
        <f>+SUBTOTAL(9,CG127:CG134)</f>
        <v>71044.176494345418</v>
      </c>
      <c r="CH135" s="150">
        <f t="shared" si="180"/>
        <v>8447.8621548087103</v>
      </c>
      <c r="CI135" s="151">
        <f t="shared" si="181"/>
        <v>0.11890998772406203</v>
      </c>
      <c r="CJ135" s="145"/>
      <c r="CK135" s="145"/>
      <c r="CL135" s="14"/>
      <c r="CM135" s="202">
        <f t="shared" si="182"/>
        <v>26618.620709999937</v>
      </c>
      <c r="CN135" s="202">
        <f t="shared" si="182"/>
        <v>118252.39633000029</v>
      </c>
      <c r="CO135" s="203">
        <f t="shared" si="183"/>
        <v>-91633.77562000035</v>
      </c>
      <c r="CP135" s="151">
        <f t="shared" si="184"/>
        <v>-0.77489994675696172</v>
      </c>
      <c r="CQ135" s="198"/>
      <c r="CR135" s="202">
        <f>+SUBTOTAL(9,CR127:CR134)</f>
        <v>26329.445169999926</v>
      </c>
      <c r="CS135" s="202">
        <f>+SUBTOTAL(9,CS127:CS134)</f>
        <v>117789.5829800003</v>
      </c>
      <c r="CT135" s="203">
        <f t="shared" si="185"/>
        <v>-91460.137810000364</v>
      </c>
      <c r="CU135" s="151">
        <f t="shared" si="186"/>
        <v>-0.77647051204459694</v>
      </c>
      <c r="CV135" s="198"/>
      <c r="CW135" s="202">
        <f>+SUBTOTAL(9,CW127:CW134)</f>
        <v>289.17554000001041</v>
      </c>
      <c r="CX135" s="202">
        <f>+SUBTOTAL(9,CX127:CX134)</f>
        <v>462.81334999998995</v>
      </c>
      <c r="CY135" s="203">
        <f t="shared" si="187"/>
        <v>-173.63780999997954</v>
      </c>
      <c r="CZ135" s="151">
        <f t="shared" si="188"/>
        <v>-0.37517891391850156</v>
      </c>
      <c r="DA135" s="198"/>
      <c r="DB135" s="198"/>
      <c r="DC135" s="14"/>
      <c r="DD135" s="149">
        <f t="shared" si="189"/>
        <v>-24494.120204490839</v>
      </c>
      <c r="DE135" s="149">
        <f t="shared" si="189"/>
        <v>7621.9700025348902</v>
      </c>
      <c r="DF135" s="150">
        <f t="shared" si="190"/>
        <v>-32116.090207025729</v>
      </c>
      <c r="DG135" s="151">
        <f t="shared" si="191"/>
        <v>-4.2136206513991343</v>
      </c>
      <c r="DH135" s="145"/>
      <c r="DI135" s="149">
        <f>+SUBTOTAL(9,DI127:DI134)</f>
        <v>-24494.120204490839</v>
      </c>
      <c r="DJ135" s="149">
        <f>+SUBTOTAL(9,DJ127:DJ134)</f>
        <v>7621.9700025348902</v>
      </c>
      <c r="DK135" s="150">
        <f t="shared" si="192"/>
        <v>-32116.090207025729</v>
      </c>
      <c r="DL135" s="151">
        <f t="shared" si="193"/>
        <v>-4.2136206513991343</v>
      </c>
      <c r="DM135" s="145"/>
      <c r="DN135" s="149">
        <f>+SUBTOTAL(9,DN127:DN134)</f>
        <v>0</v>
      </c>
      <c r="DO135" s="149">
        <f>+SUBTOTAL(9,DO127:DO134)</f>
        <v>0</v>
      </c>
      <c r="DP135" s="150">
        <f t="shared" si="194"/>
        <v>0</v>
      </c>
      <c r="DQ135" s="151" t="str">
        <f t="shared" si="195"/>
        <v/>
      </c>
      <c r="DR135" s="145"/>
      <c r="DS135" s="145"/>
      <c r="DT135" s="14"/>
      <c r="DU135" s="149">
        <f t="shared" si="196"/>
        <v>-41035.039911034306</v>
      </c>
      <c r="DV135" s="149">
        <f t="shared" si="196"/>
        <v>3583.5015340646714</v>
      </c>
      <c r="DW135" s="150">
        <f t="shared" si="197"/>
        <v>-44618.541445098977</v>
      </c>
      <c r="DX135" s="151">
        <f t="shared" si="198"/>
        <v>-12.451101533222825</v>
      </c>
      <c r="DY135" s="145"/>
      <c r="DZ135" s="149">
        <f>+SUBTOTAL(9,DZ127:DZ134)</f>
        <v>-41771.873233161226</v>
      </c>
      <c r="EA135" s="149">
        <f>+SUBTOTAL(9,EA127:EA134)</f>
        <v>-2001.0895156175975</v>
      </c>
      <c r="EB135" s="150">
        <f t="shared" si="199"/>
        <v>-39770.783717543629</v>
      </c>
      <c r="EC135" s="151">
        <f t="shared" si="200"/>
        <v>19.874565034272916</v>
      </c>
      <c r="ED135" s="145"/>
      <c r="EE135" s="149">
        <f>+SUBTOTAL(9,EE127:EE134)</f>
        <v>736.83332212692039</v>
      </c>
      <c r="EF135" s="149">
        <f>+SUBTOTAL(9,EF127:EF134)</f>
        <v>5584.5910496822689</v>
      </c>
      <c r="EG135" s="150">
        <f t="shared" si="201"/>
        <v>-4847.7577275553485</v>
      </c>
      <c r="EH135" s="151">
        <f t="shared" si="202"/>
        <v>-0.86805957400070644</v>
      </c>
      <c r="EI135" s="145"/>
      <c r="EJ135" s="145"/>
      <c r="EK135" s="14"/>
      <c r="EL135" s="149">
        <f t="shared" si="203"/>
        <v>-29461.228997223632</v>
      </c>
      <c r="EM135" s="149">
        <f t="shared" si="203"/>
        <v>18304.266882050797</v>
      </c>
      <c r="EN135" s="150">
        <f t="shared" si="204"/>
        <v>-47765.495879274429</v>
      </c>
      <c r="EO135" s="151">
        <f t="shared" si="205"/>
        <v>-2.6095279416032433</v>
      </c>
      <c r="EP135" s="145"/>
      <c r="EQ135" s="149">
        <f>+SUBTOTAL(9,EQ127:EQ134)</f>
        <v>-35241.073265136176</v>
      </c>
      <c r="ER135" s="149">
        <f>+SUBTOTAL(9,ER127:ER134)</f>
        <v>5794.7580800302385</v>
      </c>
      <c r="ES135" s="150">
        <f t="shared" si="206"/>
        <v>-41035.831345166414</v>
      </c>
      <c r="ET135" s="151">
        <f t="shared" si="207"/>
        <v>-7.0815434878262042</v>
      </c>
      <c r="EU135" s="145"/>
      <c r="EV135" s="149">
        <f>+SUBTOTAL(9,EV127:EV134)</f>
        <v>5779.8442679125455</v>
      </c>
      <c r="EW135" s="149">
        <f>+SUBTOTAL(9,EW127:EW134)</f>
        <v>12509.50880202056</v>
      </c>
      <c r="EX135" s="150">
        <f t="shared" si="208"/>
        <v>-6729.6645341080148</v>
      </c>
      <c r="EY135" s="151">
        <f t="shared" si="209"/>
        <v>-0.53796393132726572</v>
      </c>
      <c r="EZ135" s="145"/>
      <c r="FA135" s="145"/>
      <c r="FB135" s="14"/>
      <c r="FC135" s="149">
        <f t="shared" si="210"/>
        <v>-2658.6657899999987</v>
      </c>
      <c r="FD135" s="149">
        <f t="shared" si="210"/>
        <v>190.52334000000224</v>
      </c>
      <c r="FE135" s="150">
        <f t="shared" si="211"/>
        <v>-2849.1891300000007</v>
      </c>
      <c r="FF135" s="151">
        <f t="shared" si="212"/>
        <v>-14.954541160153751</v>
      </c>
      <c r="FG135" s="145"/>
      <c r="FH135" s="149">
        <f>+SUBTOTAL(9,FH127:FH134)</f>
        <v>-2658.6657899999987</v>
      </c>
      <c r="FI135" s="149">
        <f>+SUBTOTAL(9,FI127:FI134)</f>
        <v>190.52334000000224</v>
      </c>
      <c r="FJ135" s="150">
        <f t="shared" si="213"/>
        <v>-2849.1891300000007</v>
      </c>
      <c r="FK135" s="151">
        <f t="shared" si="214"/>
        <v>-14.954541160153751</v>
      </c>
      <c r="FL135" s="145"/>
      <c r="FM135" s="149">
        <f>+SUBTOTAL(9,FM127:FM134)</f>
        <v>0</v>
      </c>
      <c r="FN135" s="149">
        <f>+SUBTOTAL(9,FN127:FN134)</f>
        <v>0</v>
      </c>
      <c r="FO135" s="150">
        <f t="shared" si="215"/>
        <v>0</v>
      </c>
      <c r="FP135" s="151" t="str">
        <f t="shared" si="216"/>
        <v/>
      </c>
      <c r="FQ135" s="145"/>
      <c r="FR135" s="145"/>
      <c r="FS135" s="14"/>
      <c r="FT135" s="149">
        <f t="shared" si="217"/>
        <v>-48.393729999999998</v>
      </c>
      <c r="FU135" s="149">
        <f t="shared" si="217"/>
        <v>-99.073369999999983</v>
      </c>
      <c r="FV135" s="150">
        <f t="shared" si="218"/>
        <v>50.679639999999985</v>
      </c>
      <c r="FW135" s="151">
        <f t="shared" si="219"/>
        <v>-0.51153645020856753</v>
      </c>
      <c r="FX135" s="145"/>
      <c r="FY135" s="149">
        <f>+SUBTOTAL(9,FY127:FY134)</f>
        <v>-48.393729999999998</v>
      </c>
      <c r="FZ135" s="149">
        <f>+SUBTOTAL(9,FZ127:FZ134)</f>
        <v>-99.073369999999983</v>
      </c>
      <c r="GA135" s="150">
        <f t="shared" si="220"/>
        <v>50.679639999999985</v>
      </c>
      <c r="GB135" s="151">
        <f t="shared" si="221"/>
        <v>-0.51153645020856753</v>
      </c>
      <c r="GC135" s="145"/>
      <c r="GD135" s="149">
        <f>+SUBTOTAL(9,GD127:GD134)</f>
        <v>0</v>
      </c>
      <c r="GE135" s="149">
        <f>+SUBTOTAL(9,GE127:GE134)</f>
        <v>0</v>
      </c>
      <c r="GF135" s="150">
        <f t="shared" si="222"/>
        <v>0</v>
      </c>
      <c r="GG135" s="151" t="str">
        <f t="shared" si="223"/>
        <v/>
      </c>
      <c r="GH135" s="145"/>
      <c r="GI135" s="145"/>
    </row>
    <row r="136" spans="1:191" x14ac:dyDescent="0.25">
      <c r="A136" s="41">
        <v>723</v>
      </c>
      <c r="B136" s="66" t="str">
        <f>VLOOKUP($A136&amp;B$1,TEXTDF,(SPRCODE="DE")*2+(SPRCODE="FR")*3,FALSE)</f>
        <v>Bildung (-) und Auflösung (+) technischer Rückstellungen</v>
      </c>
      <c r="C136" s="66"/>
      <c r="D136" s="66"/>
      <c r="E136" s="66"/>
      <c r="F136" s="67">
        <f t="shared" si="146"/>
        <v>-68109.625899484818</v>
      </c>
      <c r="G136" s="67">
        <f t="shared" si="147"/>
        <v>-336899.98222734028</v>
      </c>
      <c r="H136" s="68">
        <f t="shared" si="148"/>
        <v>268790.35632785549</v>
      </c>
      <c r="I136" s="69">
        <f t="shared" si="149"/>
        <v>-0.79783428467644024</v>
      </c>
      <c r="J136" s="23"/>
      <c r="K136" s="67">
        <f>+SUBTOTAL(9,K137:K150)</f>
        <v>-32645.235921134441</v>
      </c>
      <c r="L136" s="67">
        <f>+SUBTOTAL(9,L137:L150)</f>
        <v>-362573.02072581172</v>
      </c>
      <c r="M136" s="68">
        <f t="shared" si="150"/>
        <v>329927.7848046773</v>
      </c>
      <c r="N136" s="69">
        <f t="shared" si="151"/>
        <v>-0.9099623136443411</v>
      </c>
      <c r="O136" s="45"/>
      <c r="P136" s="67">
        <f>+SUBTOTAL(9,P137:P150)</f>
        <v>-35464.38997835038</v>
      </c>
      <c r="Q136" s="67">
        <f>+SUBTOTAL(9,Q137:Q150)</f>
        <v>25673.038498471451</v>
      </c>
      <c r="R136" s="68">
        <f t="shared" si="152"/>
        <v>-61137.428476821835</v>
      </c>
      <c r="S136" s="69">
        <f t="shared" si="153"/>
        <v>-2.3813865460631742</v>
      </c>
      <c r="T136" s="23"/>
      <c r="U136" s="23"/>
      <c r="V136" s="14"/>
      <c r="W136" s="153">
        <f t="shared" si="154"/>
        <v>-127329.978</v>
      </c>
      <c r="X136" s="153">
        <f t="shared" si="154"/>
        <v>-4126.7239999999965</v>
      </c>
      <c r="Y136" s="154">
        <f t="shared" si="155"/>
        <v>-123203.254</v>
      </c>
      <c r="Z136" s="155">
        <f t="shared" si="156"/>
        <v>29.85497794376365</v>
      </c>
      <c r="AA136" s="145"/>
      <c r="AB136" s="153">
        <f>+SUBTOTAL(9,AB137:AB150)</f>
        <v>-108065.086</v>
      </c>
      <c r="AC136" s="153">
        <f>+SUBTOTAL(9,AC137:AC150)</f>
        <v>5364.5208328241133</v>
      </c>
      <c r="AD136" s="154">
        <f t="shared" si="157"/>
        <v>-113429.60683282411</v>
      </c>
      <c r="AE136" s="155">
        <f t="shared" si="158"/>
        <v>-21.144406064895438</v>
      </c>
      <c r="AF136" s="145"/>
      <c r="AG136" s="153">
        <f>+SUBTOTAL(9,AG137:AG150)</f>
        <v>-19264.892</v>
      </c>
      <c r="AH136" s="153">
        <f>+SUBTOTAL(9,AH137:AH150)</f>
        <v>-9491.2448328241098</v>
      </c>
      <c r="AI136" s="154">
        <f t="shared" si="159"/>
        <v>-9773.64716717589</v>
      </c>
      <c r="AJ136" s="155">
        <f t="shared" si="160"/>
        <v>1.0297539826783448</v>
      </c>
      <c r="AK136" s="145"/>
      <c r="AL136" s="145"/>
      <c r="AM136" s="14"/>
      <c r="AN136" s="153">
        <f t="shared" si="161"/>
        <v>-137567.823568202</v>
      </c>
      <c r="AO136" s="153">
        <f t="shared" si="161"/>
        <v>-9234</v>
      </c>
      <c r="AP136" s="154">
        <f t="shared" si="162"/>
        <v>-128333.823568202</v>
      </c>
      <c r="AQ136" s="155">
        <f t="shared" si="163"/>
        <v>13.89796659824583</v>
      </c>
      <c r="AR136" s="145"/>
      <c r="AS136" s="153">
        <f>+SUBTOTAL(9,AS137:AS150)</f>
        <v>-133028.277962502</v>
      </c>
      <c r="AT136" s="153">
        <f>+SUBTOTAL(9,AT137:AT150)</f>
        <v>-32901</v>
      </c>
      <c r="AU136" s="154">
        <f t="shared" si="164"/>
        <v>-100127.277962502</v>
      </c>
      <c r="AV136" s="155">
        <f t="shared" si="165"/>
        <v>3.0432898076806785</v>
      </c>
      <c r="AW136" s="145"/>
      <c r="AX136" s="153">
        <f>+SUBTOTAL(9,AX137:AX150)</f>
        <v>-4539.5456056999992</v>
      </c>
      <c r="AY136" s="153">
        <f>+SUBTOTAL(9,AY137:AY150)</f>
        <v>23667</v>
      </c>
      <c r="AZ136" s="154">
        <f t="shared" si="166"/>
        <v>-28206.545605699997</v>
      </c>
      <c r="BA136" s="155">
        <f t="shared" si="167"/>
        <v>-1.191809084619935</v>
      </c>
      <c r="BB136" s="145"/>
      <c r="BC136" s="145"/>
      <c r="BD136" s="14"/>
      <c r="BE136" s="153">
        <f t="shared" si="168"/>
        <v>-64490</v>
      </c>
      <c r="BF136" s="153">
        <f t="shared" si="168"/>
        <v>-92370</v>
      </c>
      <c r="BG136" s="154">
        <f t="shared" si="169"/>
        <v>27880</v>
      </c>
      <c r="BH136" s="155">
        <f t="shared" si="170"/>
        <v>-0.30182959835444412</v>
      </c>
      <c r="BI136" s="145"/>
      <c r="BJ136" s="153">
        <f>+SUBTOTAL(9,BJ137:BJ150)</f>
        <v>-49300</v>
      </c>
      <c r="BK136" s="153">
        <f>+SUBTOTAL(9,BK137:BK150)</f>
        <v>-87200</v>
      </c>
      <c r="BL136" s="154">
        <f t="shared" si="171"/>
        <v>37900</v>
      </c>
      <c r="BM136" s="155">
        <f t="shared" si="172"/>
        <v>-0.43463302752293576</v>
      </c>
      <c r="BN136" s="145"/>
      <c r="BO136" s="153">
        <f>+SUBTOTAL(9,BO137:BO150)</f>
        <v>-15190</v>
      </c>
      <c r="BP136" s="153">
        <f>+SUBTOTAL(9,BP137:BP150)</f>
        <v>-5170</v>
      </c>
      <c r="BQ136" s="154">
        <f t="shared" si="173"/>
        <v>-10020</v>
      </c>
      <c r="BR136" s="155">
        <f t="shared" si="174"/>
        <v>1.9381044487427466</v>
      </c>
      <c r="BS136" s="145"/>
      <c r="BT136" s="145"/>
      <c r="BU136" s="14"/>
      <c r="BV136" s="153">
        <f t="shared" si="175"/>
        <v>49211.103999999999</v>
      </c>
      <c r="BW136" s="153">
        <f t="shared" si="175"/>
        <v>-247303.573</v>
      </c>
      <c r="BX136" s="154">
        <f t="shared" si="176"/>
        <v>296514.67700000003</v>
      </c>
      <c r="BY136" s="155">
        <f t="shared" si="177"/>
        <v>-1.1989906712750971</v>
      </c>
      <c r="BZ136" s="145"/>
      <c r="CA136" s="153">
        <f>+SUBTOTAL(9,CA137:CA150)</f>
        <v>46400</v>
      </c>
      <c r="CB136" s="153">
        <f>+SUBTOTAL(9,CB137:CB150)</f>
        <v>-242700</v>
      </c>
      <c r="CC136" s="154">
        <f t="shared" si="178"/>
        <v>289100</v>
      </c>
      <c r="CD136" s="155">
        <f t="shared" si="179"/>
        <v>-1.1911825298722702</v>
      </c>
      <c r="CE136" s="145"/>
      <c r="CF136" s="153">
        <f>+SUBTOTAL(9,CF137:CF150)</f>
        <v>2811.1039999999998</v>
      </c>
      <c r="CG136" s="153">
        <f>+SUBTOTAL(9,CG137:CG150)</f>
        <v>-4603.5730000000003</v>
      </c>
      <c r="CH136" s="154">
        <f t="shared" si="180"/>
        <v>7414.6769999999997</v>
      </c>
      <c r="CI136" s="155">
        <f t="shared" si="181"/>
        <v>-1.6106352609158145</v>
      </c>
      <c r="CJ136" s="145"/>
      <c r="CK136" s="145"/>
      <c r="CL136" s="14"/>
      <c r="CM136" s="129">
        <f t="shared" si="182"/>
        <v>43640.681499999999</v>
      </c>
      <c r="CN136" s="129">
        <f t="shared" si="182"/>
        <v>-63539.5285</v>
      </c>
      <c r="CO136" s="204">
        <f t="shared" si="183"/>
        <v>107180.20999999999</v>
      </c>
      <c r="CP136" s="155">
        <f t="shared" si="184"/>
        <v>-1.6868272794942127</v>
      </c>
      <c r="CQ136" s="198"/>
      <c r="CR136" s="129">
        <f>+SUBTOTAL(9,CR137:CR150)</f>
        <v>43891.4421</v>
      </c>
      <c r="CS136" s="129">
        <f>+SUBTOTAL(9,CS137:CS150)</f>
        <v>-63148.532899999998</v>
      </c>
      <c r="CT136" s="204">
        <f t="shared" si="185"/>
        <v>107039.97500000001</v>
      </c>
      <c r="CU136" s="155">
        <f t="shared" si="186"/>
        <v>-1.6950508600018481</v>
      </c>
      <c r="CV136" s="198"/>
      <c r="CW136" s="129">
        <f>+SUBTOTAL(9,CW137:CW150)</f>
        <v>-250.76060000000001</v>
      </c>
      <c r="CX136" s="129">
        <f>+SUBTOTAL(9,CX137:CX150)</f>
        <v>-390.99560000000002</v>
      </c>
      <c r="CY136" s="204">
        <f t="shared" si="187"/>
        <v>140.23500000000001</v>
      </c>
      <c r="CZ136" s="155">
        <f t="shared" si="188"/>
        <v>-0.35866132508908033</v>
      </c>
      <c r="DA136" s="198"/>
      <c r="DB136" s="198"/>
      <c r="DC136" s="14"/>
      <c r="DD136" s="153">
        <f t="shared" si="189"/>
        <v>46649.194139999992</v>
      </c>
      <c r="DE136" s="153">
        <f t="shared" si="189"/>
        <v>9650.9642766666584</v>
      </c>
      <c r="DF136" s="154">
        <f t="shared" si="190"/>
        <v>36998.229863333334</v>
      </c>
      <c r="DG136" s="155">
        <f t="shared" si="191"/>
        <v>3.8336303816588302</v>
      </c>
      <c r="DH136" s="145"/>
      <c r="DI136" s="153">
        <f>+SUBTOTAL(9,DI137:DI150)</f>
        <v>46649.194139999992</v>
      </c>
      <c r="DJ136" s="153">
        <f>+SUBTOTAL(9,DJ137:DJ150)</f>
        <v>9650.9642766666584</v>
      </c>
      <c r="DK136" s="154">
        <f t="shared" si="192"/>
        <v>36998.229863333334</v>
      </c>
      <c r="DL136" s="155">
        <f t="shared" si="193"/>
        <v>3.8336303816588302</v>
      </c>
      <c r="DM136" s="145"/>
      <c r="DN136" s="153">
        <f>+SUBTOTAL(9,DN137:DN150)</f>
        <v>0</v>
      </c>
      <c r="DO136" s="153">
        <f>+SUBTOTAL(9,DO137:DO150)</f>
        <v>0</v>
      </c>
      <c r="DP136" s="154">
        <f t="shared" si="194"/>
        <v>0</v>
      </c>
      <c r="DQ136" s="155" t="str">
        <f t="shared" si="195"/>
        <v/>
      </c>
      <c r="DR136" s="145"/>
      <c r="DS136" s="145"/>
      <c r="DT136" s="14"/>
      <c r="DU136" s="153">
        <f t="shared" si="196"/>
        <v>98927.245817953517</v>
      </c>
      <c r="DV136" s="153">
        <f t="shared" si="196"/>
        <v>61421.386190998208</v>
      </c>
      <c r="DW136" s="154">
        <f t="shared" si="197"/>
        <v>37505.859626955309</v>
      </c>
      <c r="DX136" s="155">
        <f t="shared" si="198"/>
        <v>0.61063193055144849</v>
      </c>
      <c r="DY136" s="145"/>
      <c r="DZ136" s="153">
        <f>+SUBTOTAL(9,DZ137:DZ150)</f>
        <v>82926.228590603903</v>
      </c>
      <c r="EA136" s="153">
        <f>+SUBTOTAL(9,EA137:EA150)</f>
        <v>44885.464386105574</v>
      </c>
      <c r="EB136" s="154">
        <f t="shared" si="199"/>
        <v>38040.764204498329</v>
      </c>
      <c r="EC136" s="155">
        <f t="shared" si="200"/>
        <v>0.84750742194112094</v>
      </c>
      <c r="ED136" s="145"/>
      <c r="EE136" s="153">
        <f>+SUBTOTAL(9,EE137:EE150)</f>
        <v>16001.017227349617</v>
      </c>
      <c r="EF136" s="153">
        <f>+SUBTOTAL(9,EF137:EF150)</f>
        <v>16535.921804892638</v>
      </c>
      <c r="EG136" s="154">
        <f t="shared" si="201"/>
        <v>-534.90457754302042</v>
      </c>
      <c r="EH136" s="155">
        <f t="shared" si="202"/>
        <v>-3.2348035014579835E-2</v>
      </c>
      <c r="EI136" s="145"/>
      <c r="EJ136" s="145"/>
      <c r="EK136" s="14"/>
      <c r="EL136" s="153">
        <f t="shared" si="203"/>
        <v>20300.176040763574</v>
      </c>
      <c r="EM136" s="153">
        <f t="shared" si="203"/>
        <v>8602.4378049948318</v>
      </c>
      <c r="EN136" s="154">
        <f t="shared" si="204"/>
        <v>11697.738235768742</v>
      </c>
      <c r="EO136" s="155">
        <f t="shared" si="205"/>
        <v>1.3598166590610727</v>
      </c>
      <c r="EP136" s="145"/>
      <c r="EQ136" s="153">
        <f>+SUBTOTAL(9,EQ137:EQ150)</f>
        <v>35331.489040763576</v>
      </c>
      <c r="ER136" s="153">
        <f>+SUBTOTAL(9,ER137:ER150)</f>
        <v>3476.5076785919109</v>
      </c>
      <c r="ES136" s="154">
        <f t="shared" si="206"/>
        <v>31854.981362171664</v>
      </c>
      <c r="ET136" s="155">
        <f t="shared" si="207"/>
        <v>9.1629256447015468</v>
      </c>
      <c r="EU136" s="145"/>
      <c r="EV136" s="153">
        <f>+SUBTOTAL(9,EV137:EV150)</f>
        <v>-15031.313</v>
      </c>
      <c r="EW136" s="153">
        <f>+SUBTOTAL(9,EW137:EW150)</f>
        <v>5125.9301264029218</v>
      </c>
      <c r="EX136" s="154">
        <f t="shared" si="208"/>
        <v>-20157.243126402922</v>
      </c>
      <c r="EY136" s="155">
        <f t="shared" si="209"/>
        <v>-3.9324069250526632</v>
      </c>
      <c r="EZ136" s="145"/>
      <c r="FA136" s="145"/>
      <c r="FB136" s="14"/>
      <c r="FC136" s="153">
        <f t="shared" si="210"/>
        <v>2658.6657</v>
      </c>
      <c r="FD136" s="153">
        <f t="shared" si="210"/>
        <v>-0.94499999999999851</v>
      </c>
      <c r="FE136" s="154">
        <f t="shared" si="211"/>
        <v>2659.6107000000002</v>
      </c>
      <c r="FF136" s="155">
        <f t="shared" si="212"/>
        <v>-2814.4028571428616</v>
      </c>
      <c r="FG136" s="145"/>
      <c r="FH136" s="153">
        <f>+SUBTOTAL(9,FH137:FH150)</f>
        <v>2658.6657</v>
      </c>
      <c r="FI136" s="153">
        <f>+SUBTOTAL(9,FI137:FI150)</f>
        <v>-0.94499999999999851</v>
      </c>
      <c r="FJ136" s="154">
        <f t="shared" si="213"/>
        <v>2659.6107000000002</v>
      </c>
      <c r="FK136" s="155">
        <f t="shared" si="214"/>
        <v>-2814.4028571428616</v>
      </c>
      <c r="FL136" s="145"/>
      <c r="FM136" s="153">
        <f>+SUBTOTAL(9,FM137:FM150)</f>
        <v>0</v>
      </c>
      <c r="FN136" s="153">
        <f>+SUBTOTAL(9,FN137:FN150)</f>
        <v>0</v>
      </c>
      <c r="FO136" s="154">
        <f t="shared" si="215"/>
        <v>0</v>
      </c>
      <c r="FP136" s="155" t="str">
        <f t="shared" si="216"/>
        <v/>
      </c>
      <c r="FQ136" s="145"/>
      <c r="FR136" s="145"/>
      <c r="FS136" s="14"/>
      <c r="FT136" s="153">
        <f t="shared" si="217"/>
        <v>-108.89153</v>
      </c>
      <c r="FU136" s="153">
        <f t="shared" si="217"/>
        <v>0</v>
      </c>
      <c r="FV136" s="154">
        <f t="shared" si="218"/>
        <v>-108.89153</v>
      </c>
      <c r="FW136" s="155" t="str">
        <f t="shared" si="219"/>
        <v/>
      </c>
      <c r="FX136" s="145"/>
      <c r="FY136" s="153">
        <f>+SUBTOTAL(9,FY137:FY150)</f>
        <v>-108.89153</v>
      </c>
      <c r="FZ136" s="153">
        <f>+SUBTOTAL(9,FZ137:FZ150)</f>
        <v>0</v>
      </c>
      <c r="GA136" s="154">
        <f t="shared" si="220"/>
        <v>-108.89153</v>
      </c>
      <c r="GB136" s="155" t="str">
        <f t="shared" si="221"/>
        <v/>
      </c>
      <c r="GC136" s="145"/>
      <c r="GD136" s="153">
        <f>+SUBTOTAL(9,GD137:GD150)</f>
        <v>0</v>
      </c>
      <c r="GE136" s="153">
        <f>+SUBTOTAL(9,GE137:GE150)</f>
        <v>0</v>
      </c>
      <c r="GF136" s="154">
        <f t="shared" si="222"/>
        <v>0</v>
      </c>
      <c r="GG136" s="155" t="str">
        <f t="shared" si="223"/>
        <v/>
      </c>
      <c r="GH136" s="145"/>
      <c r="GI136" s="145"/>
    </row>
    <row r="137" spans="1:191" x14ac:dyDescent="0.25">
      <c r="A137" s="41">
        <v>724</v>
      </c>
      <c r="B137" s="45"/>
      <c r="C137" s="85" t="str">
        <f>VLOOKUP($A137&amp;C$1,TEXTDF,(SPRCODE="DE")*2+(SPRCODE="FR")*3,FALSE)</f>
        <v>im Sparprozess</v>
      </c>
      <c r="D137" s="45"/>
      <c r="E137" s="45"/>
      <c r="F137" s="79">
        <f t="shared" si="146"/>
        <v>95073.896945721848</v>
      </c>
      <c r="G137" s="79">
        <f t="shared" si="147"/>
        <v>-333586.10090843111</v>
      </c>
      <c r="H137" s="92">
        <f t="shared" si="148"/>
        <v>428659.99785415293</v>
      </c>
      <c r="I137" s="93">
        <f t="shared" si="149"/>
        <v>-1.2850055703364556</v>
      </c>
      <c r="J137" s="23"/>
      <c r="K137" s="79">
        <f>+SUBTOTAL(9,K138:K142)</f>
        <v>92690.479417461785</v>
      </c>
      <c r="L137" s="79">
        <f>+SUBTOTAL(9,L138:L142)</f>
        <v>-305821.63312786951</v>
      </c>
      <c r="M137" s="92">
        <f t="shared" si="150"/>
        <v>398512.1125453313</v>
      </c>
      <c r="N137" s="93">
        <f t="shared" si="151"/>
        <v>-1.3030867321891066</v>
      </c>
      <c r="O137" s="45"/>
      <c r="P137" s="79">
        <f>+SUBTOTAL(9,P138:P142)</f>
        <v>2383.417528260059</v>
      </c>
      <c r="Q137" s="79">
        <f>+SUBTOTAL(9,Q138:Q142)</f>
        <v>-27764.467780561623</v>
      </c>
      <c r="R137" s="92">
        <f t="shared" si="152"/>
        <v>30147.885308821682</v>
      </c>
      <c r="S137" s="93">
        <f t="shared" si="153"/>
        <v>-1.0858441640984284</v>
      </c>
      <c r="T137" s="23"/>
      <c r="U137" s="23"/>
      <c r="V137" s="14"/>
      <c r="W137" s="152">
        <f t="shared" si="154"/>
        <v>-62647.179999999993</v>
      </c>
      <c r="X137" s="152">
        <f t="shared" si="154"/>
        <v>35606.600000000006</v>
      </c>
      <c r="Y137" s="156">
        <f t="shared" si="155"/>
        <v>-98253.78</v>
      </c>
      <c r="Z137" s="174">
        <f t="shared" si="156"/>
        <v>-2.7594260614605153</v>
      </c>
      <c r="AA137" s="145"/>
      <c r="AB137" s="152">
        <f>+SUBTOTAL(9,AB138:AB142)</f>
        <v>-55975.888999999996</v>
      </c>
      <c r="AC137" s="152">
        <f>+SUBTOTAL(9,AC138:AC142)</f>
        <v>35377.338000000003</v>
      </c>
      <c r="AD137" s="156">
        <f t="shared" si="157"/>
        <v>-91353.226999999999</v>
      </c>
      <c r="AE137" s="174">
        <f t="shared" si="158"/>
        <v>-2.5822527121741041</v>
      </c>
      <c r="AF137" s="145"/>
      <c r="AG137" s="152">
        <f>+SUBTOTAL(9,AG138:AG142)</f>
        <v>-6671.2910000000011</v>
      </c>
      <c r="AH137" s="152">
        <f>+SUBTOTAL(9,AH138:AH142)</f>
        <v>229.26199999999972</v>
      </c>
      <c r="AI137" s="156">
        <f t="shared" si="159"/>
        <v>-6900.5530000000008</v>
      </c>
      <c r="AJ137" s="174">
        <f t="shared" si="160"/>
        <v>-30.098982823145612</v>
      </c>
      <c r="AK137" s="145"/>
      <c r="AL137" s="145"/>
      <c r="AM137" s="14"/>
      <c r="AN137" s="152">
        <f t="shared" si="161"/>
        <v>-54031.404450000002</v>
      </c>
      <c r="AO137" s="152">
        <f t="shared" si="161"/>
        <v>-31032</v>
      </c>
      <c r="AP137" s="156">
        <f t="shared" si="162"/>
        <v>-22999.404450000002</v>
      </c>
      <c r="AQ137" s="174">
        <f t="shared" si="163"/>
        <v>0.7411512132637279</v>
      </c>
      <c r="AR137" s="145"/>
      <c r="AS137" s="152">
        <f>+SUBTOTAL(9,AS138:AS142)</f>
        <v>-54031.404450000002</v>
      </c>
      <c r="AT137" s="152">
        <f>+SUBTOTAL(9,AT138:AT142)</f>
        <v>-31032</v>
      </c>
      <c r="AU137" s="156">
        <f t="shared" si="164"/>
        <v>-22999.404450000002</v>
      </c>
      <c r="AV137" s="174">
        <f t="shared" si="165"/>
        <v>0.7411512132637279</v>
      </c>
      <c r="AW137" s="145"/>
      <c r="AX137" s="152">
        <f>+SUBTOTAL(9,AX138:AX142)</f>
        <v>0</v>
      </c>
      <c r="AY137" s="152">
        <f>+SUBTOTAL(9,AY138:AY142)</f>
        <v>0</v>
      </c>
      <c r="AZ137" s="156">
        <f t="shared" si="166"/>
        <v>0</v>
      </c>
      <c r="BA137" s="174" t="str">
        <f t="shared" si="167"/>
        <v/>
      </c>
      <c r="BB137" s="145"/>
      <c r="BC137" s="145"/>
      <c r="BD137" s="14"/>
      <c r="BE137" s="152">
        <f t="shared" si="168"/>
        <v>-68590</v>
      </c>
      <c r="BF137" s="152">
        <f t="shared" si="168"/>
        <v>-102070</v>
      </c>
      <c r="BG137" s="156">
        <f t="shared" si="169"/>
        <v>33480</v>
      </c>
      <c r="BH137" s="174">
        <f t="shared" si="170"/>
        <v>-0.32801018908592139</v>
      </c>
      <c r="BI137" s="145"/>
      <c r="BJ137" s="152">
        <f>+SUBTOTAL(9,BJ138:BJ142)</f>
        <v>-53500</v>
      </c>
      <c r="BK137" s="152">
        <f>+SUBTOTAL(9,BK138:BK142)</f>
        <v>-82100</v>
      </c>
      <c r="BL137" s="156">
        <f t="shared" si="171"/>
        <v>28600</v>
      </c>
      <c r="BM137" s="174">
        <f t="shared" si="172"/>
        <v>-0.34835566382460414</v>
      </c>
      <c r="BN137" s="145"/>
      <c r="BO137" s="152">
        <f>+SUBTOTAL(9,BO138:BO142)</f>
        <v>-15090</v>
      </c>
      <c r="BP137" s="152">
        <f>+SUBTOTAL(9,BP138:BP142)</f>
        <v>-19970</v>
      </c>
      <c r="BQ137" s="156">
        <f t="shared" si="173"/>
        <v>4880</v>
      </c>
      <c r="BR137" s="174">
        <f t="shared" si="174"/>
        <v>-0.24436654982473716</v>
      </c>
      <c r="BS137" s="145"/>
      <c r="BT137" s="145"/>
      <c r="BU137" s="14"/>
      <c r="BV137" s="152">
        <f t="shared" si="175"/>
        <v>54368.159</v>
      </c>
      <c r="BW137" s="152">
        <f t="shared" si="175"/>
        <v>-233301.948</v>
      </c>
      <c r="BX137" s="156">
        <f t="shared" si="176"/>
        <v>287670.10700000002</v>
      </c>
      <c r="BY137" s="174">
        <f t="shared" si="177"/>
        <v>-1.2330377412879554</v>
      </c>
      <c r="BZ137" s="145"/>
      <c r="CA137" s="152">
        <f>+SUBTOTAL(9,CA138:CA142)</f>
        <v>54500</v>
      </c>
      <c r="CB137" s="152">
        <f>+SUBTOTAL(9,CB138:CB142)</f>
        <v>-230400</v>
      </c>
      <c r="CC137" s="156">
        <f t="shared" si="178"/>
        <v>284900</v>
      </c>
      <c r="CD137" s="174">
        <f t="shared" si="179"/>
        <v>-1.2365451388888888</v>
      </c>
      <c r="CE137" s="145"/>
      <c r="CF137" s="152">
        <f>+SUBTOTAL(9,CF138:CF142)</f>
        <v>-131.84100000000001</v>
      </c>
      <c r="CG137" s="152">
        <f>+SUBTOTAL(9,CG138:CG142)</f>
        <v>-2901.9480000000003</v>
      </c>
      <c r="CH137" s="156">
        <f t="shared" si="180"/>
        <v>2770.1070000000004</v>
      </c>
      <c r="CI137" s="174">
        <f t="shared" si="181"/>
        <v>-0.9545681039081334</v>
      </c>
      <c r="CJ137" s="145"/>
      <c r="CK137" s="145"/>
      <c r="CL137" s="14"/>
      <c r="CM137" s="127">
        <f t="shared" si="182"/>
        <v>45250</v>
      </c>
      <c r="CN137" s="127">
        <f t="shared" si="182"/>
        <v>-55600</v>
      </c>
      <c r="CO137" s="205">
        <f t="shared" si="183"/>
        <v>100850</v>
      </c>
      <c r="CP137" s="218">
        <f t="shared" si="184"/>
        <v>-1.8138489208633093</v>
      </c>
      <c r="CQ137" s="198"/>
      <c r="CR137" s="127">
        <f>+SUBTOTAL(9,CR138:CR142)</f>
        <v>45500</v>
      </c>
      <c r="CS137" s="127">
        <f>+SUBTOTAL(9,CS138:CS142)</f>
        <v>-55200</v>
      </c>
      <c r="CT137" s="205">
        <f t="shared" si="185"/>
        <v>100700</v>
      </c>
      <c r="CU137" s="218">
        <f t="shared" si="186"/>
        <v>-1.8242753623188406</v>
      </c>
      <c r="CV137" s="198"/>
      <c r="CW137" s="127">
        <f>+SUBTOTAL(9,CW138:CW142)</f>
        <v>-250</v>
      </c>
      <c r="CX137" s="127">
        <f>+SUBTOTAL(9,CX138:CX142)</f>
        <v>-400</v>
      </c>
      <c r="CY137" s="205">
        <f t="shared" si="187"/>
        <v>150</v>
      </c>
      <c r="CZ137" s="218">
        <f t="shared" si="188"/>
        <v>-0.375</v>
      </c>
      <c r="DA137" s="198"/>
      <c r="DB137" s="198"/>
      <c r="DC137" s="14"/>
      <c r="DD137" s="152">
        <f t="shared" si="189"/>
        <v>52800</v>
      </c>
      <c r="DE137" s="152">
        <f t="shared" si="189"/>
        <v>16800</v>
      </c>
      <c r="DF137" s="156">
        <f t="shared" si="190"/>
        <v>36000</v>
      </c>
      <c r="DG137" s="174">
        <f t="shared" si="191"/>
        <v>2.1428571428571428</v>
      </c>
      <c r="DH137" s="145"/>
      <c r="DI137" s="152">
        <f>+SUBTOTAL(9,DI138:DI142)</f>
        <v>52800</v>
      </c>
      <c r="DJ137" s="152">
        <f>+SUBTOTAL(9,DJ138:DJ142)</f>
        <v>16800</v>
      </c>
      <c r="DK137" s="156">
        <f t="shared" si="192"/>
        <v>36000</v>
      </c>
      <c r="DL137" s="174">
        <f t="shared" si="193"/>
        <v>2.1428571428571428</v>
      </c>
      <c r="DM137" s="145"/>
      <c r="DN137" s="152">
        <f>+SUBTOTAL(9,DN138:DN142)</f>
        <v>0</v>
      </c>
      <c r="DO137" s="152">
        <f>+SUBTOTAL(9,DO138:DO142)</f>
        <v>0</v>
      </c>
      <c r="DP137" s="156">
        <f t="shared" si="194"/>
        <v>0</v>
      </c>
      <c r="DQ137" s="174" t="str">
        <f t="shared" si="195"/>
        <v/>
      </c>
      <c r="DR137" s="145"/>
      <c r="DS137" s="145"/>
      <c r="DT137" s="14"/>
      <c r="DU137" s="152">
        <f t="shared" si="196"/>
        <v>98910.787184958186</v>
      </c>
      <c r="DV137" s="152">
        <f t="shared" si="196"/>
        <v>30621.0514129769</v>
      </c>
      <c r="DW137" s="156">
        <f t="shared" si="197"/>
        <v>68289.735771981286</v>
      </c>
      <c r="DX137" s="174">
        <f t="shared" si="198"/>
        <v>2.23015646494231</v>
      </c>
      <c r="DY137" s="145"/>
      <c r="DZ137" s="152">
        <f>+SUBTOTAL(9,DZ138:DZ142)</f>
        <v>88384.237656698126</v>
      </c>
      <c r="EA137" s="152">
        <f>+SUBTOTAL(9,EA138:EA142)</f>
        <v>35342.833193538521</v>
      </c>
      <c r="EB137" s="156">
        <f t="shared" si="199"/>
        <v>53041.404463159604</v>
      </c>
      <c r="EC137" s="174">
        <f t="shared" si="200"/>
        <v>1.5007683219028629</v>
      </c>
      <c r="ED137" s="145"/>
      <c r="EE137" s="152">
        <f>+SUBTOTAL(9,EE138:EE142)</f>
        <v>10526.549528260059</v>
      </c>
      <c r="EF137" s="152">
        <f>+SUBTOTAL(9,EF138:EF142)</f>
        <v>-4721.7817805616214</v>
      </c>
      <c r="EG137" s="156">
        <f t="shared" si="201"/>
        <v>15248.33130882168</v>
      </c>
      <c r="EH137" s="174">
        <f t="shared" si="202"/>
        <v>-3.2293595971747773</v>
      </c>
      <c r="EI137" s="145"/>
      <c r="EJ137" s="145"/>
      <c r="EK137" s="14"/>
      <c r="EL137" s="152">
        <f t="shared" si="203"/>
        <v>26463.76104076358</v>
      </c>
      <c r="EM137" s="152">
        <f t="shared" si="203"/>
        <v>5391.1406785919107</v>
      </c>
      <c r="EN137" s="156">
        <f t="shared" si="204"/>
        <v>21072.62036217167</v>
      </c>
      <c r="EO137" s="174">
        <f t="shared" si="205"/>
        <v>3.9087498580496209</v>
      </c>
      <c r="EP137" s="145"/>
      <c r="EQ137" s="152">
        <f>+SUBTOTAL(9,EQ138:EQ142)</f>
        <v>12463.761040763578</v>
      </c>
      <c r="ER137" s="152">
        <f>+SUBTOTAL(9,ER138:ER142)</f>
        <v>5391.1406785919107</v>
      </c>
      <c r="ES137" s="156">
        <f t="shared" si="206"/>
        <v>7072.6203621716677</v>
      </c>
      <c r="ET137" s="174">
        <f t="shared" si="207"/>
        <v>1.3118968292289002</v>
      </c>
      <c r="EU137" s="145"/>
      <c r="EV137" s="152">
        <f>+SUBTOTAL(9,EV138:EV142)</f>
        <v>14000</v>
      </c>
      <c r="EW137" s="152">
        <f>+SUBTOTAL(9,EW138:EW142)</f>
        <v>0</v>
      </c>
      <c r="EX137" s="156">
        <f t="shared" si="208"/>
        <v>14000</v>
      </c>
      <c r="EY137" s="174" t="str">
        <f t="shared" si="209"/>
        <v/>
      </c>
      <c r="EZ137" s="145"/>
      <c r="FA137" s="145"/>
      <c r="FB137" s="14"/>
      <c r="FC137" s="152">
        <f t="shared" si="210"/>
        <v>2658.6657</v>
      </c>
      <c r="FD137" s="152">
        <f t="shared" si="210"/>
        <v>-0.94499999999999851</v>
      </c>
      <c r="FE137" s="156">
        <f t="shared" si="211"/>
        <v>2659.6107000000002</v>
      </c>
      <c r="FF137" s="174">
        <f t="shared" si="212"/>
        <v>-2814.4028571428616</v>
      </c>
      <c r="FG137" s="145"/>
      <c r="FH137" s="152">
        <f>+SUBTOTAL(9,FH138:FH142)</f>
        <v>2658.6657</v>
      </c>
      <c r="FI137" s="152">
        <f>+SUBTOTAL(9,FI138:FI142)</f>
        <v>-0.94499999999999851</v>
      </c>
      <c r="FJ137" s="156">
        <f t="shared" si="213"/>
        <v>2659.6107000000002</v>
      </c>
      <c r="FK137" s="174">
        <f t="shared" si="214"/>
        <v>-2814.4028571428616</v>
      </c>
      <c r="FL137" s="145"/>
      <c r="FM137" s="152">
        <f>+SUBTOTAL(9,FM138:FM142)</f>
        <v>0</v>
      </c>
      <c r="FN137" s="152">
        <f>+SUBTOTAL(9,FN138:FN142)</f>
        <v>0</v>
      </c>
      <c r="FO137" s="156">
        <f t="shared" si="215"/>
        <v>0</v>
      </c>
      <c r="FP137" s="174" t="str">
        <f t="shared" si="216"/>
        <v/>
      </c>
      <c r="FQ137" s="145"/>
      <c r="FR137" s="145"/>
      <c r="FS137" s="14"/>
      <c r="FT137" s="152">
        <f t="shared" si="217"/>
        <v>-108.89153</v>
      </c>
      <c r="FU137" s="152">
        <f t="shared" si="217"/>
        <v>0</v>
      </c>
      <c r="FV137" s="156">
        <f t="shared" si="218"/>
        <v>-108.89153</v>
      </c>
      <c r="FW137" s="174" t="str">
        <f t="shared" si="219"/>
        <v/>
      </c>
      <c r="FX137" s="145"/>
      <c r="FY137" s="152">
        <f>+SUBTOTAL(9,FY138:FY142)</f>
        <v>-108.89153</v>
      </c>
      <c r="FZ137" s="152">
        <f>+SUBTOTAL(9,FZ138:FZ142)</f>
        <v>0</v>
      </c>
      <c r="GA137" s="156">
        <f t="shared" si="220"/>
        <v>-108.89153</v>
      </c>
      <c r="GB137" s="174" t="str">
        <f t="shared" si="221"/>
        <v/>
      </c>
      <c r="GC137" s="145"/>
      <c r="GD137" s="152">
        <f>+SUBTOTAL(9,GD138:GD142)</f>
        <v>0</v>
      </c>
      <c r="GE137" s="152">
        <f>+SUBTOTAL(9,GE138:GE142)</f>
        <v>0</v>
      </c>
      <c r="GF137" s="156">
        <f t="shared" si="222"/>
        <v>0</v>
      </c>
      <c r="GG137" s="174" t="str">
        <f t="shared" si="223"/>
        <v/>
      </c>
      <c r="GH137" s="145"/>
      <c r="GI137" s="145"/>
    </row>
    <row r="138" spans="1:191" x14ac:dyDescent="0.25">
      <c r="A138" s="41">
        <v>725</v>
      </c>
      <c r="B138" s="45"/>
      <c r="C138" s="45"/>
      <c r="D138" s="45" t="str">
        <f>VLOOKUP($A138&amp;D$1,TEXTDF,(SPRCODE="DE")*2+(SPRCODE="FR")*3,FALSE)</f>
        <v>Langlebigkeitsrisiko</v>
      </c>
      <c r="E138" s="45"/>
      <c r="F138" s="79">
        <f t="shared" si="146"/>
        <v>72044.096487099057</v>
      </c>
      <c r="G138" s="79">
        <f t="shared" si="147"/>
        <v>-181546.40280667221</v>
      </c>
      <c r="H138" s="92">
        <f t="shared" si="148"/>
        <v>253590.49929377128</v>
      </c>
      <c r="I138" s="93">
        <f t="shared" si="149"/>
        <v>-1.3968357145793653</v>
      </c>
      <c r="J138" s="23"/>
      <c r="K138" s="79">
        <f t="shared" ref="K138:K142" si="232">+AB138*$G$5+AS138*$H$5+BJ138*$I$5+CA138*$K$5+CR138*$L$5+DI138*$M$5+DZ138*$N$5+EQ138*$P$5+FH138*$Q$5+FY138*$R$5</f>
        <v>91369.748658839002</v>
      </c>
      <c r="L138" s="79">
        <f t="shared" ref="L138:L142" si="233">+AC138*$G$5+AT138*$H$5+BK138*$I$5+CB138*$K$5+CS138*$L$5+DJ138*$M$5+EA138*$N$5+ER138*$P$5+FI138*$Q$5+FZ138*$R$5</f>
        <v>-174080.55056611059</v>
      </c>
      <c r="M138" s="92">
        <f t="shared" si="150"/>
        <v>265450.29922494956</v>
      </c>
      <c r="N138" s="93">
        <f t="shared" si="151"/>
        <v>-1.5248705174800072</v>
      </c>
      <c r="O138" s="45"/>
      <c r="P138" s="79">
        <f t="shared" ref="P138:P142" si="234">+AG138*$G$5+AX138*$H$5+BO138*$I$5+CF138*$K$5+CW138*$L$5+DN138*$M$5+EE138*$N$5+EV138*$P$5+FM138*$Q$5+GD138*$R$5</f>
        <v>-19325.652171739941</v>
      </c>
      <c r="Q138" s="79">
        <f t="shared" ref="Q138:Q142" si="235">+AH138*$G$5+AY138*$H$5+BP138*$I$5+CG138*$K$5+CX138*$L$5+DO138*$M$5+EF138*$N$5+EW138*$P$5+FN138*$Q$5+GE138*$R$5</f>
        <v>-7465.8522405616222</v>
      </c>
      <c r="R138" s="92">
        <f t="shared" si="152"/>
        <v>-11859.799931178319</v>
      </c>
      <c r="S138" s="93">
        <f t="shared" si="153"/>
        <v>1.5885393320195362</v>
      </c>
      <c r="T138" s="23"/>
      <c r="U138" s="23"/>
      <c r="V138" s="14"/>
      <c r="W138" s="152">
        <f t="shared" si="154"/>
        <v>179981.68400000001</v>
      </c>
      <c r="X138" s="152">
        <f t="shared" si="154"/>
        <v>33406.600000000006</v>
      </c>
      <c r="Y138" s="156">
        <f t="shared" si="155"/>
        <v>146575.084</v>
      </c>
      <c r="Z138" s="174">
        <f t="shared" si="156"/>
        <v>4.3876085563930474</v>
      </c>
      <c r="AA138" s="145"/>
      <c r="AB138" s="152">
        <v>176121.948</v>
      </c>
      <c r="AC138" s="152">
        <v>38222.743000000002</v>
      </c>
      <c r="AD138" s="156">
        <f t="shared" si="157"/>
        <v>137899.20500000002</v>
      </c>
      <c r="AE138" s="174">
        <f t="shared" si="158"/>
        <v>3.6077788818034326</v>
      </c>
      <c r="AF138" s="145"/>
      <c r="AG138" s="152">
        <v>3859.7359999999999</v>
      </c>
      <c r="AH138" s="152">
        <v>-4816.143</v>
      </c>
      <c r="AI138" s="156">
        <f t="shared" si="159"/>
        <v>8675.8790000000008</v>
      </c>
      <c r="AJ138" s="174">
        <f t="shared" si="160"/>
        <v>-1.8014164031259039</v>
      </c>
      <c r="AK138" s="145"/>
      <c r="AL138" s="145"/>
      <c r="AM138" s="14"/>
      <c r="AN138" s="152">
        <f t="shared" si="161"/>
        <v>0</v>
      </c>
      <c r="AO138" s="152">
        <f t="shared" si="161"/>
        <v>5833</v>
      </c>
      <c r="AP138" s="156">
        <f t="shared" si="162"/>
        <v>-5833</v>
      </c>
      <c r="AQ138" s="174">
        <f t="shared" si="163"/>
        <v>-1</v>
      </c>
      <c r="AR138" s="145"/>
      <c r="AS138" s="152">
        <v>0</v>
      </c>
      <c r="AT138" s="152">
        <v>5833</v>
      </c>
      <c r="AU138" s="156">
        <f t="shared" si="164"/>
        <v>-5833</v>
      </c>
      <c r="AV138" s="174">
        <f t="shared" si="165"/>
        <v>-1</v>
      </c>
      <c r="AW138" s="145"/>
      <c r="AX138" s="152">
        <v>0</v>
      </c>
      <c r="AY138" s="152">
        <v>0</v>
      </c>
      <c r="AZ138" s="156">
        <f t="shared" si="166"/>
        <v>0</v>
      </c>
      <c r="BA138" s="174" t="str">
        <f t="shared" si="167"/>
        <v/>
      </c>
      <c r="BB138" s="145"/>
      <c r="BC138" s="145"/>
      <c r="BD138" s="14"/>
      <c r="BE138" s="152">
        <f t="shared" si="168"/>
        <v>-235090</v>
      </c>
      <c r="BF138" s="152">
        <f t="shared" si="168"/>
        <v>-80270</v>
      </c>
      <c r="BG138" s="156">
        <f t="shared" si="169"/>
        <v>-154820</v>
      </c>
      <c r="BH138" s="174">
        <f t="shared" si="170"/>
        <v>1.9287405008097669</v>
      </c>
      <c r="BI138" s="145"/>
      <c r="BJ138" s="152">
        <v>-211600</v>
      </c>
      <c r="BK138" s="152">
        <v>-80000</v>
      </c>
      <c r="BL138" s="156">
        <f t="shared" si="171"/>
        <v>-131600</v>
      </c>
      <c r="BM138" s="174">
        <f t="shared" si="172"/>
        <v>1.645</v>
      </c>
      <c r="BN138" s="145"/>
      <c r="BO138" s="152">
        <v>-23490</v>
      </c>
      <c r="BP138" s="152">
        <v>-270</v>
      </c>
      <c r="BQ138" s="156">
        <f t="shared" si="173"/>
        <v>-23220</v>
      </c>
      <c r="BR138" s="174">
        <f t="shared" si="174"/>
        <v>86</v>
      </c>
      <c r="BS138" s="145"/>
      <c r="BT138" s="145"/>
      <c r="BU138" s="14"/>
      <c r="BV138" s="152">
        <f t="shared" si="175"/>
        <v>29468.159</v>
      </c>
      <c r="BW138" s="152">
        <f t="shared" si="175"/>
        <v>-188401.948</v>
      </c>
      <c r="BX138" s="156">
        <f t="shared" si="176"/>
        <v>217870.10700000002</v>
      </c>
      <c r="BY138" s="174">
        <f t="shared" si="177"/>
        <v>-1.1564111163011965</v>
      </c>
      <c r="BZ138" s="145"/>
      <c r="CA138" s="152">
        <v>28600</v>
      </c>
      <c r="CB138" s="152">
        <v>-187200</v>
      </c>
      <c r="CC138" s="156">
        <f t="shared" si="178"/>
        <v>215800</v>
      </c>
      <c r="CD138" s="174">
        <f t="shared" si="179"/>
        <v>-1.1527777777777777</v>
      </c>
      <c r="CE138" s="145"/>
      <c r="CF138" s="152">
        <v>868.15899999999999</v>
      </c>
      <c r="CG138" s="152">
        <v>-1201.9480000000001</v>
      </c>
      <c r="CH138" s="156">
        <f t="shared" si="180"/>
        <v>2070.107</v>
      </c>
      <c r="CI138" s="174">
        <f t="shared" si="181"/>
        <v>-1.7222933105259128</v>
      </c>
      <c r="CJ138" s="145"/>
      <c r="CK138" s="145"/>
      <c r="CL138" s="14"/>
      <c r="CM138" s="127">
        <f t="shared" si="182"/>
        <v>14500</v>
      </c>
      <c r="CN138" s="127">
        <f t="shared" si="182"/>
        <v>-4000</v>
      </c>
      <c r="CO138" s="205">
        <f t="shared" si="183"/>
        <v>18500</v>
      </c>
      <c r="CP138" s="218">
        <f t="shared" si="184"/>
        <v>-4.625</v>
      </c>
      <c r="CQ138" s="198"/>
      <c r="CR138" s="127">
        <v>14500</v>
      </c>
      <c r="CS138" s="127">
        <v>-4000</v>
      </c>
      <c r="CT138" s="205">
        <f t="shared" si="185"/>
        <v>18500</v>
      </c>
      <c r="CU138" s="218">
        <f t="shared" si="186"/>
        <v>-4.625</v>
      </c>
      <c r="CV138" s="198"/>
      <c r="CW138" s="127">
        <v>0</v>
      </c>
      <c r="CX138" s="127">
        <v>0</v>
      </c>
      <c r="CY138" s="205">
        <f t="shared" si="187"/>
        <v>0</v>
      </c>
      <c r="CZ138" s="218" t="str">
        <f t="shared" si="188"/>
        <v/>
      </c>
      <c r="DA138" s="198"/>
      <c r="DB138" s="198"/>
      <c r="DC138" s="14"/>
      <c r="DD138" s="152">
        <f t="shared" si="189"/>
        <v>-2900</v>
      </c>
      <c r="DE138" s="152">
        <f t="shared" si="189"/>
        <v>-1300</v>
      </c>
      <c r="DF138" s="156">
        <f t="shared" si="190"/>
        <v>-1600</v>
      </c>
      <c r="DG138" s="174">
        <f t="shared" si="191"/>
        <v>1.2307692307692308</v>
      </c>
      <c r="DH138" s="145"/>
      <c r="DI138" s="152">
        <v>-2900</v>
      </c>
      <c r="DJ138" s="152">
        <v>-1300</v>
      </c>
      <c r="DK138" s="156">
        <f t="shared" si="192"/>
        <v>-1600</v>
      </c>
      <c r="DL138" s="174">
        <f t="shared" si="193"/>
        <v>1.2307692307692308</v>
      </c>
      <c r="DM138" s="145"/>
      <c r="DN138" s="152">
        <v>0</v>
      </c>
      <c r="DO138" s="152">
        <v>0</v>
      </c>
      <c r="DP138" s="156">
        <f t="shared" si="194"/>
        <v>0</v>
      </c>
      <c r="DQ138" s="174" t="str">
        <f t="shared" si="195"/>
        <v/>
      </c>
      <c r="DR138" s="145"/>
      <c r="DS138" s="145"/>
      <c r="DT138" s="14"/>
      <c r="DU138" s="152">
        <f t="shared" si="196"/>
        <v>73620.492446335469</v>
      </c>
      <c r="DV138" s="152">
        <f t="shared" si="196"/>
        <v>56982.055496925503</v>
      </c>
      <c r="DW138" s="156">
        <f t="shared" si="197"/>
        <v>16638.436949409966</v>
      </c>
      <c r="DX138" s="174">
        <f t="shared" si="198"/>
        <v>0.29199432706157302</v>
      </c>
      <c r="DY138" s="145"/>
      <c r="DZ138" s="152">
        <v>74184.039618075418</v>
      </c>
      <c r="EA138" s="152">
        <v>58159.816737487126</v>
      </c>
      <c r="EB138" s="156">
        <f t="shared" si="199"/>
        <v>16024.222880588291</v>
      </c>
      <c r="EC138" s="174">
        <f t="shared" si="200"/>
        <v>0.27552051879592354</v>
      </c>
      <c r="ED138" s="145"/>
      <c r="EE138" s="152">
        <v>-563.5471717399414</v>
      </c>
      <c r="EF138" s="152">
        <v>-1177.7612405616219</v>
      </c>
      <c r="EG138" s="156">
        <f t="shared" si="201"/>
        <v>614.21406882168048</v>
      </c>
      <c r="EH138" s="174">
        <f t="shared" si="202"/>
        <v>-0.52150983380026084</v>
      </c>
      <c r="EI138" s="145"/>
      <c r="EJ138" s="145"/>
      <c r="EK138" s="14"/>
      <c r="EL138" s="152">
        <f t="shared" si="203"/>
        <v>12463.761040763578</v>
      </c>
      <c r="EM138" s="152">
        <f t="shared" si="203"/>
        <v>-3796.1103035977258</v>
      </c>
      <c r="EN138" s="156">
        <f t="shared" si="204"/>
        <v>16259.871344361305</v>
      </c>
      <c r="EO138" s="174">
        <f t="shared" si="205"/>
        <v>-4.2832979139070781</v>
      </c>
      <c r="EP138" s="145"/>
      <c r="EQ138" s="152">
        <v>12463.761040763578</v>
      </c>
      <c r="ER138" s="152">
        <v>-3796.1103035977258</v>
      </c>
      <c r="ES138" s="156">
        <f t="shared" si="206"/>
        <v>16259.871344361305</v>
      </c>
      <c r="ET138" s="174">
        <f t="shared" si="207"/>
        <v>-4.2832979139070781</v>
      </c>
      <c r="EU138" s="145"/>
      <c r="EV138" s="152">
        <v>0</v>
      </c>
      <c r="EW138" s="152">
        <v>0</v>
      </c>
      <c r="EX138" s="156">
        <f t="shared" si="208"/>
        <v>0</v>
      </c>
      <c r="EY138" s="174" t="str">
        <f t="shared" si="209"/>
        <v/>
      </c>
      <c r="EZ138" s="145"/>
      <c r="FA138" s="145"/>
      <c r="FB138" s="14"/>
      <c r="FC138" s="152">
        <f t="shared" si="210"/>
        <v>0</v>
      </c>
      <c r="FD138" s="152">
        <f t="shared" si="210"/>
        <v>0</v>
      </c>
      <c r="FE138" s="156">
        <f t="shared" si="211"/>
        <v>0</v>
      </c>
      <c r="FF138" s="174" t="str">
        <f t="shared" si="212"/>
        <v/>
      </c>
      <c r="FG138" s="145"/>
      <c r="FH138" s="152">
        <v>0</v>
      </c>
      <c r="FI138" s="152">
        <v>0</v>
      </c>
      <c r="FJ138" s="156">
        <f t="shared" si="213"/>
        <v>0</v>
      </c>
      <c r="FK138" s="174" t="str">
        <f t="shared" si="214"/>
        <v/>
      </c>
      <c r="FL138" s="145"/>
      <c r="FM138" s="152">
        <v>0</v>
      </c>
      <c r="FN138" s="152">
        <v>0</v>
      </c>
      <c r="FO138" s="156">
        <f t="shared" si="215"/>
        <v>0</v>
      </c>
      <c r="FP138" s="174" t="str">
        <f t="shared" si="216"/>
        <v/>
      </c>
      <c r="FQ138" s="145"/>
      <c r="FR138" s="145"/>
      <c r="FS138" s="14"/>
      <c r="FT138" s="152">
        <f t="shared" si="217"/>
        <v>0</v>
      </c>
      <c r="FU138" s="152">
        <f t="shared" si="217"/>
        <v>0</v>
      </c>
      <c r="FV138" s="156">
        <f t="shared" si="218"/>
        <v>0</v>
      </c>
      <c r="FW138" s="174" t="str">
        <f t="shared" si="219"/>
        <v/>
      </c>
      <c r="FX138" s="145"/>
      <c r="FY138" s="152">
        <v>0</v>
      </c>
      <c r="FZ138" s="152">
        <v>0</v>
      </c>
      <c r="GA138" s="156">
        <f t="shared" si="220"/>
        <v>0</v>
      </c>
      <c r="GB138" s="174" t="str">
        <f t="shared" si="221"/>
        <v/>
      </c>
      <c r="GC138" s="145"/>
      <c r="GD138" s="152">
        <v>0</v>
      </c>
      <c r="GE138" s="152">
        <v>0</v>
      </c>
      <c r="GF138" s="156">
        <f t="shared" si="222"/>
        <v>0</v>
      </c>
      <c r="GG138" s="174" t="str">
        <f t="shared" si="223"/>
        <v/>
      </c>
      <c r="GH138" s="145"/>
      <c r="GI138" s="145"/>
    </row>
    <row r="139" spans="1:191" x14ac:dyDescent="0.25">
      <c r="A139" s="41">
        <v>726</v>
      </c>
      <c r="B139" s="45"/>
      <c r="C139" s="45"/>
      <c r="D139" s="45" t="str">
        <f>VLOOKUP($A139&amp;D$1,TEXTDF,(SPRCODE="DE")*2+(SPRCODE="FR")*3,FALSE)</f>
        <v>Deckungslücken bei Rentenumwandlung</v>
      </c>
      <c r="E139" s="45"/>
      <c r="F139" s="79">
        <f t="shared" si="146"/>
        <v>43283.80928862271</v>
      </c>
      <c r="G139" s="79">
        <f t="shared" si="147"/>
        <v>20397.05091605139</v>
      </c>
      <c r="H139" s="92">
        <f t="shared" si="148"/>
        <v>22886.758372571319</v>
      </c>
      <c r="I139" s="93">
        <f t="shared" si="149"/>
        <v>1.1220621288227832</v>
      </c>
      <c r="J139" s="23"/>
      <c r="K139" s="79">
        <f t="shared" si="232"/>
        <v>33737.683588622713</v>
      </c>
      <c r="L139" s="79">
        <f t="shared" si="233"/>
        <v>13195.666456051389</v>
      </c>
      <c r="M139" s="92">
        <f t="shared" si="150"/>
        <v>20542.017132571324</v>
      </c>
      <c r="N139" s="93">
        <f t="shared" si="151"/>
        <v>1.5567244898912231</v>
      </c>
      <c r="O139" s="45"/>
      <c r="P139" s="79">
        <f t="shared" si="234"/>
        <v>9546.1257000000005</v>
      </c>
      <c r="Q139" s="79">
        <f t="shared" si="235"/>
        <v>7201.3844599999993</v>
      </c>
      <c r="R139" s="92">
        <f t="shared" si="152"/>
        <v>2344.7412400000012</v>
      </c>
      <c r="S139" s="93">
        <f t="shared" si="153"/>
        <v>0.3255958979865381</v>
      </c>
      <c r="T139" s="23"/>
      <c r="U139" s="23"/>
      <c r="V139" s="14"/>
      <c r="W139" s="152">
        <f t="shared" si="154"/>
        <v>15100</v>
      </c>
      <c r="X139" s="152">
        <f t="shared" si="154"/>
        <v>2199.9999999999995</v>
      </c>
      <c r="Y139" s="156">
        <f t="shared" si="155"/>
        <v>12900</v>
      </c>
      <c r="Z139" s="174">
        <f t="shared" si="156"/>
        <v>5.8636363636363651</v>
      </c>
      <c r="AA139" s="145"/>
      <c r="AB139" s="152">
        <v>9543.9709999999995</v>
      </c>
      <c r="AC139" s="152">
        <v>-2845.4050000000002</v>
      </c>
      <c r="AD139" s="156">
        <f t="shared" si="157"/>
        <v>12389.376</v>
      </c>
      <c r="AE139" s="174">
        <f t="shared" si="158"/>
        <v>-4.3541696173303972</v>
      </c>
      <c r="AF139" s="145"/>
      <c r="AG139" s="152">
        <v>5556.0290000000005</v>
      </c>
      <c r="AH139" s="152">
        <v>5045.4049999999997</v>
      </c>
      <c r="AI139" s="156">
        <f t="shared" si="159"/>
        <v>510.62400000000071</v>
      </c>
      <c r="AJ139" s="174">
        <f t="shared" si="160"/>
        <v>0.10120575057899228</v>
      </c>
      <c r="AK139" s="145"/>
      <c r="AL139" s="145"/>
      <c r="AM139" s="14"/>
      <c r="AN139" s="152">
        <f t="shared" si="161"/>
        <v>1968.5955499999984</v>
      </c>
      <c r="AO139" s="152">
        <f t="shared" si="161"/>
        <v>59</v>
      </c>
      <c r="AP139" s="156">
        <f t="shared" si="162"/>
        <v>1909.5955499999984</v>
      </c>
      <c r="AQ139" s="174">
        <f t="shared" si="163"/>
        <v>32.366026271186414</v>
      </c>
      <c r="AR139" s="145"/>
      <c r="AS139" s="152">
        <v>1968.5955499999984</v>
      </c>
      <c r="AT139" s="152">
        <v>59</v>
      </c>
      <c r="AU139" s="156">
        <f t="shared" si="164"/>
        <v>1909.5955499999984</v>
      </c>
      <c r="AV139" s="174">
        <f t="shared" si="165"/>
        <v>32.366026271186414</v>
      </c>
      <c r="AW139" s="145"/>
      <c r="AX139" s="152">
        <v>0</v>
      </c>
      <c r="AY139" s="152">
        <v>0</v>
      </c>
      <c r="AZ139" s="156">
        <f t="shared" si="166"/>
        <v>0</v>
      </c>
      <c r="BA139" s="174" t="str">
        <f t="shared" si="167"/>
        <v/>
      </c>
      <c r="BB139" s="145"/>
      <c r="BC139" s="145"/>
      <c r="BD139" s="14"/>
      <c r="BE139" s="152">
        <f t="shared" si="168"/>
        <v>-45300</v>
      </c>
      <c r="BF139" s="152">
        <f t="shared" si="168"/>
        <v>55500</v>
      </c>
      <c r="BG139" s="156">
        <f t="shared" si="169"/>
        <v>-100800</v>
      </c>
      <c r="BH139" s="174">
        <f t="shared" si="170"/>
        <v>-1.8162162162162163</v>
      </c>
      <c r="BI139" s="145"/>
      <c r="BJ139" s="152">
        <v>-39200</v>
      </c>
      <c r="BK139" s="152">
        <v>51100</v>
      </c>
      <c r="BL139" s="156">
        <f t="shared" si="171"/>
        <v>-90300</v>
      </c>
      <c r="BM139" s="174">
        <f t="shared" si="172"/>
        <v>-1.7671232876712328</v>
      </c>
      <c r="BN139" s="145"/>
      <c r="BO139" s="152">
        <v>-6100</v>
      </c>
      <c r="BP139" s="152">
        <v>4400</v>
      </c>
      <c r="BQ139" s="156">
        <f t="shared" si="173"/>
        <v>-10500</v>
      </c>
      <c r="BR139" s="174">
        <f t="shared" si="174"/>
        <v>-2.3863636363636367</v>
      </c>
      <c r="BS139" s="145"/>
      <c r="BT139" s="145"/>
      <c r="BU139" s="14"/>
      <c r="BV139" s="152">
        <f t="shared" si="175"/>
        <v>24900</v>
      </c>
      <c r="BW139" s="152">
        <f t="shared" si="175"/>
        <v>-44900</v>
      </c>
      <c r="BX139" s="156">
        <f t="shared" si="176"/>
        <v>69800</v>
      </c>
      <c r="BY139" s="174">
        <f t="shared" si="177"/>
        <v>-1.55456570155902</v>
      </c>
      <c r="BZ139" s="145"/>
      <c r="CA139" s="152">
        <v>25900</v>
      </c>
      <c r="CB139" s="152">
        <v>-43200</v>
      </c>
      <c r="CC139" s="156">
        <f t="shared" si="178"/>
        <v>69100</v>
      </c>
      <c r="CD139" s="174">
        <f t="shared" si="179"/>
        <v>-1.5995370370370372</v>
      </c>
      <c r="CE139" s="145"/>
      <c r="CF139" s="152">
        <v>-1000</v>
      </c>
      <c r="CG139" s="152">
        <v>-1700</v>
      </c>
      <c r="CH139" s="156">
        <f t="shared" si="180"/>
        <v>700</v>
      </c>
      <c r="CI139" s="174">
        <f t="shared" si="181"/>
        <v>-0.41176470588235292</v>
      </c>
      <c r="CJ139" s="145"/>
      <c r="CK139" s="145"/>
      <c r="CL139" s="14"/>
      <c r="CM139" s="127">
        <f t="shared" si="182"/>
        <v>14000</v>
      </c>
      <c r="CN139" s="127">
        <f t="shared" si="182"/>
        <v>-2500.0000000000009</v>
      </c>
      <c r="CO139" s="205">
        <f t="shared" si="183"/>
        <v>16500</v>
      </c>
      <c r="CP139" s="218">
        <f t="shared" si="184"/>
        <v>-6.5999999999999979</v>
      </c>
      <c r="CQ139" s="198"/>
      <c r="CR139" s="127">
        <v>14000</v>
      </c>
      <c r="CS139" s="127">
        <v>-2500.0000000000009</v>
      </c>
      <c r="CT139" s="205">
        <f t="shared" si="185"/>
        <v>16500</v>
      </c>
      <c r="CU139" s="218">
        <f t="shared" si="186"/>
        <v>-6.5999999999999979</v>
      </c>
      <c r="CV139" s="198"/>
      <c r="CW139" s="127">
        <v>0</v>
      </c>
      <c r="CX139" s="127">
        <v>0</v>
      </c>
      <c r="CY139" s="205">
        <f t="shared" si="187"/>
        <v>0</v>
      </c>
      <c r="CZ139" s="218" t="str">
        <f t="shared" si="188"/>
        <v/>
      </c>
      <c r="DA139" s="198"/>
      <c r="DB139" s="198"/>
      <c r="DC139" s="14"/>
      <c r="DD139" s="152">
        <f t="shared" si="189"/>
        <v>22700</v>
      </c>
      <c r="DE139" s="152">
        <f t="shared" si="189"/>
        <v>12900</v>
      </c>
      <c r="DF139" s="156">
        <f t="shared" si="190"/>
        <v>9800</v>
      </c>
      <c r="DG139" s="174">
        <f t="shared" si="191"/>
        <v>0.75968992248062017</v>
      </c>
      <c r="DH139" s="145"/>
      <c r="DI139" s="152">
        <v>22700</v>
      </c>
      <c r="DJ139" s="152">
        <v>12900</v>
      </c>
      <c r="DK139" s="156">
        <f t="shared" si="192"/>
        <v>9800</v>
      </c>
      <c r="DL139" s="174">
        <f t="shared" si="193"/>
        <v>0.75968992248062017</v>
      </c>
      <c r="DM139" s="145"/>
      <c r="DN139" s="152">
        <v>0</v>
      </c>
      <c r="DO139" s="152">
        <v>0</v>
      </c>
      <c r="DP139" s="156">
        <f t="shared" si="194"/>
        <v>0</v>
      </c>
      <c r="DQ139" s="174" t="str">
        <f t="shared" si="195"/>
        <v/>
      </c>
      <c r="DR139" s="145"/>
      <c r="DS139" s="145"/>
      <c r="DT139" s="14"/>
      <c r="DU139" s="152">
        <f t="shared" si="196"/>
        <v>9915.2947386227133</v>
      </c>
      <c r="DV139" s="152">
        <f t="shared" si="196"/>
        <v>-2861.0040839486105</v>
      </c>
      <c r="DW139" s="156">
        <f t="shared" si="197"/>
        <v>12776.298822571323</v>
      </c>
      <c r="DX139" s="174">
        <f t="shared" si="198"/>
        <v>-4.4656695508585695</v>
      </c>
      <c r="DY139" s="145"/>
      <c r="DZ139" s="152">
        <v>-1174.8019613772863</v>
      </c>
      <c r="EA139" s="152">
        <v>-2316.9835439486114</v>
      </c>
      <c r="EB139" s="156">
        <f t="shared" si="199"/>
        <v>1142.1815825713252</v>
      </c>
      <c r="EC139" s="174">
        <f t="shared" si="200"/>
        <v>-0.49296059333456266</v>
      </c>
      <c r="ED139" s="145"/>
      <c r="EE139" s="152">
        <v>11090.0967</v>
      </c>
      <c r="EF139" s="152">
        <v>-544.02053999999907</v>
      </c>
      <c r="EG139" s="156">
        <f t="shared" si="201"/>
        <v>11634.11724</v>
      </c>
      <c r="EH139" s="174">
        <f t="shared" si="202"/>
        <v>-21.385437468960305</v>
      </c>
      <c r="EI139" s="145"/>
      <c r="EJ139" s="145"/>
      <c r="EK139" s="14"/>
      <c r="EL139" s="152">
        <f t="shared" si="203"/>
        <v>0</v>
      </c>
      <c r="EM139" s="152">
        <f t="shared" si="203"/>
        <v>0</v>
      </c>
      <c r="EN139" s="156">
        <f t="shared" si="204"/>
        <v>0</v>
      </c>
      <c r="EO139" s="174" t="str">
        <f t="shared" si="205"/>
        <v/>
      </c>
      <c r="EP139" s="145"/>
      <c r="EQ139" s="152">
        <v>0</v>
      </c>
      <c r="ER139" s="152">
        <v>0</v>
      </c>
      <c r="ES139" s="156">
        <f t="shared" si="206"/>
        <v>0</v>
      </c>
      <c r="ET139" s="174" t="str">
        <f t="shared" si="207"/>
        <v/>
      </c>
      <c r="EU139" s="145"/>
      <c r="EV139" s="152">
        <v>0</v>
      </c>
      <c r="EW139" s="152">
        <v>0</v>
      </c>
      <c r="EX139" s="156">
        <f t="shared" si="208"/>
        <v>0</v>
      </c>
      <c r="EY139" s="174" t="str">
        <f t="shared" si="209"/>
        <v/>
      </c>
      <c r="EZ139" s="145"/>
      <c r="FA139" s="145"/>
      <c r="FB139" s="14"/>
      <c r="FC139" s="152">
        <f t="shared" si="210"/>
        <v>-8.1000000000001293E-2</v>
      </c>
      <c r="FD139" s="152">
        <f t="shared" si="210"/>
        <v>-0.94499999999999851</v>
      </c>
      <c r="FE139" s="156">
        <f t="shared" si="211"/>
        <v>0.86399999999999721</v>
      </c>
      <c r="FF139" s="174">
        <f t="shared" si="212"/>
        <v>-0.91428571428571281</v>
      </c>
      <c r="FG139" s="145"/>
      <c r="FH139" s="152">
        <v>-8.1000000000001293E-2</v>
      </c>
      <c r="FI139" s="152">
        <v>-0.94499999999999851</v>
      </c>
      <c r="FJ139" s="156">
        <f t="shared" si="213"/>
        <v>0.86399999999999721</v>
      </c>
      <c r="FK139" s="174">
        <f t="shared" si="214"/>
        <v>-0.91428571428571281</v>
      </c>
      <c r="FL139" s="145"/>
      <c r="FM139" s="152">
        <v>0</v>
      </c>
      <c r="FN139" s="152">
        <v>0</v>
      </c>
      <c r="FO139" s="156">
        <f t="shared" si="215"/>
        <v>0</v>
      </c>
      <c r="FP139" s="174" t="str">
        <f t="shared" si="216"/>
        <v/>
      </c>
      <c r="FQ139" s="145"/>
      <c r="FR139" s="145"/>
      <c r="FS139" s="14"/>
      <c r="FT139" s="152">
        <f t="shared" si="217"/>
        <v>0</v>
      </c>
      <c r="FU139" s="152">
        <f t="shared" si="217"/>
        <v>0</v>
      </c>
      <c r="FV139" s="156">
        <f t="shared" si="218"/>
        <v>0</v>
      </c>
      <c r="FW139" s="174" t="str">
        <f t="shared" si="219"/>
        <v/>
      </c>
      <c r="FX139" s="145"/>
      <c r="FY139" s="152">
        <v>0</v>
      </c>
      <c r="FZ139" s="152">
        <v>0</v>
      </c>
      <c r="GA139" s="156">
        <f t="shared" si="220"/>
        <v>0</v>
      </c>
      <c r="GB139" s="174" t="str">
        <f t="shared" si="221"/>
        <v/>
      </c>
      <c r="GC139" s="145"/>
      <c r="GD139" s="152">
        <v>0</v>
      </c>
      <c r="GE139" s="152">
        <v>0</v>
      </c>
      <c r="GF139" s="156">
        <f t="shared" si="222"/>
        <v>0</v>
      </c>
      <c r="GG139" s="174" t="str">
        <f t="shared" si="223"/>
        <v/>
      </c>
      <c r="GH139" s="145"/>
      <c r="GI139" s="145"/>
    </row>
    <row r="140" spans="1:191" x14ac:dyDescent="0.25">
      <c r="A140" s="41">
        <v>727</v>
      </c>
      <c r="B140" s="45"/>
      <c r="C140" s="45"/>
      <c r="D140" s="45" t="str">
        <f>VLOOKUP($A140&amp;D$1,TEXTDF,(SPRCODE="DE")*2+(SPRCODE="FR")*3,FALSE)</f>
        <v>Zinsgarantien</v>
      </c>
      <c r="E140" s="45"/>
      <c r="F140" s="79">
        <f t="shared" si="146"/>
        <v>269691.10846999998</v>
      </c>
      <c r="G140" s="79">
        <f t="shared" si="147"/>
        <v>-119079</v>
      </c>
      <c r="H140" s="92">
        <f t="shared" si="148"/>
        <v>388770.10846999998</v>
      </c>
      <c r="I140" s="93">
        <f t="shared" si="149"/>
        <v>-3.2648083076780958</v>
      </c>
      <c r="J140" s="23"/>
      <c r="K140" s="79">
        <f t="shared" si="232"/>
        <v>255091.10847000001</v>
      </c>
      <c r="L140" s="79">
        <f t="shared" si="233"/>
        <v>-94979</v>
      </c>
      <c r="M140" s="92">
        <f t="shared" si="150"/>
        <v>350070.10846999998</v>
      </c>
      <c r="N140" s="93">
        <f t="shared" si="151"/>
        <v>-3.6857632578780573</v>
      </c>
      <c r="O140" s="45"/>
      <c r="P140" s="79">
        <f t="shared" si="234"/>
        <v>14600</v>
      </c>
      <c r="Q140" s="79">
        <f t="shared" si="235"/>
        <v>-24100</v>
      </c>
      <c r="R140" s="92">
        <f t="shared" si="152"/>
        <v>38700</v>
      </c>
      <c r="S140" s="93">
        <f t="shared" si="153"/>
        <v>-1.6058091286307055</v>
      </c>
      <c r="T140" s="23"/>
      <c r="U140" s="23"/>
      <c r="V140" s="14"/>
      <c r="W140" s="152">
        <f t="shared" si="154"/>
        <v>0</v>
      </c>
      <c r="X140" s="152">
        <f t="shared" si="154"/>
        <v>0</v>
      </c>
      <c r="Y140" s="156">
        <f t="shared" si="155"/>
        <v>0</v>
      </c>
      <c r="Z140" s="174" t="str">
        <f t="shared" si="156"/>
        <v/>
      </c>
      <c r="AA140" s="145"/>
      <c r="AB140" s="152">
        <v>0</v>
      </c>
      <c r="AC140" s="152">
        <v>0</v>
      </c>
      <c r="AD140" s="156">
        <f t="shared" si="157"/>
        <v>0</v>
      </c>
      <c r="AE140" s="174" t="str">
        <f t="shared" si="158"/>
        <v/>
      </c>
      <c r="AF140" s="145"/>
      <c r="AG140" s="152">
        <v>0</v>
      </c>
      <c r="AH140" s="152">
        <v>0</v>
      </c>
      <c r="AI140" s="156">
        <f t="shared" si="159"/>
        <v>0</v>
      </c>
      <c r="AJ140" s="174" t="str">
        <f t="shared" si="160"/>
        <v/>
      </c>
      <c r="AK140" s="145"/>
      <c r="AL140" s="145"/>
      <c r="AM140" s="14"/>
      <c r="AN140" s="152">
        <f t="shared" si="161"/>
        <v>0</v>
      </c>
      <c r="AO140" s="152">
        <f t="shared" si="161"/>
        <v>-9579</v>
      </c>
      <c r="AP140" s="156">
        <f t="shared" si="162"/>
        <v>9579</v>
      </c>
      <c r="AQ140" s="174">
        <f t="shared" si="163"/>
        <v>-1</v>
      </c>
      <c r="AR140" s="145"/>
      <c r="AS140" s="152">
        <v>0</v>
      </c>
      <c r="AT140" s="152">
        <v>-9579</v>
      </c>
      <c r="AU140" s="156">
        <f t="shared" si="164"/>
        <v>9579</v>
      </c>
      <c r="AV140" s="174">
        <f t="shared" si="165"/>
        <v>-1</v>
      </c>
      <c r="AW140" s="145"/>
      <c r="AX140" s="152">
        <v>0</v>
      </c>
      <c r="AY140" s="152">
        <v>0</v>
      </c>
      <c r="AZ140" s="156">
        <f t="shared" si="166"/>
        <v>0</v>
      </c>
      <c r="BA140" s="174" t="str">
        <f t="shared" si="167"/>
        <v/>
      </c>
      <c r="BB140" s="145"/>
      <c r="BC140" s="145"/>
      <c r="BD140" s="14"/>
      <c r="BE140" s="152">
        <f t="shared" si="168"/>
        <v>211800</v>
      </c>
      <c r="BF140" s="152">
        <f t="shared" si="168"/>
        <v>-80300</v>
      </c>
      <c r="BG140" s="156">
        <f t="shared" si="169"/>
        <v>292100</v>
      </c>
      <c r="BH140" s="174">
        <f t="shared" si="170"/>
        <v>-3.6376089663760895</v>
      </c>
      <c r="BI140" s="145"/>
      <c r="BJ140" s="152">
        <v>197300</v>
      </c>
      <c r="BK140" s="152">
        <v>-56200</v>
      </c>
      <c r="BL140" s="156">
        <f t="shared" si="171"/>
        <v>253500</v>
      </c>
      <c r="BM140" s="174">
        <f t="shared" si="172"/>
        <v>-4.5106761565836297</v>
      </c>
      <c r="BN140" s="145"/>
      <c r="BO140" s="152">
        <v>14500</v>
      </c>
      <c r="BP140" s="152">
        <v>-24100</v>
      </c>
      <c r="BQ140" s="156">
        <f t="shared" si="173"/>
        <v>38600</v>
      </c>
      <c r="BR140" s="174">
        <f t="shared" si="174"/>
        <v>-1.6016597510373445</v>
      </c>
      <c r="BS140" s="145"/>
      <c r="BT140" s="145"/>
      <c r="BU140" s="14"/>
      <c r="BV140" s="152">
        <f t="shared" si="175"/>
        <v>0</v>
      </c>
      <c r="BW140" s="152">
        <f t="shared" si="175"/>
        <v>0</v>
      </c>
      <c r="BX140" s="156">
        <f t="shared" si="176"/>
        <v>0</v>
      </c>
      <c r="BY140" s="174" t="str">
        <f t="shared" si="177"/>
        <v/>
      </c>
      <c r="BZ140" s="145"/>
      <c r="CA140" s="152">
        <v>0</v>
      </c>
      <c r="CB140" s="152">
        <v>0</v>
      </c>
      <c r="CC140" s="156">
        <f t="shared" si="178"/>
        <v>0</v>
      </c>
      <c r="CD140" s="174" t="str">
        <f t="shared" si="179"/>
        <v/>
      </c>
      <c r="CE140" s="145"/>
      <c r="CF140" s="152">
        <v>0</v>
      </c>
      <c r="CG140" s="152">
        <v>0</v>
      </c>
      <c r="CH140" s="156">
        <f t="shared" si="180"/>
        <v>0</v>
      </c>
      <c r="CI140" s="174" t="str">
        <f t="shared" si="181"/>
        <v/>
      </c>
      <c r="CJ140" s="145"/>
      <c r="CK140" s="145"/>
      <c r="CL140" s="14"/>
      <c r="CM140" s="127">
        <f t="shared" si="182"/>
        <v>25000</v>
      </c>
      <c r="CN140" s="127">
        <f t="shared" si="182"/>
        <v>-34400</v>
      </c>
      <c r="CO140" s="205">
        <f t="shared" si="183"/>
        <v>59400</v>
      </c>
      <c r="CP140" s="218">
        <f t="shared" si="184"/>
        <v>-1.7267441860465116</v>
      </c>
      <c r="CQ140" s="198"/>
      <c r="CR140" s="127">
        <v>24900</v>
      </c>
      <c r="CS140" s="127">
        <v>-34400</v>
      </c>
      <c r="CT140" s="205">
        <f t="shared" si="185"/>
        <v>59300</v>
      </c>
      <c r="CU140" s="218">
        <f t="shared" si="186"/>
        <v>-1.7238372093023255</v>
      </c>
      <c r="CV140" s="198"/>
      <c r="CW140" s="127">
        <v>100</v>
      </c>
      <c r="CX140" s="127">
        <v>0</v>
      </c>
      <c r="CY140" s="205">
        <f t="shared" si="187"/>
        <v>100</v>
      </c>
      <c r="CZ140" s="218" t="str">
        <f t="shared" si="188"/>
        <v/>
      </c>
      <c r="DA140" s="198"/>
      <c r="DB140" s="198"/>
      <c r="DC140" s="14"/>
      <c r="DD140" s="152">
        <f t="shared" si="189"/>
        <v>33000</v>
      </c>
      <c r="DE140" s="152">
        <f t="shared" si="189"/>
        <v>5200</v>
      </c>
      <c r="DF140" s="156">
        <f t="shared" si="190"/>
        <v>27800</v>
      </c>
      <c r="DG140" s="174">
        <f t="shared" si="191"/>
        <v>5.3461538461538458</v>
      </c>
      <c r="DH140" s="145"/>
      <c r="DI140" s="152">
        <v>33000</v>
      </c>
      <c r="DJ140" s="152">
        <v>5200</v>
      </c>
      <c r="DK140" s="156">
        <f t="shared" si="192"/>
        <v>27800</v>
      </c>
      <c r="DL140" s="174">
        <f t="shared" si="193"/>
        <v>5.3461538461538458</v>
      </c>
      <c r="DM140" s="145"/>
      <c r="DN140" s="152">
        <v>0</v>
      </c>
      <c r="DO140" s="152">
        <v>0</v>
      </c>
      <c r="DP140" s="156">
        <f t="shared" si="194"/>
        <v>0</v>
      </c>
      <c r="DQ140" s="174" t="str">
        <f t="shared" si="195"/>
        <v/>
      </c>
      <c r="DR140" s="145"/>
      <c r="DS140" s="145"/>
      <c r="DT140" s="14"/>
      <c r="DU140" s="152">
        <f t="shared" si="196"/>
        <v>0</v>
      </c>
      <c r="DV140" s="152">
        <f t="shared" si="196"/>
        <v>0</v>
      </c>
      <c r="DW140" s="156">
        <f t="shared" si="197"/>
        <v>0</v>
      </c>
      <c r="DX140" s="174" t="str">
        <f t="shared" si="198"/>
        <v/>
      </c>
      <c r="DY140" s="145"/>
      <c r="DZ140" s="152">
        <v>0</v>
      </c>
      <c r="EA140" s="152">
        <v>0</v>
      </c>
      <c r="EB140" s="156">
        <f t="shared" si="199"/>
        <v>0</v>
      </c>
      <c r="EC140" s="174" t="str">
        <f t="shared" si="200"/>
        <v/>
      </c>
      <c r="ED140" s="145"/>
      <c r="EE140" s="152">
        <v>0</v>
      </c>
      <c r="EF140" s="152">
        <v>0</v>
      </c>
      <c r="EG140" s="156">
        <f t="shared" si="201"/>
        <v>0</v>
      </c>
      <c r="EH140" s="174" t="str">
        <f t="shared" si="202"/>
        <v/>
      </c>
      <c r="EI140" s="145"/>
      <c r="EJ140" s="145"/>
      <c r="EK140" s="14"/>
      <c r="EL140" s="152">
        <f t="shared" si="203"/>
        <v>0</v>
      </c>
      <c r="EM140" s="152">
        <f t="shared" si="203"/>
        <v>0</v>
      </c>
      <c r="EN140" s="156">
        <f t="shared" si="204"/>
        <v>0</v>
      </c>
      <c r="EO140" s="174" t="str">
        <f t="shared" si="205"/>
        <v/>
      </c>
      <c r="EP140" s="145"/>
      <c r="EQ140" s="152">
        <v>0</v>
      </c>
      <c r="ER140" s="152">
        <v>0</v>
      </c>
      <c r="ES140" s="156">
        <f t="shared" si="206"/>
        <v>0</v>
      </c>
      <c r="ET140" s="174" t="str">
        <f t="shared" si="207"/>
        <v/>
      </c>
      <c r="EU140" s="145"/>
      <c r="EV140" s="152">
        <v>0</v>
      </c>
      <c r="EW140" s="152">
        <v>0</v>
      </c>
      <c r="EX140" s="156">
        <f t="shared" si="208"/>
        <v>0</v>
      </c>
      <c r="EY140" s="174" t="str">
        <f t="shared" si="209"/>
        <v/>
      </c>
      <c r="EZ140" s="145"/>
      <c r="FA140" s="145"/>
      <c r="FB140" s="14"/>
      <c r="FC140" s="152">
        <f t="shared" si="210"/>
        <v>0</v>
      </c>
      <c r="FD140" s="152">
        <f t="shared" si="210"/>
        <v>0</v>
      </c>
      <c r="FE140" s="156">
        <f t="shared" si="211"/>
        <v>0</v>
      </c>
      <c r="FF140" s="174" t="str">
        <f t="shared" si="212"/>
        <v/>
      </c>
      <c r="FG140" s="145"/>
      <c r="FH140" s="152">
        <v>0</v>
      </c>
      <c r="FI140" s="152">
        <v>0</v>
      </c>
      <c r="FJ140" s="156">
        <f t="shared" si="213"/>
        <v>0</v>
      </c>
      <c r="FK140" s="174" t="str">
        <f t="shared" si="214"/>
        <v/>
      </c>
      <c r="FL140" s="145"/>
      <c r="FM140" s="152">
        <v>0</v>
      </c>
      <c r="FN140" s="152">
        <v>0</v>
      </c>
      <c r="FO140" s="156">
        <f t="shared" si="215"/>
        <v>0</v>
      </c>
      <c r="FP140" s="174" t="str">
        <f t="shared" si="216"/>
        <v/>
      </c>
      <c r="FQ140" s="145"/>
      <c r="FR140" s="145"/>
      <c r="FS140" s="14"/>
      <c r="FT140" s="152">
        <f t="shared" si="217"/>
        <v>-108.89153</v>
      </c>
      <c r="FU140" s="152">
        <f t="shared" si="217"/>
        <v>0</v>
      </c>
      <c r="FV140" s="156">
        <f t="shared" si="218"/>
        <v>-108.89153</v>
      </c>
      <c r="FW140" s="174" t="str">
        <f t="shared" si="219"/>
        <v/>
      </c>
      <c r="FX140" s="145"/>
      <c r="FY140" s="152">
        <v>-108.89153</v>
      </c>
      <c r="FZ140" s="152">
        <v>0</v>
      </c>
      <c r="GA140" s="156">
        <f t="shared" si="220"/>
        <v>-108.89153</v>
      </c>
      <c r="GB140" s="174" t="str">
        <f t="shared" si="221"/>
        <v/>
      </c>
      <c r="GC140" s="145"/>
      <c r="GD140" s="152">
        <v>0</v>
      </c>
      <c r="GE140" s="152">
        <v>0</v>
      </c>
      <c r="GF140" s="156">
        <f t="shared" si="222"/>
        <v>0</v>
      </c>
      <c r="GG140" s="174" t="str">
        <f t="shared" si="223"/>
        <v/>
      </c>
      <c r="GH140" s="145"/>
      <c r="GI140" s="145"/>
    </row>
    <row r="141" spans="1:191" x14ac:dyDescent="0.25">
      <c r="A141" s="41">
        <v>728</v>
      </c>
      <c r="B141" s="45"/>
      <c r="C141" s="45"/>
      <c r="D141" s="85" t="str">
        <f>VLOOKUP($A141&amp;D$1,TEXTDF,(SPRCODE="DE")*2+(SPRCODE="FR")*3,FALSE)</f>
        <v>Auflösung Teuerungsrückstellungen zugunsten Verstärkungen</v>
      </c>
      <c r="E141" s="45"/>
      <c r="F141" s="79">
        <f t="shared" si="146"/>
        <v>0</v>
      </c>
      <c r="G141" s="79">
        <f t="shared" si="147"/>
        <v>12187.250982189636</v>
      </c>
      <c r="H141" s="92">
        <f t="shared" si="148"/>
        <v>-12187.250982189636</v>
      </c>
      <c r="I141" s="93">
        <f t="shared" si="149"/>
        <v>-1</v>
      </c>
      <c r="J141" s="23"/>
      <c r="K141" s="79">
        <f t="shared" si="232"/>
        <v>0</v>
      </c>
      <c r="L141" s="79">
        <f t="shared" si="233"/>
        <v>12187.250982189636</v>
      </c>
      <c r="M141" s="92">
        <f t="shared" si="150"/>
        <v>-12187.250982189636</v>
      </c>
      <c r="N141" s="93">
        <f t="shared" si="151"/>
        <v>-1</v>
      </c>
      <c r="O141" s="45"/>
      <c r="P141" s="79">
        <f t="shared" si="234"/>
        <v>0</v>
      </c>
      <c r="Q141" s="79">
        <f t="shared" si="235"/>
        <v>0</v>
      </c>
      <c r="R141" s="92">
        <f t="shared" si="152"/>
        <v>0</v>
      </c>
      <c r="S141" s="93" t="str">
        <f t="shared" si="153"/>
        <v/>
      </c>
      <c r="T141" s="23"/>
      <c r="U141" s="23"/>
      <c r="V141" s="14"/>
      <c r="W141" s="152">
        <f t="shared" si="154"/>
        <v>0</v>
      </c>
      <c r="X141" s="152">
        <f t="shared" si="154"/>
        <v>0</v>
      </c>
      <c r="Y141" s="156">
        <f t="shared" si="155"/>
        <v>0</v>
      </c>
      <c r="Z141" s="174" t="str">
        <f t="shared" si="156"/>
        <v/>
      </c>
      <c r="AA141" s="145"/>
      <c r="AB141" s="152">
        <v>0</v>
      </c>
      <c r="AC141" s="152">
        <v>0</v>
      </c>
      <c r="AD141" s="156">
        <f t="shared" si="157"/>
        <v>0</v>
      </c>
      <c r="AE141" s="174" t="str">
        <f t="shared" si="158"/>
        <v/>
      </c>
      <c r="AF141" s="145"/>
      <c r="AG141" s="152">
        <v>0</v>
      </c>
      <c r="AH141" s="152">
        <v>0</v>
      </c>
      <c r="AI141" s="156">
        <f t="shared" si="159"/>
        <v>0</v>
      </c>
      <c r="AJ141" s="174" t="str">
        <f t="shared" si="160"/>
        <v/>
      </c>
      <c r="AK141" s="145"/>
      <c r="AL141" s="145"/>
      <c r="AM141" s="14"/>
      <c r="AN141" s="152">
        <f t="shared" si="161"/>
        <v>0</v>
      </c>
      <c r="AO141" s="152">
        <f t="shared" si="161"/>
        <v>0</v>
      </c>
      <c r="AP141" s="156">
        <f t="shared" si="162"/>
        <v>0</v>
      </c>
      <c r="AQ141" s="174" t="str">
        <f t="shared" si="163"/>
        <v/>
      </c>
      <c r="AR141" s="145"/>
      <c r="AS141" s="152">
        <v>0</v>
      </c>
      <c r="AT141" s="152">
        <v>0</v>
      </c>
      <c r="AU141" s="156">
        <f t="shared" si="164"/>
        <v>0</v>
      </c>
      <c r="AV141" s="174" t="str">
        <f t="shared" si="165"/>
        <v/>
      </c>
      <c r="AW141" s="145"/>
      <c r="AX141" s="152">
        <v>0</v>
      </c>
      <c r="AY141" s="152">
        <v>0</v>
      </c>
      <c r="AZ141" s="156">
        <f t="shared" si="166"/>
        <v>0</v>
      </c>
      <c r="BA141" s="174" t="str">
        <f t="shared" si="167"/>
        <v/>
      </c>
      <c r="BB141" s="145"/>
      <c r="BC141" s="145"/>
      <c r="BD141" s="14"/>
      <c r="BE141" s="152">
        <f t="shared" si="168"/>
        <v>0</v>
      </c>
      <c r="BF141" s="152">
        <f t="shared" si="168"/>
        <v>3000</v>
      </c>
      <c r="BG141" s="156">
        <f t="shared" si="169"/>
        <v>-3000</v>
      </c>
      <c r="BH141" s="174">
        <f t="shared" si="170"/>
        <v>-1</v>
      </c>
      <c r="BI141" s="145"/>
      <c r="BJ141" s="152">
        <v>0</v>
      </c>
      <c r="BK141" s="152">
        <v>3000</v>
      </c>
      <c r="BL141" s="156">
        <f t="shared" si="171"/>
        <v>-3000</v>
      </c>
      <c r="BM141" s="174">
        <f t="shared" si="172"/>
        <v>-1</v>
      </c>
      <c r="BN141" s="145"/>
      <c r="BO141" s="152">
        <v>0</v>
      </c>
      <c r="BP141" s="152">
        <v>0</v>
      </c>
      <c r="BQ141" s="156">
        <f t="shared" si="173"/>
        <v>0</v>
      </c>
      <c r="BR141" s="174" t="str">
        <f t="shared" si="174"/>
        <v/>
      </c>
      <c r="BS141" s="145"/>
      <c r="BT141" s="145"/>
      <c r="BU141" s="14"/>
      <c r="BV141" s="152">
        <f t="shared" si="175"/>
        <v>0</v>
      </c>
      <c r="BW141" s="152">
        <f t="shared" si="175"/>
        <v>0</v>
      </c>
      <c r="BX141" s="156">
        <f t="shared" si="176"/>
        <v>0</v>
      </c>
      <c r="BY141" s="174" t="str">
        <f t="shared" si="177"/>
        <v/>
      </c>
      <c r="BZ141" s="145"/>
      <c r="CA141" s="152">
        <v>0</v>
      </c>
      <c r="CB141" s="152">
        <v>0</v>
      </c>
      <c r="CC141" s="156">
        <f t="shared" si="178"/>
        <v>0</v>
      </c>
      <c r="CD141" s="174" t="str">
        <f t="shared" si="179"/>
        <v/>
      </c>
      <c r="CE141" s="145"/>
      <c r="CF141" s="152">
        <v>0</v>
      </c>
      <c r="CG141" s="152">
        <v>0</v>
      </c>
      <c r="CH141" s="156">
        <f t="shared" si="180"/>
        <v>0</v>
      </c>
      <c r="CI141" s="174" t="str">
        <f t="shared" si="181"/>
        <v/>
      </c>
      <c r="CJ141" s="145"/>
      <c r="CK141" s="145"/>
      <c r="CL141" s="14"/>
      <c r="CM141" s="127">
        <f t="shared" si="182"/>
        <v>0</v>
      </c>
      <c r="CN141" s="127">
        <f t="shared" si="182"/>
        <v>0</v>
      </c>
      <c r="CO141" s="205">
        <f t="shared" si="183"/>
        <v>0</v>
      </c>
      <c r="CP141" s="218" t="str">
        <f t="shared" si="184"/>
        <v/>
      </c>
      <c r="CQ141" s="198"/>
      <c r="CR141" s="127">
        <v>0</v>
      </c>
      <c r="CS141" s="127">
        <v>0</v>
      </c>
      <c r="CT141" s="205">
        <f t="shared" si="185"/>
        <v>0</v>
      </c>
      <c r="CU141" s="218" t="str">
        <f t="shared" si="186"/>
        <v/>
      </c>
      <c r="CV141" s="198"/>
      <c r="CW141" s="127">
        <v>0</v>
      </c>
      <c r="CX141" s="127">
        <v>0</v>
      </c>
      <c r="CY141" s="205">
        <f t="shared" si="187"/>
        <v>0</v>
      </c>
      <c r="CZ141" s="218" t="str">
        <f t="shared" si="188"/>
        <v/>
      </c>
      <c r="DA141" s="198"/>
      <c r="DB141" s="198"/>
      <c r="DC141" s="14"/>
      <c r="DD141" s="152">
        <f t="shared" si="189"/>
        <v>0</v>
      </c>
      <c r="DE141" s="152">
        <f t="shared" si="189"/>
        <v>0</v>
      </c>
      <c r="DF141" s="156">
        <f t="shared" si="190"/>
        <v>0</v>
      </c>
      <c r="DG141" s="174" t="str">
        <f t="shared" si="191"/>
        <v/>
      </c>
      <c r="DH141" s="145"/>
      <c r="DI141" s="152">
        <v>0</v>
      </c>
      <c r="DJ141" s="152">
        <v>0</v>
      </c>
      <c r="DK141" s="156">
        <f t="shared" si="192"/>
        <v>0</v>
      </c>
      <c r="DL141" s="174" t="str">
        <f t="shared" si="193"/>
        <v/>
      </c>
      <c r="DM141" s="145"/>
      <c r="DN141" s="152">
        <v>0</v>
      </c>
      <c r="DO141" s="152">
        <v>0</v>
      </c>
      <c r="DP141" s="156">
        <f t="shared" si="194"/>
        <v>0</v>
      </c>
      <c r="DQ141" s="174" t="str">
        <f t="shared" si="195"/>
        <v/>
      </c>
      <c r="DR141" s="145"/>
      <c r="DS141" s="145"/>
      <c r="DT141" s="14"/>
      <c r="DU141" s="152">
        <f t="shared" si="196"/>
        <v>0</v>
      </c>
      <c r="DV141" s="152">
        <f t="shared" si="196"/>
        <v>0</v>
      </c>
      <c r="DW141" s="156">
        <f t="shared" si="197"/>
        <v>0</v>
      </c>
      <c r="DX141" s="174" t="str">
        <f t="shared" si="198"/>
        <v/>
      </c>
      <c r="DY141" s="145"/>
      <c r="DZ141" s="152">
        <v>0</v>
      </c>
      <c r="EA141" s="152">
        <v>0</v>
      </c>
      <c r="EB141" s="156">
        <f t="shared" si="199"/>
        <v>0</v>
      </c>
      <c r="EC141" s="174" t="str">
        <f t="shared" si="200"/>
        <v/>
      </c>
      <c r="ED141" s="145"/>
      <c r="EE141" s="152">
        <v>0</v>
      </c>
      <c r="EF141" s="152">
        <v>0</v>
      </c>
      <c r="EG141" s="156">
        <f t="shared" si="201"/>
        <v>0</v>
      </c>
      <c r="EH141" s="174" t="str">
        <f t="shared" si="202"/>
        <v/>
      </c>
      <c r="EI141" s="145"/>
      <c r="EJ141" s="145"/>
      <c r="EK141" s="14"/>
      <c r="EL141" s="152">
        <f t="shared" si="203"/>
        <v>0</v>
      </c>
      <c r="EM141" s="152">
        <f t="shared" si="203"/>
        <v>9187.2509821896365</v>
      </c>
      <c r="EN141" s="156">
        <f t="shared" si="204"/>
        <v>-9187.2509821896365</v>
      </c>
      <c r="EO141" s="174">
        <f t="shared" si="205"/>
        <v>-1</v>
      </c>
      <c r="EP141" s="145"/>
      <c r="EQ141" s="152">
        <v>0</v>
      </c>
      <c r="ER141" s="152">
        <v>9187.2509821896365</v>
      </c>
      <c r="ES141" s="156">
        <f t="shared" si="206"/>
        <v>-9187.2509821896365</v>
      </c>
      <c r="ET141" s="174">
        <f t="shared" si="207"/>
        <v>-1</v>
      </c>
      <c r="EU141" s="145"/>
      <c r="EV141" s="152">
        <v>0</v>
      </c>
      <c r="EW141" s="152">
        <v>0</v>
      </c>
      <c r="EX141" s="156">
        <f t="shared" si="208"/>
        <v>0</v>
      </c>
      <c r="EY141" s="174" t="str">
        <f t="shared" si="209"/>
        <v/>
      </c>
      <c r="EZ141" s="145"/>
      <c r="FA141" s="145"/>
      <c r="FB141" s="14"/>
      <c r="FC141" s="152">
        <f t="shared" si="210"/>
        <v>0</v>
      </c>
      <c r="FD141" s="152">
        <f t="shared" si="210"/>
        <v>0</v>
      </c>
      <c r="FE141" s="156">
        <f t="shared" si="211"/>
        <v>0</v>
      </c>
      <c r="FF141" s="174" t="str">
        <f t="shared" si="212"/>
        <v/>
      </c>
      <c r="FG141" s="145"/>
      <c r="FH141" s="152">
        <v>0</v>
      </c>
      <c r="FI141" s="152">
        <v>0</v>
      </c>
      <c r="FJ141" s="156">
        <f t="shared" si="213"/>
        <v>0</v>
      </c>
      <c r="FK141" s="174" t="str">
        <f t="shared" si="214"/>
        <v/>
      </c>
      <c r="FL141" s="145"/>
      <c r="FM141" s="152">
        <v>0</v>
      </c>
      <c r="FN141" s="152">
        <v>0</v>
      </c>
      <c r="FO141" s="156">
        <f t="shared" si="215"/>
        <v>0</v>
      </c>
      <c r="FP141" s="174" t="str">
        <f t="shared" si="216"/>
        <v/>
      </c>
      <c r="FQ141" s="145"/>
      <c r="FR141" s="145"/>
      <c r="FS141" s="14"/>
      <c r="FT141" s="152">
        <f t="shared" si="217"/>
        <v>0</v>
      </c>
      <c r="FU141" s="152">
        <f t="shared" si="217"/>
        <v>0</v>
      </c>
      <c r="FV141" s="156">
        <f t="shared" si="218"/>
        <v>0</v>
      </c>
      <c r="FW141" s="174" t="str">
        <f t="shared" si="219"/>
        <v/>
      </c>
      <c r="FX141" s="145"/>
      <c r="FY141" s="152">
        <v>0</v>
      </c>
      <c r="FZ141" s="152">
        <v>0</v>
      </c>
      <c r="GA141" s="156">
        <f t="shared" si="220"/>
        <v>0</v>
      </c>
      <c r="GB141" s="174" t="str">
        <f t="shared" si="221"/>
        <v/>
      </c>
      <c r="GC141" s="145"/>
      <c r="GD141" s="152">
        <v>0</v>
      </c>
      <c r="GE141" s="152">
        <v>0</v>
      </c>
      <c r="GF141" s="156">
        <f t="shared" si="222"/>
        <v>0</v>
      </c>
      <c r="GG141" s="174" t="str">
        <f t="shared" si="223"/>
        <v/>
      </c>
      <c r="GH141" s="145"/>
      <c r="GI141" s="145"/>
    </row>
    <row r="142" spans="1:191" x14ac:dyDescent="0.25">
      <c r="A142" s="41">
        <v>729</v>
      </c>
      <c r="B142" s="45"/>
      <c r="C142" s="45"/>
      <c r="D142" s="45" t="str">
        <f>VLOOKUP($A142&amp;D$1,TEXTDF,(SPRCODE="DE")*2+(SPRCODE="FR")*3,FALSE)</f>
        <v>Wertschwankungen Kapitalanlagen</v>
      </c>
      <c r="E142" s="45"/>
      <c r="F142" s="79">
        <f t="shared" si="146"/>
        <v>-289945.11729999993</v>
      </c>
      <c r="G142" s="79">
        <f t="shared" si="147"/>
        <v>-65545</v>
      </c>
      <c r="H142" s="92">
        <f t="shared" si="148"/>
        <v>-224400.11729999993</v>
      </c>
      <c r="I142" s="93">
        <f t="shared" si="149"/>
        <v>3.4236038950339447</v>
      </c>
      <c r="J142" s="23"/>
      <c r="K142" s="79">
        <f t="shared" si="232"/>
        <v>-287508.06129999994</v>
      </c>
      <c r="L142" s="79">
        <f t="shared" si="233"/>
        <v>-62144.999999999993</v>
      </c>
      <c r="M142" s="92">
        <f t="shared" si="150"/>
        <v>-225363.06129999994</v>
      </c>
      <c r="N142" s="93">
        <f t="shared" si="151"/>
        <v>3.6264069724032497</v>
      </c>
      <c r="O142" s="45"/>
      <c r="P142" s="79">
        <f t="shared" si="234"/>
        <v>-2437.0560000000005</v>
      </c>
      <c r="Q142" s="79">
        <f t="shared" si="235"/>
        <v>-3400</v>
      </c>
      <c r="R142" s="92">
        <f t="shared" si="152"/>
        <v>962.94399999999951</v>
      </c>
      <c r="S142" s="93">
        <f t="shared" si="153"/>
        <v>-0.28321882352941163</v>
      </c>
      <c r="T142" s="23"/>
      <c r="U142" s="23"/>
      <c r="V142" s="14"/>
      <c r="W142" s="152">
        <f t="shared" si="154"/>
        <v>-257728.864</v>
      </c>
      <c r="X142" s="152">
        <f t="shared" si="154"/>
        <v>0</v>
      </c>
      <c r="Y142" s="156">
        <f t="shared" si="155"/>
        <v>-257728.864</v>
      </c>
      <c r="Z142" s="174" t="str">
        <f t="shared" si="156"/>
        <v/>
      </c>
      <c r="AA142" s="145"/>
      <c r="AB142" s="152">
        <v>-241641.80799999999</v>
      </c>
      <c r="AC142" s="152">
        <v>0</v>
      </c>
      <c r="AD142" s="156">
        <f t="shared" si="157"/>
        <v>-241641.80799999999</v>
      </c>
      <c r="AE142" s="174" t="str">
        <f t="shared" si="158"/>
        <v/>
      </c>
      <c r="AF142" s="145"/>
      <c r="AG142" s="152">
        <v>-16087.056</v>
      </c>
      <c r="AH142" s="152">
        <v>0</v>
      </c>
      <c r="AI142" s="156">
        <f t="shared" si="159"/>
        <v>-16087.056</v>
      </c>
      <c r="AJ142" s="174" t="str">
        <f t="shared" si="160"/>
        <v/>
      </c>
      <c r="AK142" s="145"/>
      <c r="AL142" s="145"/>
      <c r="AM142" s="14"/>
      <c r="AN142" s="152">
        <f t="shared" si="161"/>
        <v>-56000</v>
      </c>
      <c r="AO142" s="152">
        <f t="shared" si="161"/>
        <v>-27345</v>
      </c>
      <c r="AP142" s="156">
        <f t="shared" si="162"/>
        <v>-28655</v>
      </c>
      <c r="AQ142" s="174">
        <f t="shared" si="163"/>
        <v>1.0479063814225635</v>
      </c>
      <c r="AR142" s="145"/>
      <c r="AS142" s="152">
        <v>-56000</v>
      </c>
      <c r="AT142" s="152">
        <v>-27345</v>
      </c>
      <c r="AU142" s="156">
        <f t="shared" si="164"/>
        <v>-28655</v>
      </c>
      <c r="AV142" s="174">
        <f t="shared" si="165"/>
        <v>1.0479063814225635</v>
      </c>
      <c r="AW142" s="145"/>
      <c r="AX142" s="152">
        <v>0</v>
      </c>
      <c r="AY142" s="152">
        <v>0</v>
      </c>
      <c r="AZ142" s="156">
        <f t="shared" si="166"/>
        <v>0</v>
      </c>
      <c r="BA142" s="174" t="str">
        <f t="shared" si="167"/>
        <v/>
      </c>
      <c r="BB142" s="145"/>
      <c r="BC142" s="145"/>
      <c r="BD142" s="14"/>
      <c r="BE142" s="152">
        <f t="shared" si="168"/>
        <v>0</v>
      </c>
      <c r="BF142" s="152">
        <f t="shared" si="168"/>
        <v>0</v>
      </c>
      <c r="BG142" s="156">
        <f t="shared" si="169"/>
        <v>0</v>
      </c>
      <c r="BH142" s="174" t="str">
        <f t="shared" si="170"/>
        <v/>
      </c>
      <c r="BI142" s="145"/>
      <c r="BJ142" s="152">
        <v>0</v>
      </c>
      <c r="BK142" s="152">
        <v>0</v>
      </c>
      <c r="BL142" s="156">
        <f t="shared" si="171"/>
        <v>0</v>
      </c>
      <c r="BM142" s="174" t="str">
        <f t="shared" si="172"/>
        <v/>
      </c>
      <c r="BN142" s="145"/>
      <c r="BO142" s="152">
        <v>0</v>
      </c>
      <c r="BP142" s="152">
        <v>0</v>
      </c>
      <c r="BQ142" s="156">
        <f t="shared" si="173"/>
        <v>0</v>
      </c>
      <c r="BR142" s="174" t="str">
        <f t="shared" si="174"/>
        <v/>
      </c>
      <c r="BS142" s="145"/>
      <c r="BT142" s="145"/>
      <c r="BU142" s="14"/>
      <c r="BV142" s="152">
        <f t="shared" si="175"/>
        <v>0</v>
      </c>
      <c r="BW142" s="152">
        <f t="shared" si="175"/>
        <v>0</v>
      </c>
      <c r="BX142" s="156">
        <f t="shared" si="176"/>
        <v>0</v>
      </c>
      <c r="BY142" s="174" t="str">
        <f t="shared" si="177"/>
        <v/>
      </c>
      <c r="BZ142" s="145"/>
      <c r="CA142" s="152">
        <v>0</v>
      </c>
      <c r="CB142" s="152">
        <v>0</v>
      </c>
      <c r="CC142" s="156">
        <f t="shared" si="178"/>
        <v>0</v>
      </c>
      <c r="CD142" s="174" t="str">
        <f t="shared" si="179"/>
        <v/>
      </c>
      <c r="CE142" s="145"/>
      <c r="CF142" s="152">
        <v>0</v>
      </c>
      <c r="CG142" s="152">
        <v>0</v>
      </c>
      <c r="CH142" s="156">
        <f t="shared" si="180"/>
        <v>0</v>
      </c>
      <c r="CI142" s="174" t="str">
        <f t="shared" si="181"/>
        <v/>
      </c>
      <c r="CJ142" s="145"/>
      <c r="CK142" s="145"/>
      <c r="CL142" s="14"/>
      <c r="CM142" s="127">
        <f t="shared" si="182"/>
        <v>-8250</v>
      </c>
      <c r="CN142" s="127">
        <f t="shared" si="182"/>
        <v>-14700</v>
      </c>
      <c r="CO142" s="205">
        <f t="shared" si="183"/>
        <v>6450</v>
      </c>
      <c r="CP142" s="218">
        <f t="shared" si="184"/>
        <v>-0.43877551020408168</v>
      </c>
      <c r="CQ142" s="198"/>
      <c r="CR142" s="127">
        <v>-7900</v>
      </c>
      <c r="CS142" s="127">
        <v>-14300</v>
      </c>
      <c r="CT142" s="205">
        <f t="shared" si="185"/>
        <v>6400</v>
      </c>
      <c r="CU142" s="218">
        <f t="shared" si="186"/>
        <v>-0.44755244755244761</v>
      </c>
      <c r="CV142" s="198"/>
      <c r="CW142" s="127">
        <v>-350</v>
      </c>
      <c r="CX142" s="127">
        <v>-400</v>
      </c>
      <c r="CY142" s="205">
        <f t="shared" si="187"/>
        <v>50</v>
      </c>
      <c r="CZ142" s="218">
        <f t="shared" si="188"/>
        <v>-0.125</v>
      </c>
      <c r="DA142" s="198"/>
      <c r="DB142" s="198"/>
      <c r="DC142" s="14"/>
      <c r="DD142" s="152">
        <f t="shared" si="189"/>
        <v>0</v>
      </c>
      <c r="DE142" s="152">
        <f t="shared" si="189"/>
        <v>0</v>
      </c>
      <c r="DF142" s="156">
        <f t="shared" si="190"/>
        <v>0</v>
      </c>
      <c r="DG142" s="174" t="str">
        <f t="shared" si="191"/>
        <v/>
      </c>
      <c r="DH142" s="145"/>
      <c r="DI142" s="152">
        <v>0</v>
      </c>
      <c r="DJ142" s="152">
        <v>0</v>
      </c>
      <c r="DK142" s="156">
        <f t="shared" si="192"/>
        <v>0</v>
      </c>
      <c r="DL142" s="174" t="str">
        <f t="shared" si="193"/>
        <v/>
      </c>
      <c r="DM142" s="145"/>
      <c r="DN142" s="152">
        <v>0</v>
      </c>
      <c r="DO142" s="152">
        <v>0</v>
      </c>
      <c r="DP142" s="156">
        <f t="shared" si="194"/>
        <v>0</v>
      </c>
      <c r="DQ142" s="174" t="str">
        <f t="shared" si="195"/>
        <v/>
      </c>
      <c r="DR142" s="145"/>
      <c r="DS142" s="145"/>
      <c r="DT142" s="14"/>
      <c r="DU142" s="152">
        <f t="shared" si="196"/>
        <v>15375</v>
      </c>
      <c r="DV142" s="152">
        <f t="shared" si="196"/>
        <v>-23499.999999999993</v>
      </c>
      <c r="DW142" s="156">
        <f t="shared" si="197"/>
        <v>38874.999999999993</v>
      </c>
      <c r="DX142" s="174">
        <f t="shared" si="198"/>
        <v>-1.6542553191489364</v>
      </c>
      <c r="DY142" s="145"/>
      <c r="DZ142" s="152">
        <v>15375</v>
      </c>
      <c r="EA142" s="152">
        <v>-20499.999999999993</v>
      </c>
      <c r="EB142" s="156">
        <f t="shared" si="199"/>
        <v>35874.999999999993</v>
      </c>
      <c r="EC142" s="174">
        <f t="shared" si="200"/>
        <v>-1.7500000000000002</v>
      </c>
      <c r="ED142" s="145"/>
      <c r="EE142" s="152">
        <v>0</v>
      </c>
      <c r="EF142" s="152">
        <v>-3000</v>
      </c>
      <c r="EG142" s="156">
        <f t="shared" si="201"/>
        <v>3000</v>
      </c>
      <c r="EH142" s="174">
        <f t="shared" si="202"/>
        <v>-1</v>
      </c>
      <c r="EI142" s="145"/>
      <c r="EJ142" s="145"/>
      <c r="EK142" s="14"/>
      <c r="EL142" s="152">
        <f t="shared" si="203"/>
        <v>14000</v>
      </c>
      <c r="EM142" s="152">
        <f t="shared" si="203"/>
        <v>0</v>
      </c>
      <c r="EN142" s="156">
        <f t="shared" si="204"/>
        <v>14000</v>
      </c>
      <c r="EO142" s="174" t="str">
        <f t="shared" si="205"/>
        <v/>
      </c>
      <c r="EP142" s="145"/>
      <c r="EQ142" s="152">
        <v>0</v>
      </c>
      <c r="ER142" s="152">
        <v>0</v>
      </c>
      <c r="ES142" s="156">
        <f t="shared" si="206"/>
        <v>0</v>
      </c>
      <c r="ET142" s="174" t="str">
        <f t="shared" si="207"/>
        <v/>
      </c>
      <c r="EU142" s="145"/>
      <c r="EV142" s="152">
        <v>14000</v>
      </c>
      <c r="EW142" s="152">
        <v>0</v>
      </c>
      <c r="EX142" s="156">
        <f t="shared" si="208"/>
        <v>14000</v>
      </c>
      <c r="EY142" s="174" t="str">
        <f t="shared" si="209"/>
        <v/>
      </c>
      <c r="EZ142" s="145"/>
      <c r="FA142" s="145"/>
      <c r="FB142" s="14"/>
      <c r="FC142" s="152">
        <f t="shared" si="210"/>
        <v>2658.7467000000001</v>
      </c>
      <c r="FD142" s="152">
        <f t="shared" si="210"/>
        <v>0</v>
      </c>
      <c r="FE142" s="156">
        <f t="shared" si="211"/>
        <v>2658.7467000000001</v>
      </c>
      <c r="FF142" s="174" t="str">
        <f t="shared" si="212"/>
        <v/>
      </c>
      <c r="FG142" s="145"/>
      <c r="FH142" s="152">
        <v>2658.7467000000001</v>
      </c>
      <c r="FI142" s="152">
        <v>0</v>
      </c>
      <c r="FJ142" s="156">
        <f t="shared" si="213"/>
        <v>2658.7467000000001</v>
      </c>
      <c r="FK142" s="174" t="str">
        <f t="shared" si="214"/>
        <v/>
      </c>
      <c r="FL142" s="145"/>
      <c r="FM142" s="152">
        <v>0</v>
      </c>
      <c r="FN142" s="152">
        <v>0</v>
      </c>
      <c r="FO142" s="156">
        <f t="shared" si="215"/>
        <v>0</v>
      </c>
      <c r="FP142" s="174" t="str">
        <f t="shared" si="216"/>
        <v/>
      </c>
      <c r="FQ142" s="145"/>
      <c r="FR142" s="145"/>
      <c r="FS142" s="14"/>
      <c r="FT142" s="152">
        <f t="shared" si="217"/>
        <v>0</v>
      </c>
      <c r="FU142" s="152">
        <f t="shared" si="217"/>
        <v>0</v>
      </c>
      <c r="FV142" s="156">
        <f t="shared" si="218"/>
        <v>0</v>
      </c>
      <c r="FW142" s="174" t="str">
        <f t="shared" si="219"/>
        <v/>
      </c>
      <c r="FX142" s="145"/>
      <c r="FY142" s="152">
        <v>0</v>
      </c>
      <c r="FZ142" s="152">
        <v>0</v>
      </c>
      <c r="GA142" s="156">
        <f t="shared" si="220"/>
        <v>0</v>
      </c>
      <c r="GB142" s="174" t="str">
        <f t="shared" si="221"/>
        <v/>
      </c>
      <c r="GC142" s="145"/>
      <c r="GD142" s="152">
        <v>0</v>
      </c>
      <c r="GE142" s="152">
        <v>0</v>
      </c>
      <c r="GF142" s="156">
        <f t="shared" si="222"/>
        <v>0</v>
      </c>
      <c r="GG142" s="174" t="str">
        <f t="shared" si="223"/>
        <v/>
      </c>
      <c r="GH142" s="145"/>
      <c r="GI142" s="145"/>
    </row>
    <row r="143" spans="1:191" x14ac:dyDescent="0.25">
      <c r="A143" s="41">
        <v>730</v>
      </c>
      <c r="B143" s="45"/>
      <c r="C143" s="85" t="str">
        <f>VLOOKUP($A143&amp;C$1,TEXTDF,(SPRCODE="DE")*2+(SPRCODE="FR")*3,FALSE)</f>
        <v>im Risikoprozess</v>
      </c>
      <c r="D143" s="45"/>
      <c r="E143" s="45"/>
      <c r="F143" s="79">
        <f t="shared" si="146"/>
        <v>-170407.47246520667</v>
      </c>
      <c r="G143" s="79">
        <f t="shared" si="147"/>
        <v>-10414.297982136639</v>
      </c>
      <c r="H143" s="92">
        <f t="shared" si="148"/>
        <v>-159993.17448307003</v>
      </c>
      <c r="I143" s="93">
        <f t="shared" si="149"/>
        <v>15.362838163215798</v>
      </c>
      <c r="J143" s="23"/>
      <c r="K143" s="79">
        <f>+SUBTOTAL(9,K144:K149)</f>
        <v>-125409.90947859622</v>
      </c>
      <c r="L143" s="79">
        <f>+SUBTOTAL(9,L144:L149)</f>
        <v>-58553.819074608837</v>
      </c>
      <c r="M143" s="92">
        <f t="shared" si="150"/>
        <v>-66856.090403987386</v>
      </c>
      <c r="N143" s="93">
        <f t="shared" si="151"/>
        <v>1.1417887246398029</v>
      </c>
      <c r="O143" s="45"/>
      <c r="P143" s="79">
        <f>+SUBTOTAL(9,P144:P149)</f>
        <v>-44997.562986610443</v>
      </c>
      <c r="Q143" s="79">
        <f>+SUBTOTAL(9,Q144:Q149)</f>
        <v>48139.521092472198</v>
      </c>
      <c r="R143" s="92">
        <f t="shared" si="152"/>
        <v>-93137.084079082648</v>
      </c>
      <c r="S143" s="93">
        <f t="shared" si="153"/>
        <v>-1.9347322525326685</v>
      </c>
      <c r="T143" s="23"/>
      <c r="U143" s="23"/>
      <c r="V143" s="14"/>
      <c r="W143" s="152">
        <f t="shared" si="154"/>
        <v>-64682.797999999995</v>
      </c>
      <c r="X143" s="152">
        <f t="shared" si="154"/>
        <v>-39733.324000000001</v>
      </c>
      <c r="Y143" s="156">
        <f t="shared" si="155"/>
        <v>-24949.473999999995</v>
      </c>
      <c r="Z143" s="174">
        <f t="shared" si="156"/>
        <v>0.62792315085443118</v>
      </c>
      <c r="AA143" s="145"/>
      <c r="AB143" s="152">
        <f>+SUBTOTAL(9,AB144:AB149)</f>
        <v>-52089.197</v>
      </c>
      <c r="AC143" s="152">
        <f>+SUBTOTAL(9,AC144:AC149)</f>
        <v>-30012.81716717589</v>
      </c>
      <c r="AD143" s="156">
        <f t="shared" si="157"/>
        <v>-22076.37983282411</v>
      </c>
      <c r="AE143" s="174">
        <f t="shared" si="158"/>
        <v>0.73556506574692282</v>
      </c>
      <c r="AF143" s="145"/>
      <c r="AG143" s="152">
        <f>+SUBTOTAL(9,AG144:AG149)</f>
        <v>-12593.600999999999</v>
      </c>
      <c r="AH143" s="152">
        <f>+SUBTOTAL(9,AH144:AH149)</f>
        <v>-9720.5068328241105</v>
      </c>
      <c r="AI143" s="156">
        <f t="shared" si="159"/>
        <v>-2873.0941671758883</v>
      </c>
      <c r="AJ143" s="174">
        <f t="shared" si="160"/>
        <v>0.29557040765344178</v>
      </c>
      <c r="AK143" s="145"/>
      <c r="AL143" s="145"/>
      <c r="AM143" s="14"/>
      <c r="AN143" s="152">
        <f t="shared" si="161"/>
        <v>-83536.419118202</v>
      </c>
      <c r="AO143" s="152">
        <f t="shared" si="161"/>
        <v>21798</v>
      </c>
      <c r="AP143" s="156">
        <f t="shared" si="162"/>
        <v>-105334.419118202</v>
      </c>
      <c r="AQ143" s="174">
        <f t="shared" si="163"/>
        <v>-4.8322974180292686</v>
      </c>
      <c r="AR143" s="145"/>
      <c r="AS143" s="152">
        <f>+SUBTOTAL(9,AS144:AS149)</f>
        <v>-78996.873512502003</v>
      </c>
      <c r="AT143" s="152">
        <f>+SUBTOTAL(9,AT144:AT149)</f>
        <v>-1869</v>
      </c>
      <c r="AU143" s="156">
        <f t="shared" si="164"/>
        <v>-77127.873512502003</v>
      </c>
      <c r="AV143" s="174">
        <f t="shared" si="165"/>
        <v>41.266920017390049</v>
      </c>
      <c r="AW143" s="145"/>
      <c r="AX143" s="152">
        <f>+SUBTOTAL(9,AX144:AX149)</f>
        <v>-4539.5456056999992</v>
      </c>
      <c r="AY143" s="152">
        <f>+SUBTOTAL(9,AY144:AY149)</f>
        <v>23667</v>
      </c>
      <c r="AZ143" s="156">
        <f t="shared" si="166"/>
        <v>-28206.545605699997</v>
      </c>
      <c r="BA143" s="174">
        <f t="shared" si="167"/>
        <v>-1.191809084619935</v>
      </c>
      <c r="BB143" s="145"/>
      <c r="BC143" s="145"/>
      <c r="BD143" s="14"/>
      <c r="BE143" s="152">
        <f t="shared" si="168"/>
        <v>4100</v>
      </c>
      <c r="BF143" s="152">
        <f t="shared" si="168"/>
        <v>9700</v>
      </c>
      <c r="BG143" s="156">
        <f t="shared" si="169"/>
        <v>-5600</v>
      </c>
      <c r="BH143" s="174">
        <f t="shared" si="170"/>
        <v>-0.57731958762886593</v>
      </c>
      <c r="BI143" s="145"/>
      <c r="BJ143" s="152">
        <f>+SUBTOTAL(9,BJ144:BJ149)</f>
        <v>4200</v>
      </c>
      <c r="BK143" s="152">
        <f>+SUBTOTAL(9,BK144:BK149)</f>
        <v>-5100</v>
      </c>
      <c r="BL143" s="156">
        <f t="shared" si="171"/>
        <v>9300</v>
      </c>
      <c r="BM143" s="174">
        <f t="shared" si="172"/>
        <v>-1.8235294117647058</v>
      </c>
      <c r="BN143" s="145"/>
      <c r="BO143" s="152">
        <f>+SUBTOTAL(9,BO144:BO149)</f>
        <v>-100</v>
      </c>
      <c r="BP143" s="152">
        <f>+SUBTOTAL(9,BP144:BP149)</f>
        <v>14800</v>
      </c>
      <c r="BQ143" s="156">
        <f t="shared" si="173"/>
        <v>-14900</v>
      </c>
      <c r="BR143" s="174">
        <f t="shared" si="174"/>
        <v>-1.0067567567567568</v>
      </c>
      <c r="BS143" s="145"/>
      <c r="BT143" s="145"/>
      <c r="BU143" s="14"/>
      <c r="BV143" s="152">
        <f t="shared" si="175"/>
        <v>-5366.7309999999998</v>
      </c>
      <c r="BW143" s="152">
        <f t="shared" si="175"/>
        <v>-14001.625</v>
      </c>
      <c r="BX143" s="156">
        <f t="shared" si="176"/>
        <v>8634.8940000000002</v>
      </c>
      <c r="BY143" s="174">
        <f t="shared" si="177"/>
        <v>-0.61670656084561615</v>
      </c>
      <c r="BZ143" s="145"/>
      <c r="CA143" s="152">
        <f>+SUBTOTAL(9,CA144:CA149)</f>
        <v>-8100</v>
      </c>
      <c r="CB143" s="152">
        <f>+SUBTOTAL(9,CB144:CB149)</f>
        <v>-12300</v>
      </c>
      <c r="CC143" s="156">
        <f t="shared" si="178"/>
        <v>4200</v>
      </c>
      <c r="CD143" s="174">
        <f t="shared" si="179"/>
        <v>-0.34146341463414631</v>
      </c>
      <c r="CE143" s="145"/>
      <c r="CF143" s="152">
        <f>+SUBTOTAL(9,CF144:CF149)</f>
        <v>2733.2689999999998</v>
      </c>
      <c r="CG143" s="152">
        <f>+SUBTOTAL(9,CG144:CG149)</f>
        <v>-1701.6250000000002</v>
      </c>
      <c r="CH143" s="156">
        <f t="shared" si="180"/>
        <v>4434.8940000000002</v>
      </c>
      <c r="CI143" s="174">
        <f t="shared" si="181"/>
        <v>-2.6062698890766178</v>
      </c>
      <c r="CJ143" s="145"/>
      <c r="CK143" s="145"/>
      <c r="CL143" s="14"/>
      <c r="CM143" s="127">
        <f t="shared" si="182"/>
        <v>-1609.3185000000001</v>
      </c>
      <c r="CN143" s="127">
        <f t="shared" si="182"/>
        <v>-8190.9936999999991</v>
      </c>
      <c r="CO143" s="205">
        <f t="shared" si="183"/>
        <v>6581.6751999999988</v>
      </c>
      <c r="CP143" s="218">
        <f t="shared" si="184"/>
        <v>-0.80352585303538926</v>
      </c>
      <c r="CQ143" s="198"/>
      <c r="CR143" s="127">
        <f>+SUBTOTAL(9,CR144:CR149)</f>
        <v>-1608.5579</v>
      </c>
      <c r="CS143" s="127">
        <f>+SUBTOTAL(9,CS144:CS149)</f>
        <v>-8200.0000999999993</v>
      </c>
      <c r="CT143" s="205">
        <f t="shared" si="185"/>
        <v>6591.4421999999995</v>
      </c>
      <c r="CU143" s="218">
        <f t="shared" si="186"/>
        <v>-0.80383440483128776</v>
      </c>
      <c r="CV143" s="198"/>
      <c r="CW143" s="127">
        <f>+SUBTOTAL(9,CW144:CW149)</f>
        <v>-0.76060000000000005</v>
      </c>
      <c r="CX143" s="127">
        <f>+SUBTOTAL(9,CX144:CX149)</f>
        <v>9.0063999999999993</v>
      </c>
      <c r="CY143" s="205">
        <f t="shared" si="187"/>
        <v>-9.7669999999999995</v>
      </c>
      <c r="CZ143" s="218">
        <f t="shared" si="188"/>
        <v>-1.0844510570261148</v>
      </c>
      <c r="DA143" s="198"/>
      <c r="DB143" s="198"/>
      <c r="DC143" s="14"/>
      <c r="DD143" s="152">
        <f t="shared" si="189"/>
        <v>-6225</v>
      </c>
      <c r="DE143" s="152">
        <f t="shared" si="189"/>
        <v>-8700</v>
      </c>
      <c r="DF143" s="156">
        <f t="shared" si="190"/>
        <v>2475</v>
      </c>
      <c r="DG143" s="174">
        <f t="shared" si="191"/>
        <v>-0.28448275862068961</v>
      </c>
      <c r="DH143" s="145"/>
      <c r="DI143" s="152">
        <f>+SUBTOTAL(9,DI144:DI149)</f>
        <v>-6225</v>
      </c>
      <c r="DJ143" s="152">
        <f>+SUBTOTAL(9,DJ144:DJ149)</f>
        <v>-8700</v>
      </c>
      <c r="DK143" s="156">
        <f t="shared" si="192"/>
        <v>2475</v>
      </c>
      <c r="DL143" s="174">
        <f t="shared" si="193"/>
        <v>-0.28448275862068961</v>
      </c>
      <c r="DM143" s="145"/>
      <c r="DN143" s="152">
        <f>+SUBTOTAL(9,DN144:DN149)</f>
        <v>0</v>
      </c>
      <c r="DO143" s="152">
        <f>+SUBTOTAL(9,DO144:DO149)</f>
        <v>0</v>
      </c>
      <c r="DP143" s="156">
        <f t="shared" si="194"/>
        <v>0</v>
      </c>
      <c r="DQ143" s="174" t="str">
        <f t="shared" si="195"/>
        <v/>
      </c>
      <c r="DR143" s="145"/>
      <c r="DS143" s="145"/>
      <c r="DT143" s="14"/>
      <c r="DU143" s="152">
        <f t="shared" si="196"/>
        <v>-6923.6208470046658</v>
      </c>
      <c r="DV143" s="152">
        <f t="shared" si="196"/>
        <v>25502.347591460431</v>
      </c>
      <c r="DW143" s="156">
        <f t="shared" si="197"/>
        <v>-32425.968438465097</v>
      </c>
      <c r="DX143" s="174">
        <f t="shared" si="198"/>
        <v>-1.2714895490375588</v>
      </c>
      <c r="DY143" s="145"/>
      <c r="DZ143" s="152">
        <f>+SUBTOTAL(9,DZ144:DZ149)</f>
        <v>-5458.0090660942224</v>
      </c>
      <c r="EA143" s="152">
        <f>+SUBTOTAL(9,EA144:EA149)</f>
        <v>9542.6311925670525</v>
      </c>
      <c r="EB143" s="156">
        <f t="shared" si="199"/>
        <v>-15000.640258661275</v>
      </c>
      <c r="EC143" s="174">
        <f t="shared" si="200"/>
        <v>-1.5719606003788111</v>
      </c>
      <c r="ED143" s="145"/>
      <c r="EE143" s="152">
        <f>+SUBTOTAL(9,EE144:EE149)</f>
        <v>-1465.6117809104433</v>
      </c>
      <c r="EF143" s="152">
        <f>+SUBTOTAL(9,EF144:EF149)</f>
        <v>15959.716398893379</v>
      </c>
      <c r="EG143" s="156">
        <f t="shared" si="201"/>
        <v>-17425.328179803822</v>
      </c>
      <c r="EH143" s="174">
        <f t="shared" si="202"/>
        <v>-1.0918319438941952</v>
      </c>
      <c r="EI143" s="145"/>
      <c r="EJ143" s="145"/>
      <c r="EK143" s="14"/>
      <c r="EL143" s="152">
        <f t="shared" si="203"/>
        <v>-6163.5850000000028</v>
      </c>
      <c r="EM143" s="152">
        <f t="shared" si="203"/>
        <v>3211.297126402922</v>
      </c>
      <c r="EN143" s="156">
        <f t="shared" si="204"/>
        <v>-9374.8821264029248</v>
      </c>
      <c r="EO143" s="174">
        <f t="shared" si="205"/>
        <v>-2.9193443513288457</v>
      </c>
      <c r="EP143" s="145"/>
      <c r="EQ143" s="152">
        <f>+SUBTOTAL(9,EQ144:EQ149)</f>
        <v>22867.727999999999</v>
      </c>
      <c r="ER143" s="152">
        <f>+SUBTOTAL(9,ER144:ER149)</f>
        <v>-1914.633</v>
      </c>
      <c r="ES143" s="156">
        <f t="shared" si="206"/>
        <v>24782.361000000001</v>
      </c>
      <c r="ET143" s="174">
        <f t="shared" si="207"/>
        <v>-12.943661265631585</v>
      </c>
      <c r="EU143" s="145"/>
      <c r="EV143" s="152">
        <f>+SUBTOTAL(9,EV144:EV149)</f>
        <v>-29031.313000000002</v>
      </c>
      <c r="EW143" s="152">
        <f>+SUBTOTAL(9,EW144:EW149)</f>
        <v>5125.9301264029218</v>
      </c>
      <c r="EX143" s="156">
        <f t="shared" si="208"/>
        <v>-34157.243126402922</v>
      </c>
      <c r="EY143" s="174">
        <f t="shared" si="209"/>
        <v>-6.6636185597739468</v>
      </c>
      <c r="EZ143" s="145"/>
      <c r="FA143" s="145"/>
      <c r="FB143" s="14"/>
      <c r="FC143" s="152">
        <f t="shared" si="210"/>
        <v>0</v>
      </c>
      <c r="FD143" s="152">
        <f t="shared" si="210"/>
        <v>0</v>
      </c>
      <c r="FE143" s="156">
        <f t="shared" si="211"/>
        <v>0</v>
      </c>
      <c r="FF143" s="174" t="str">
        <f t="shared" si="212"/>
        <v/>
      </c>
      <c r="FG143" s="145"/>
      <c r="FH143" s="152">
        <f>+SUBTOTAL(9,FH144:FH149)</f>
        <v>0</v>
      </c>
      <c r="FI143" s="152">
        <f>+SUBTOTAL(9,FI144:FI149)</f>
        <v>0</v>
      </c>
      <c r="FJ143" s="156">
        <f t="shared" si="213"/>
        <v>0</v>
      </c>
      <c r="FK143" s="174" t="str">
        <f t="shared" si="214"/>
        <v/>
      </c>
      <c r="FL143" s="145"/>
      <c r="FM143" s="152">
        <f>+SUBTOTAL(9,FM144:FM149)</f>
        <v>0</v>
      </c>
      <c r="FN143" s="152">
        <f>+SUBTOTAL(9,FN144:FN149)</f>
        <v>0</v>
      </c>
      <c r="FO143" s="156">
        <f t="shared" si="215"/>
        <v>0</v>
      </c>
      <c r="FP143" s="174" t="str">
        <f t="shared" si="216"/>
        <v/>
      </c>
      <c r="FQ143" s="145"/>
      <c r="FR143" s="145"/>
      <c r="FS143" s="14"/>
      <c r="FT143" s="152">
        <f t="shared" si="217"/>
        <v>0</v>
      </c>
      <c r="FU143" s="152">
        <f t="shared" si="217"/>
        <v>0</v>
      </c>
      <c r="FV143" s="156">
        <f t="shared" si="218"/>
        <v>0</v>
      </c>
      <c r="FW143" s="174" t="str">
        <f t="shared" si="219"/>
        <v/>
      </c>
      <c r="FX143" s="145"/>
      <c r="FY143" s="152">
        <f>+SUBTOTAL(9,FY144:FY149)</f>
        <v>0</v>
      </c>
      <c r="FZ143" s="152">
        <f>+SUBTOTAL(9,FZ144:FZ149)</f>
        <v>0</v>
      </c>
      <c r="GA143" s="156">
        <f t="shared" si="220"/>
        <v>0</v>
      </c>
      <c r="GB143" s="174" t="str">
        <f t="shared" si="221"/>
        <v/>
      </c>
      <c r="GC143" s="145"/>
      <c r="GD143" s="152">
        <f>+SUBTOTAL(9,GD144:GD149)</f>
        <v>0</v>
      </c>
      <c r="GE143" s="152">
        <f>+SUBTOTAL(9,GE144:GE149)</f>
        <v>0</v>
      </c>
      <c r="GF143" s="156">
        <f t="shared" si="222"/>
        <v>0</v>
      </c>
      <c r="GG143" s="174" t="str">
        <f t="shared" si="223"/>
        <v/>
      </c>
      <c r="GH143" s="145"/>
      <c r="GI143" s="145"/>
    </row>
    <row r="144" spans="1:191" x14ac:dyDescent="0.25">
      <c r="A144" s="41">
        <v>731</v>
      </c>
      <c r="B144" s="45"/>
      <c r="C144" s="45"/>
      <c r="D144" s="45" t="str">
        <f t="shared" ref="D144:D149" si="236">VLOOKUP($A144&amp;D$1,TEXTDF,(SPRCODE="DE")*2+(SPRCODE="FR")*3,FALSE)</f>
        <v>Gemeldete noch nicht erledigte Versicherungsfälle  c)</v>
      </c>
      <c r="E144" s="45"/>
      <c r="F144" s="79">
        <f t="shared" si="146"/>
        <v>-24682.122864273064</v>
      </c>
      <c r="G144" s="79">
        <f t="shared" si="147"/>
        <v>-7675.3791052878296</v>
      </c>
      <c r="H144" s="92">
        <f t="shared" si="148"/>
        <v>-17006.743758985234</v>
      </c>
      <c r="I144" s="93">
        <f t="shared" si="149"/>
        <v>2.2157529322908247</v>
      </c>
      <c r="J144" s="23"/>
      <c r="K144" s="79">
        <f t="shared" ref="K144:K152" si="237">+AB144*$G$5+AS144*$H$5+BJ144*$I$5+CA144*$K$5+CR144*$L$5+DI144*$M$5+DZ144*$N$5+EQ144*$P$5+FH144*$Q$5+FY144*$R$5</f>
        <v>-8792.5050744990622</v>
      </c>
      <c r="L144" s="79">
        <f t="shared" ref="L144:L152" si="238">+AC144*$G$5+AT144*$H$5+BK144*$I$5+CB144*$K$5+CS144*$L$5+DJ144*$M$5+EA144*$N$5+ER144*$P$5+FI144*$Q$5+FZ144*$R$5</f>
        <v>-41182.570298401712</v>
      </c>
      <c r="M144" s="92">
        <f t="shared" si="150"/>
        <v>32390.065223902649</v>
      </c>
      <c r="N144" s="93">
        <f t="shared" si="151"/>
        <v>-0.78649936099689488</v>
      </c>
      <c r="O144" s="45"/>
      <c r="P144" s="79">
        <f t="shared" ref="P144:P152" si="239">+AG144*$G$5+AX144*$H$5+BO144*$I$5+CF144*$K$5+CW144*$L$5+DN144*$M$5+EE144*$N$5+EV144*$P$5+FM144*$Q$5+GD144*$R$5</f>
        <v>-15889.617789774</v>
      </c>
      <c r="Q144" s="79">
        <f t="shared" ref="Q144:Q152" si="240">+AH144*$G$5+AY144*$H$5+BP144*$I$5+CG144*$K$5+CX144*$L$5+DO144*$M$5+EF144*$N$5+EW144*$P$5+FN144*$Q$5+GE144*$R$5</f>
        <v>33507.191193113882</v>
      </c>
      <c r="R144" s="92">
        <f t="shared" si="152"/>
        <v>-49396.80898288788</v>
      </c>
      <c r="S144" s="93">
        <f t="shared" si="153"/>
        <v>-1.4742151527472558</v>
      </c>
      <c r="T144" s="23"/>
      <c r="U144" s="23"/>
      <c r="V144" s="14"/>
      <c r="W144" s="152">
        <f t="shared" si="154"/>
        <v>30867.017</v>
      </c>
      <c r="X144" s="152">
        <f t="shared" si="154"/>
        <v>-6321.0430000000006</v>
      </c>
      <c r="Y144" s="156">
        <f t="shared" si="155"/>
        <v>37188.06</v>
      </c>
      <c r="Z144" s="174">
        <f t="shared" si="156"/>
        <v>-5.8832157920773511</v>
      </c>
      <c r="AA144" s="145"/>
      <c r="AB144" s="152">
        <v>29938.844000000001</v>
      </c>
      <c r="AC144" s="152">
        <v>2048.2179999999998</v>
      </c>
      <c r="AD144" s="156">
        <f t="shared" si="157"/>
        <v>27890.626</v>
      </c>
      <c r="AE144" s="174">
        <f t="shared" si="158"/>
        <v>13.617020258585757</v>
      </c>
      <c r="AF144" s="145"/>
      <c r="AG144" s="152">
        <v>928.173</v>
      </c>
      <c r="AH144" s="152">
        <v>-8369.2610000000004</v>
      </c>
      <c r="AI144" s="156">
        <f t="shared" si="159"/>
        <v>9297.4340000000011</v>
      </c>
      <c r="AJ144" s="174">
        <f t="shared" si="160"/>
        <v>-1.1109026233021051</v>
      </c>
      <c r="AK144" s="145"/>
      <c r="AL144" s="145"/>
      <c r="AM144" s="14"/>
      <c r="AN144" s="152">
        <f t="shared" si="161"/>
        <v>-83536.419118202</v>
      </c>
      <c r="AO144" s="152">
        <f t="shared" si="161"/>
        <v>21798</v>
      </c>
      <c r="AP144" s="156">
        <f t="shared" si="162"/>
        <v>-105334.419118202</v>
      </c>
      <c r="AQ144" s="174">
        <f t="shared" si="163"/>
        <v>-4.8322974180292686</v>
      </c>
      <c r="AR144" s="145"/>
      <c r="AS144" s="152">
        <v>-78996.873512502003</v>
      </c>
      <c r="AT144" s="152">
        <v>-1869</v>
      </c>
      <c r="AU144" s="156">
        <f t="shared" si="164"/>
        <v>-77127.873512502003</v>
      </c>
      <c r="AV144" s="174">
        <f t="shared" si="165"/>
        <v>41.266920017390049</v>
      </c>
      <c r="AW144" s="145"/>
      <c r="AX144" s="152">
        <v>-4539.5456056999992</v>
      </c>
      <c r="AY144" s="152">
        <v>23667</v>
      </c>
      <c r="AZ144" s="156">
        <f t="shared" si="166"/>
        <v>-28206.545605699997</v>
      </c>
      <c r="BA144" s="174">
        <f t="shared" si="167"/>
        <v>-1.191809084619935</v>
      </c>
      <c r="BB144" s="145"/>
      <c r="BC144" s="145"/>
      <c r="BD144" s="14"/>
      <c r="BE144" s="152">
        <f t="shared" si="168"/>
        <v>14400</v>
      </c>
      <c r="BF144" s="152">
        <f t="shared" si="168"/>
        <v>-23900</v>
      </c>
      <c r="BG144" s="156">
        <f t="shared" si="169"/>
        <v>38300</v>
      </c>
      <c r="BH144" s="174">
        <f t="shared" si="170"/>
        <v>-1.602510460251046</v>
      </c>
      <c r="BI144" s="145"/>
      <c r="BJ144" s="152">
        <v>11100</v>
      </c>
      <c r="BK144" s="152">
        <v>-36600</v>
      </c>
      <c r="BL144" s="156">
        <f t="shared" si="171"/>
        <v>47700</v>
      </c>
      <c r="BM144" s="174">
        <f t="shared" si="172"/>
        <v>-1.3032786885245902</v>
      </c>
      <c r="BN144" s="145"/>
      <c r="BO144" s="152">
        <v>3300</v>
      </c>
      <c r="BP144" s="152">
        <v>12700</v>
      </c>
      <c r="BQ144" s="156">
        <f t="shared" si="173"/>
        <v>-9400</v>
      </c>
      <c r="BR144" s="174">
        <f t="shared" si="174"/>
        <v>-0.74015748031496065</v>
      </c>
      <c r="BS144" s="145"/>
      <c r="BT144" s="145"/>
      <c r="BU144" s="14"/>
      <c r="BV144" s="152">
        <f t="shared" si="175"/>
        <v>9733.2690000000002</v>
      </c>
      <c r="BW144" s="152">
        <f t="shared" si="175"/>
        <v>-13501.625</v>
      </c>
      <c r="BX144" s="156">
        <f t="shared" si="176"/>
        <v>23234.894</v>
      </c>
      <c r="BY144" s="174">
        <f t="shared" si="177"/>
        <v>-1.7208961143566053</v>
      </c>
      <c r="BZ144" s="145"/>
      <c r="CA144" s="152">
        <v>8000</v>
      </c>
      <c r="CB144" s="152">
        <v>-11800</v>
      </c>
      <c r="CC144" s="156">
        <f t="shared" si="178"/>
        <v>19800</v>
      </c>
      <c r="CD144" s="174">
        <f t="shared" si="179"/>
        <v>-1.6779661016949152</v>
      </c>
      <c r="CE144" s="145"/>
      <c r="CF144" s="152">
        <v>1733.2689999999998</v>
      </c>
      <c r="CG144" s="152">
        <v>-1701.6250000000002</v>
      </c>
      <c r="CH144" s="156">
        <f t="shared" si="180"/>
        <v>3434.8940000000002</v>
      </c>
      <c r="CI144" s="174">
        <f t="shared" si="181"/>
        <v>-2.0185963417321675</v>
      </c>
      <c r="CJ144" s="145"/>
      <c r="CK144" s="145"/>
      <c r="CL144" s="14"/>
      <c r="CM144" s="127">
        <f t="shared" si="182"/>
        <v>0</v>
      </c>
      <c r="CN144" s="127">
        <f t="shared" si="182"/>
        <v>0</v>
      </c>
      <c r="CO144" s="205">
        <f t="shared" si="183"/>
        <v>0</v>
      </c>
      <c r="CP144" s="218" t="str">
        <f t="shared" si="184"/>
        <v/>
      </c>
      <c r="CQ144" s="198"/>
      <c r="CR144" s="127">
        <v>0</v>
      </c>
      <c r="CS144" s="127">
        <v>0</v>
      </c>
      <c r="CT144" s="205">
        <f t="shared" si="185"/>
        <v>0</v>
      </c>
      <c r="CU144" s="218" t="str">
        <f t="shared" si="186"/>
        <v/>
      </c>
      <c r="CV144" s="198"/>
      <c r="CW144" s="127">
        <v>0</v>
      </c>
      <c r="CX144" s="127">
        <v>0</v>
      </c>
      <c r="CY144" s="205">
        <f t="shared" si="187"/>
        <v>0</v>
      </c>
      <c r="CZ144" s="218" t="str">
        <f t="shared" si="188"/>
        <v/>
      </c>
      <c r="DA144" s="198"/>
      <c r="DB144" s="198"/>
      <c r="DC144" s="14"/>
      <c r="DD144" s="152">
        <f t="shared" si="189"/>
        <v>900</v>
      </c>
      <c r="DE144" s="152">
        <f t="shared" si="189"/>
        <v>300</v>
      </c>
      <c r="DF144" s="156">
        <f t="shared" si="190"/>
        <v>600</v>
      </c>
      <c r="DG144" s="174">
        <f t="shared" si="191"/>
        <v>2</v>
      </c>
      <c r="DH144" s="145"/>
      <c r="DI144" s="152">
        <v>900</v>
      </c>
      <c r="DJ144" s="152">
        <v>300</v>
      </c>
      <c r="DK144" s="156">
        <f t="shared" si="192"/>
        <v>600</v>
      </c>
      <c r="DL144" s="174">
        <f t="shared" si="193"/>
        <v>2</v>
      </c>
      <c r="DM144" s="145"/>
      <c r="DN144" s="152">
        <v>0</v>
      </c>
      <c r="DO144" s="152">
        <v>0</v>
      </c>
      <c r="DP144" s="156">
        <f t="shared" si="194"/>
        <v>0</v>
      </c>
      <c r="DQ144" s="174" t="str">
        <f t="shared" si="195"/>
        <v/>
      </c>
      <c r="DR144" s="145"/>
      <c r="DS144" s="145"/>
      <c r="DT144" s="14"/>
      <c r="DU144" s="152">
        <f t="shared" si="196"/>
        <v>-6130.5347460710545</v>
      </c>
      <c r="DV144" s="152">
        <f t="shared" si="196"/>
        <v>14829.300894712171</v>
      </c>
      <c r="DW144" s="156">
        <f t="shared" si="197"/>
        <v>-20959.835640783225</v>
      </c>
      <c r="DX144" s="174">
        <f t="shared" si="198"/>
        <v>-1.4134068618337281</v>
      </c>
      <c r="DY144" s="145"/>
      <c r="DZ144" s="152">
        <v>-2602.2035619970557</v>
      </c>
      <c r="EA144" s="152">
        <v>8652.8447015982892</v>
      </c>
      <c r="EB144" s="156">
        <f t="shared" si="199"/>
        <v>-11255.048263595345</v>
      </c>
      <c r="EC144" s="174">
        <f t="shared" si="200"/>
        <v>-1.3007338802135666</v>
      </c>
      <c r="ED144" s="145"/>
      <c r="EE144" s="152">
        <v>-3528.3311840739993</v>
      </c>
      <c r="EF144" s="152">
        <v>6176.4561931138815</v>
      </c>
      <c r="EG144" s="156">
        <f t="shared" si="201"/>
        <v>-9704.7873771878803</v>
      </c>
      <c r="EH144" s="174">
        <f t="shared" si="202"/>
        <v>-1.5712549516675482</v>
      </c>
      <c r="EI144" s="145"/>
      <c r="EJ144" s="145"/>
      <c r="EK144" s="14"/>
      <c r="EL144" s="152">
        <f t="shared" si="203"/>
        <v>9084.5449999999983</v>
      </c>
      <c r="EM144" s="152">
        <f t="shared" si="203"/>
        <v>-880.01199999999994</v>
      </c>
      <c r="EN144" s="156">
        <f t="shared" si="204"/>
        <v>9964.5569999999989</v>
      </c>
      <c r="EO144" s="174">
        <f t="shared" si="205"/>
        <v>-11.323205819920636</v>
      </c>
      <c r="EP144" s="145"/>
      <c r="EQ144" s="152">
        <v>22867.727999999999</v>
      </c>
      <c r="ER144" s="152">
        <v>-1914.633</v>
      </c>
      <c r="ES144" s="156">
        <f t="shared" si="206"/>
        <v>24782.361000000001</v>
      </c>
      <c r="ET144" s="174">
        <f t="shared" si="207"/>
        <v>-12.943661265631585</v>
      </c>
      <c r="EU144" s="145"/>
      <c r="EV144" s="152">
        <v>-13783.183000000001</v>
      </c>
      <c r="EW144" s="152">
        <v>1034.6210000000001</v>
      </c>
      <c r="EX144" s="156">
        <f t="shared" si="208"/>
        <v>-14817.804</v>
      </c>
      <c r="EY144" s="174">
        <f t="shared" si="209"/>
        <v>-14.321963308303234</v>
      </c>
      <c r="EZ144" s="145"/>
      <c r="FA144" s="145"/>
      <c r="FB144" s="14"/>
      <c r="FC144" s="152">
        <f t="shared" si="210"/>
        <v>0</v>
      </c>
      <c r="FD144" s="152">
        <f t="shared" si="210"/>
        <v>0</v>
      </c>
      <c r="FE144" s="156">
        <f t="shared" si="211"/>
        <v>0</v>
      </c>
      <c r="FF144" s="174" t="str">
        <f t="shared" si="212"/>
        <v/>
      </c>
      <c r="FG144" s="145"/>
      <c r="FH144" s="152">
        <v>0</v>
      </c>
      <c r="FI144" s="152">
        <v>0</v>
      </c>
      <c r="FJ144" s="156">
        <f t="shared" si="213"/>
        <v>0</v>
      </c>
      <c r="FK144" s="174" t="str">
        <f t="shared" si="214"/>
        <v/>
      </c>
      <c r="FL144" s="145"/>
      <c r="FM144" s="152">
        <v>0</v>
      </c>
      <c r="FN144" s="152">
        <v>0</v>
      </c>
      <c r="FO144" s="156">
        <f t="shared" si="215"/>
        <v>0</v>
      </c>
      <c r="FP144" s="174" t="str">
        <f t="shared" si="216"/>
        <v/>
      </c>
      <c r="FQ144" s="145"/>
      <c r="FR144" s="145"/>
      <c r="FS144" s="14"/>
      <c r="FT144" s="152">
        <f t="shared" si="217"/>
        <v>0</v>
      </c>
      <c r="FU144" s="152">
        <f t="shared" si="217"/>
        <v>0</v>
      </c>
      <c r="FV144" s="156">
        <f t="shared" si="218"/>
        <v>0</v>
      </c>
      <c r="FW144" s="174" t="str">
        <f t="shared" si="219"/>
        <v/>
      </c>
      <c r="FX144" s="145"/>
      <c r="FY144" s="152">
        <v>0</v>
      </c>
      <c r="FZ144" s="152">
        <v>0</v>
      </c>
      <c r="GA144" s="156">
        <f t="shared" si="220"/>
        <v>0</v>
      </c>
      <c r="GB144" s="174" t="str">
        <f t="shared" si="221"/>
        <v/>
      </c>
      <c r="GC144" s="145"/>
      <c r="GD144" s="152">
        <v>0</v>
      </c>
      <c r="GE144" s="152">
        <v>0</v>
      </c>
      <c r="GF144" s="156">
        <f t="shared" si="222"/>
        <v>0</v>
      </c>
      <c r="GG144" s="174" t="str">
        <f t="shared" si="223"/>
        <v/>
      </c>
      <c r="GH144" s="145"/>
      <c r="GI144" s="145"/>
    </row>
    <row r="145" spans="1:191" x14ac:dyDescent="0.25">
      <c r="A145" s="41">
        <v>732</v>
      </c>
      <c r="B145" s="45"/>
      <c r="C145" s="45"/>
      <c r="D145" s="45" t="str">
        <f t="shared" si="236"/>
        <v>Eingetretene noch nicht gemeldete Versicherungsfälle</v>
      </c>
      <c r="E145" s="45"/>
      <c r="F145" s="79">
        <f t="shared" si="146"/>
        <v>591.52771669241065</v>
      </c>
      <c r="G145" s="79">
        <f t="shared" si="147"/>
        <v>46945.809861944261</v>
      </c>
      <c r="H145" s="92">
        <f t="shared" si="148"/>
        <v>-46354.282145251847</v>
      </c>
      <c r="I145" s="93">
        <f t="shared" si="149"/>
        <v>-0.98739977607305218</v>
      </c>
      <c r="J145" s="23"/>
      <c r="K145" s="79">
        <f t="shared" si="237"/>
        <v>-1067.7960826729236</v>
      </c>
      <c r="L145" s="79">
        <f t="shared" si="238"/>
        <v>32172.952323792873</v>
      </c>
      <c r="M145" s="92">
        <f t="shared" si="150"/>
        <v>-33240.748406465798</v>
      </c>
      <c r="N145" s="93">
        <f t="shared" si="151"/>
        <v>-1.0331892476614046</v>
      </c>
      <c r="O145" s="45"/>
      <c r="P145" s="79">
        <f t="shared" si="239"/>
        <v>1659.3237993653343</v>
      </c>
      <c r="Q145" s="79">
        <f t="shared" si="240"/>
        <v>14772.857538151386</v>
      </c>
      <c r="R145" s="92">
        <f t="shared" si="152"/>
        <v>-13113.533738786051</v>
      </c>
      <c r="S145" s="93">
        <f t="shared" si="153"/>
        <v>-0.88767753326801691</v>
      </c>
      <c r="T145" s="23"/>
      <c r="U145" s="23"/>
      <c r="V145" s="14"/>
      <c r="W145" s="152">
        <f t="shared" si="154"/>
        <v>0</v>
      </c>
      <c r="X145" s="152">
        <f t="shared" si="154"/>
        <v>-240.09399999999999</v>
      </c>
      <c r="Y145" s="156">
        <f t="shared" si="155"/>
        <v>240.09399999999999</v>
      </c>
      <c r="Z145" s="174">
        <f t="shared" si="156"/>
        <v>-1</v>
      </c>
      <c r="AA145" s="145"/>
      <c r="AB145" s="152">
        <v>0</v>
      </c>
      <c r="AC145" s="152">
        <v>-216.83416717589043</v>
      </c>
      <c r="AD145" s="156">
        <f t="shared" si="157"/>
        <v>216.83416717589043</v>
      </c>
      <c r="AE145" s="174">
        <f t="shared" si="158"/>
        <v>-1</v>
      </c>
      <c r="AF145" s="145"/>
      <c r="AG145" s="152">
        <v>0</v>
      </c>
      <c r="AH145" s="152">
        <v>-23.259832824109559</v>
      </c>
      <c r="AI145" s="156">
        <f t="shared" si="159"/>
        <v>23.259832824109559</v>
      </c>
      <c r="AJ145" s="174">
        <f t="shared" si="160"/>
        <v>-1</v>
      </c>
      <c r="AK145" s="145"/>
      <c r="AL145" s="145"/>
      <c r="AM145" s="14"/>
      <c r="AN145" s="152">
        <f t="shared" si="161"/>
        <v>0</v>
      </c>
      <c r="AO145" s="152">
        <f t="shared" si="161"/>
        <v>0</v>
      </c>
      <c r="AP145" s="156">
        <f t="shared" si="162"/>
        <v>0</v>
      </c>
      <c r="AQ145" s="174" t="str">
        <f t="shared" si="163"/>
        <v/>
      </c>
      <c r="AR145" s="145"/>
      <c r="AS145" s="152">
        <v>0</v>
      </c>
      <c r="AT145" s="152">
        <v>0</v>
      </c>
      <c r="AU145" s="156">
        <f t="shared" si="164"/>
        <v>0</v>
      </c>
      <c r="AV145" s="174" t="str">
        <f t="shared" si="165"/>
        <v/>
      </c>
      <c r="AW145" s="145"/>
      <c r="AX145" s="152">
        <v>0</v>
      </c>
      <c r="AY145" s="152">
        <v>0</v>
      </c>
      <c r="AZ145" s="156">
        <f t="shared" si="166"/>
        <v>0</v>
      </c>
      <c r="BA145" s="174" t="str">
        <f t="shared" si="167"/>
        <v/>
      </c>
      <c r="BB145" s="145"/>
      <c r="BC145" s="145"/>
      <c r="BD145" s="14"/>
      <c r="BE145" s="152">
        <f t="shared" si="168"/>
        <v>-2300</v>
      </c>
      <c r="BF145" s="152">
        <f t="shared" si="168"/>
        <v>36600</v>
      </c>
      <c r="BG145" s="156">
        <f t="shared" si="169"/>
        <v>-38900</v>
      </c>
      <c r="BH145" s="174">
        <f t="shared" si="170"/>
        <v>-1.0628415300546448</v>
      </c>
      <c r="BI145" s="145"/>
      <c r="BJ145" s="152">
        <v>-1900</v>
      </c>
      <c r="BK145" s="152">
        <v>31500</v>
      </c>
      <c r="BL145" s="156">
        <f t="shared" si="171"/>
        <v>-33400</v>
      </c>
      <c r="BM145" s="174">
        <f t="shared" si="172"/>
        <v>-1.0603174603174603</v>
      </c>
      <c r="BN145" s="145"/>
      <c r="BO145" s="152">
        <v>-400</v>
      </c>
      <c r="BP145" s="152">
        <v>5100</v>
      </c>
      <c r="BQ145" s="156">
        <f t="shared" si="173"/>
        <v>-5500</v>
      </c>
      <c r="BR145" s="174">
        <f t="shared" si="174"/>
        <v>-1.0784313725490196</v>
      </c>
      <c r="BS145" s="145"/>
      <c r="BT145" s="145"/>
      <c r="BU145" s="14"/>
      <c r="BV145" s="152">
        <f t="shared" si="175"/>
        <v>0</v>
      </c>
      <c r="BW145" s="152">
        <f t="shared" si="175"/>
        <v>0</v>
      </c>
      <c r="BX145" s="156">
        <f t="shared" si="176"/>
        <v>0</v>
      </c>
      <c r="BY145" s="174" t="str">
        <f t="shared" si="177"/>
        <v/>
      </c>
      <c r="BZ145" s="145"/>
      <c r="CA145" s="152">
        <v>0</v>
      </c>
      <c r="CB145" s="152">
        <v>0</v>
      </c>
      <c r="CC145" s="156">
        <f t="shared" si="178"/>
        <v>0</v>
      </c>
      <c r="CD145" s="174" t="str">
        <f t="shared" si="179"/>
        <v/>
      </c>
      <c r="CE145" s="145"/>
      <c r="CF145" s="152">
        <v>0</v>
      </c>
      <c r="CG145" s="152">
        <v>0</v>
      </c>
      <c r="CH145" s="156">
        <f t="shared" si="180"/>
        <v>0</v>
      </c>
      <c r="CI145" s="174" t="str">
        <f t="shared" si="181"/>
        <v/>
      </c>
      <c r="CJ145" s="145"/>
      <c r="CK145" s="145"/>
      <c r="CL145" s="14"/>
      <c r="CM145" s="127">
        <f t="shared" si="182"/>
        <v>0</v>
      </c>
      <c r="CN145" s="127">
        <f t="shared" si="182"/>
        <v>0</v>
      </c>
      <c r="CO145" s="205">
        <f t="shared" si="183"/>
        <v>0</v>
      </c>
      <c r="CP145" s="218" t="str">
        <f t="shared" si="184"/>
        <v/>
      </c>
      <c r="CQ145" s="198"/>
      <c r="CR145" s="127">
        <v>0</v>
      </c>
      <c r="CS145" s="127">
        <v>0</v>
      </c>
      <c r="CT145" s="205">
        <f t="shared" si="185"/>
        <v>0</v>
      </c>
      <c r="CU145" s="218" t="str">
        <f t="shared" si="186"/>
        <v/>
      </c>
      <c r="CV145" s="198"/>
      <c r="CW145" s="127">
        <v>0</v>
      </c>
      <c r="CX145" s="127">
        <v>0</v>
      </c>
      <c r="CY145" s="205">
        <f t="shared" si="187"/>
        <v>0</v>
      </c>
      <c r="CZ145" s="218" t="str">
        <f t="shared" si="188"/>
        <v/>
      </c>
      <c r="DA145" s="198"/>
      <c r="DB145" s="198"/>
      <c r="DC145" s="14"/>
      <c r="DD145" s="152">
        <f t="shared" si="189"/>
        <v>0</v>
      </c>
      <c r="DE145" s="152">
        <f t="shared" si="189"/>
        <v>0</v>
      </c>
      <c r="DF145" s="156">
        <f t="shared" si="190"/>
        <v>0</v>
      </c>
      <c r="DG145" s="174" t="str">
        <f t="shared" si="191"/>
        <v/>
      </c>
      <c r="DH145" s="145"/>
      <c r="DI145" s="152">
        <v>0</v>
      </c>
      <c r="DJ145" s="152">
        <v>0</v>
      </c>
      <c r="DK145" s="156">
        <f t="shared" si="192"/>
        <v>0</v>
      </c>
      <c r="DL145" s="174" t="str">
        <f t="shared" si="193"/>
        <v/>
      </c>
      <c r="DM145" s="145"/>
      <c r="DN145" s="152">
        <v>0</v>
      </c>
      <c r="DO145" s="152">
        <v>0</v>
      </c>
      <c r="DP145" s="156">
        <f t="shared" si="194"/>
        <v>0</v>
      </c>
      <c r="DQ145" s="174" t="str">
        <f t="shared" si="195"/>
        <v/>
      </c>
      <c r="DR145" s="145"/>
      <c r="DS145" s="145"/>
      <c r="DT145" s="14"/>
      <c r="DU145" s="152">
        <f t="shared" si="196"/>
        <v>2891.5277166924106</v>
      </c>
      <c r="DV145" s="152">
        <f t="shared" si="196"/>
        <v>10585.903861944258</v>
      </c>
      <c r="DW145" s="156">
        <f t="shared" si="197"/>
        <v>-7694.3761452518474</v>
      </c>
      <c r="DX145" s="174">
        <f t="shared" si="198"/>
        <v>-0.72685112632778637</v>
      </c>
      <c r="DY145" s="145"/>
      <c r="DZ145" s="152">
        <v>832.2039173270764</v>
      </c>
      <c r="EA145" s="152">
        <v>889.78649096876393</v>
      </c>
      <c r="EB145" s="156">
        <f t="shared" si="199"/>
        <v>-57.582573641687532</v>
      </c>
      <c r="EC145" s="174">
        <f t="shared" si="200"/>
        <v>-6.4715045942081995E-2</v>
      </c>
      <c r="ED145" s="145"/>
      <c r="EE145" s="152">
        <v>2059.3237993653343</v>
      </c>
      <c r="EF145" s="152">
        <v>9696.1173709754949</v>
      </c>
      <c r="EG145" s="156">
        <f t="shared" si="201"/>
        <v>-7636.7935716101601</v>
      </c>
      <c r="EH145" s="174">
        <f t="shared" si="202"/>
        <v>-0.78761356524728698</v>
      </c>
      <c r="EI145" s="145"/>
      <c r="EJ145" s="145"/>
      <c r="EK145" s="14"/>
      <c r="EL145" s="152">
        <f t="shared" si="203"/>
        <v>0</v>
      </c>
      <c r="EM145" s="152">
        <f t="shared" si="203"/>
        <v>0</v>
      </c>
      <c r="EN145" s="156">
        <f t="shared" si="204"/>
        <v>0</v>
      </c>
      <c r="EO145" s="174" t="str">
        <f t="shared" si="205"/>
        <v/>
      </c>
      <c r="EP145" s="145"/>
      <c r="EQ145" s="152">
        <v>0</v>
      </c>
      <c r="ER145" s="152">
        <v>0</v>
      </c>
      <c r="ES145" s="156">
        <f t="shared" si="206"/>
        <v>0</v>
      </c>
      <c r="ET145" s="174" t="str">
        <f t="shared" si="207"/>
        <v/>
      </c>
      <c r="EU145" s="145"/>
      <c r="EV145" s="152">
        <v>0</v>
      </c>
      <c r="EW145" s="152">
        <v>0</v>
      </c>
      <c r="EX145" s="156">
        <f t="shared" si="208"/>
        <v>0</v>
      </c>
      <c r="EY145" s="174" t="str">
        <f t="shared" si="209"/>
        <v/>
      </c>
      <c r="EZ145" s="145"/>
      <c r="FA145" s="145"/>
      <c r="FB145" s="14"/>
      <c r="FC145" s="152">
        <f t="shared" si="210"/>
        <v>0</v>
      </c>
      <c r="FD145" s="152">
        <f t="shared" si="210"/>
        <v>0</v>
      </c>
      <c r="FE145" s="156">
        <f t="shared" si="211"/>
        <v>0</v>
      </c>
      <c r="FF145" s="174" t="str">
        <f t="shared" si="212"/>
        <v/>
      </c>
      <c r="FG145" s="145"/>
      <c r="FH145" s="152">
        <v>0</v>
      </c>
      <c r="FI145" s="152">
        <v>0</v>
      </c>
      <c r="FJ145" s="156">
        <f t="shared" si="213"/>
        <v>0</v>
      </c>
      <c r="FK145" s="174" t="str">
        <f t="shared" si="214"/>
        <v/>
      </c>
      <c r="FL145" s="145"/>
      <c r="FM145" s="152">
        <v>0</v>
      </c>
      <c r="FN145" s="152">
        <v>0</v>
      </c>
      <c r="FO145" s="156">
        <f t="shared" si="215"/>
        <v>0</v>
      </c>
      <c r="FP145" s="174" t="str">
        <f t="shared" si="216"/>
        <v/>
      </c>
      <c r="FQ145" s="145"/>
      <c r="FR145" s="145"/>
      <c r="FS145" s="14"/>
      <c r="FT145" s="152">
        <f t="shared" si="217"/>
        <v>0</v>
      </c>
      <c r="FU145" s="152">
        <f t="shared" si="217"/>
        <v>0</v>
      </c>
      <c r="FV145" s="156">
        <f t="shared" si="218"/>
        <v>0</v>
      </c>
      <c r="FW145" s="174" t="str">
        <f t="shared" si="219"/>
        <v/>
      </c>
      <c r="FX145" s="145"/>
      <c r="FY145" s="152">
        <v>0</v>
      </c>
      <c r="FZ145" s="152">
        <v>0</v>
      </c>
      <c r="GA145" s="156">
        <f t="shared" si="220"/>
        <v>0</v>
      </c>
      <c r="GB145" s="174" t="str">
        <f t="shared" si="221"/>
        <v/>
      </c>
      <c r="GC145" s="145"/>
      <c r="GD145" s="152">
        <v>0</v>
      </c>
      <c r="GE145" s="152">
        <v>0</v>
      </c>
      <c r="GF145" s="156">
        <f t="shared" si="222"/>
        <v>0</v>
      </c>
      <c r="GG145" s="174" t="str">
        <f t="shared" si="223"/>
        <v/>
      </c>
      <c r="GH145" s="145"/>
      <c r="GI145" s="145"/>
    </row>
    <row r="146" spans="1:191" x14ac:dyDescent="0.25">
      <c r="A146" s="41">
        <v>733</v>
      </c>
      <c r="B146" s="45"/>
      <c r="C146" s="45"/>
      <c r="D146" s="45" t="str">
        <f t="shared" si="236"/>
        <v>Schadenschwankungen</v>
      </c>
      <c r="E146" s="45"/>
      <c r="F146" s="79">
        <f t="shared" si="146"/>
        <v>-130395.30989620177</v>
      </c>
      <c r="G146" s="79">
        <f t="shared" si="147"/>
        <v>-37920.058665195997</v>
      </c>
      <c r="H146" s="92">
        <f t="shared" si="148"/>
        <v>-92475.251231005765</v>
      </c>
      <c r="I146" s="93">
        <f t="shared" si="149"/>
        <v>2.4386895613081405</v>
      </c>
      <c r="J146" s="23"/>
      <c r="K146" s="79">
        <f t="shared" si="237"/>
        <v>-102628.04089999999</v>
      </c>
      <c r="L146" s="79">
        <f t="shared" si="238"/>
        <v>-40544.201099999998</v>
      </c>
      <c r="M146" s="92">
        <f t="shared" si="150"/>
        <v>-62083.839799999994</v>
      </c>
      <c r="N146" s="93">
        <f t="shared" si="151"/>
        <v>1.531263118167594</v>
      </c>
      <c r="O146" s="45"/>
      <c r="P146" s="79">
        <f t="shared" si="239"/>
        <v>-27767.268996201776</v>
      </c>
      <c r="Q146" s="79">
        <f t="shared" si="240"/>
        <v>2624.1424348040014</v>
      </c>
      <c r="R146" s="92">
        <f t="shared" si="152"/>
        <v>-30391.411431005778</v>
      </c>
      <c r="S146" s="93">
        <f t="shared" si="153"/>
        <v>-11.581464111065193</v>
      </c>
      <c r="T146" s="23"/>
      <c r="U146" s="23"/>
      <c r="V146" s="14"/>
      <c r="W146" s="152">
        <f t="shared" si="154"/>
        <v>-95549.815000000002</v>
      </c>
      <c r="X146" s="152">
        <f t="shared" si="154"/>
        <v>-33172.186999999998</v>
      </c>
      <c r="Y146" s="156">
        <f t="shared" si="155"/>
        <v>-62377.628000000004</v>
      </c>
      <c r="Z146" s="174">
        <f t="shared" si="156"/>
        <v>1.8804195213297215</v>
      </c>
      <c r="AA146" s="145"/>
      <c r="AB146" s="152">
        <v>-82028.040999999997</v>
      </c>
      <c r="AC146" s="152">
        <v>-31844.201000000001</v>
      </c>
      <c r="AD146" s="156">
        <f t="shared" si="157"/>
        <v>-50183.839999999997</v>
      </c>
      <c r="AE146" s="174">
        <f t="shared" si="158"/>
        <v>1.5759177000547133</v>
      </c>
      <c r="AF146" s="145"/>
      <c r="AG146" s="152">
        <v>-13521.773999999999</v>
      </c>
      <c r="AH146" s="152">
        <v>-1327.9860000000001</v>
      </c>
      <c r="AI146" s="156">
        <f t="shared" si="159"/>
        <v>-12193.787999999999</v>
      </c>
      <c r="AJ146" s="174">
        <f t="shared" si="160"/>
        <v>9.182166077052015</v>
      </c>
      <c r="AK146" s="145"/>
      <c r="AL146" s="145"/>
      <c r="AM146" s="14"/>
      <c r="AN146" s="152">
        <f t="shared" si="161"/>
        <v>0</v>
      </c>
      <c r="AO146" s="152">
        <f t="shared" si="161"/>
        <v>0</v>
      </c>
      <c r="AP146" s="156">
        <f t="shared" si="162"/>
        <v>0</v>
      </c>
      <c r="AQ146" s="174" t="str">
        <f t="shared" si="163"/>
        <v/>
      </c>
      <c r="AR146" s="145"/>
      <c r="AS146" s="152">
        <v>0</v>
      </c>
      <c r="AT146" s="152">
        <v>0</v>
      </c>
      <c r="AU146" s="156">
        <f t="shared" si="164"/>
        <v>0</v>
      </c>
      <c r="AV146" s="174" t="str">
        <f t="shared" si="165"/>
        <v/>
      </c>
      <c r="AW146" s="145"/>
      <c r="AX146" s="152">
        <v>0</v>
      </c>
      <c r="AY146" s="152">
        <v>0</v>
      </c>
      <c r="AZ146" s="156">
        <f t="shared" si="166"/>
        <v>0</v>
      </c>
      <c r="BA146" s="174" t="str">
        <f t="shared" si="167"/>
        <v/>
      </c>
      <c r="BB146" s="145"/>
      <c r="BC146" s="145"/>
      <c r="BD146" s="14"/>
      <c r="BE146" s="152">
        <f t="shared" si="168"/>
        <v>0</v>
      </c>
      <c r="BF146" s="152">
        <f t="shared" si="168"/>
        <v>0</v>
      </c>
      <c r="BG146" s="156">
        <f t="shared" si="169"/>
        <v>0</v>
      </c>
      <c r="BH146" s="174" t="str">
        <f t="shared" si="170"/>
        <v/>
      </c>
      <c r="BI146" s="145"/>
      <c r="BJ146" s="152">
        <v>0</v>
      </c>
      <c r="BK146" s="152">
        <v>0</v>
      </c>
      <c r="BL146" s="156">
        <f t="shared" si="171"/>
        <v>0</v>
      </c>
      <c r="BM146" s="174" t="str">
        <f t="shared" si="172"/>
        <v/>
      </c>
      <c r="BN146" s="145"/>
      <c r="BO146" s="152">
        <v>0</v>
      </c>
      <c r="BP146" s="152">
        <v>0</v>
      </c>
      <c r="BQ146" s="156">
        <f t="shared" si="173"/>
        <v>0</v>
      </c>
      <c r="BR146" s="174" t="str">
        <f t="shared" si="174"/>
        <v/>
      </c>
      <c r="BS146" s="145"/>
      <c r="BT146" s="145"/>
      <c r="BU146" s="14"/>
      <c r="BV146" s="152">
        <f t="shared" si="175"/>
        <v>-15100</v>
      </c>
      <c r="BW146" s="152">
        <f t="shared" si="175"/>
        <v>-500</v>
      </c>
      <c r="BX146" s="156">
        <f t="shared" si="176"/>
        <v>-14600</v>
      </c>
      <c r="BY146" s="174">
        <f t="shared" si="177"/>
        <v>29.2</v>
      </c>
      <c r="BZ146" s="145"/>
      <c r="CA146" s="152">
        <v>-16100</v>
      </c>
      <c r="CB146" s="152">
        <v>-500</v>
      </c>
      <c r="CC146" s="156">
        <f t="shared" si="178"/>
        <v>-15600</v>
      </c>
      <c r="CD146" s="174">
        <f t="shared" si="179"/>
        <v>31.200000000000003</v>
      </c>
      <c r="CE146" s="145"/>
      <c r="CF146" s="152">
        <v>1000</v>
      </c>
      <c r="CG146" s="152">
        <v>0</v>
      </c>
      <c r="CH146" s="156">
        <f t="shared" si="180"/>
        <v>1000</v>
      </c>
      <c r="CI146" s="174" t="str">
        <f t="shared" si="181"/>
        <v/>
      </c>
      <c r="CJ146" s="145"/>
      <c r="CK146" s="145"/>
      <c r="CL146" s="14"/>
      <c r="CM146" s="127">
        <f t="shared" si="182"/>
        <v>499.23949999999996</v>
      </c>
      <c r="CN146" s="127">
        <f t="shared" si="182"/>
        <v>-8190.9936999999991</v>
      </c>
      <c r="CO146" s="205">
        <f t="shared" si="183"/>
        <v>8690.2331999999988</v>
      </c>
      <c r="CP146" s="218">
        <f t="shared" si="184"/>
        <v>-1.0609498088125742</v>
      </c>
      <c r="CQ146" s="198"/>
      <c r="CR146" s="127">
        <v>500.00009999999997</v>
      </c>
      <c r="CS146" s="127">
        <v>-8200.0000999999993</v>
      </c>
      <c r="CT146" s="205">
        <f t="shared" si="185"/>
        <v>8700.0001999999986</v>
      </c>
      <c r="CU146" s="218">
        <f t="shared" si="186"/>
        <v>-1.0609756212076145</v>
      </c>
      <c r="CV146" s="198"/>
      <c r="CW146" s="127">
        <v>-0.76060000000000005</v>
      </c>
      <c r="CX146" s="127">
        <v>9.0063999999999993</v>
      </c>
      <c r="CY146" s="205">
        <f t="shared" si="187"/>
        <v>-9.7669999999999995</v>
      </c>
      <c r="CZ146" s="218">
        <f t="shared" si="188"/>
        <v>-1.0844510570261148</v>
      </c>
      <c r="DA146" s="198"/>
      <c r="DB146" s="198"/>
      <c r="DC146" s="14"/>
      <c r="DD146" s="152">
        <f t="shared" si="189"/>
        <v>-5000</v>
      </c>
      <c r="DE146" s="152">
        <f t="shared" si="189"/>
        <v>0</v>
      </c>
      <c r="DF146" s="156">
        <f t="shared" si="190"/>
        <v>-5000</v>
      </c>
      <c r="DG146" s="174" t="str">
        <f t="shared" si="191"/>
        <v/>
      </c>
      <c r="DH146" s="145"/>
      <c r="DI146" s="152">
        <v>-5000</v>
      </c>
      <c r="DJ146" s="152">
        <v>0</v>
      </c>
      <c r="DK146" s="156">
        <f t="shared" si="192"/>
        <v>-5000</v>
      </c>
      <c r="DL146" s="174" t="str">
        <f t="shared" si="193"/>
        <v/>
      </c>
      <c r="DM146" s="145"/>
      <c r="DN146" s="152">
        <v>0</v>
      </c>
      <c r="DO146" s="152">
        <v>0</v>
      </c>
      <c r="DP146" s="156">
        <f t="shared" si="194"/>
        <v>0</v>
      </c>
      <c r="DQ146" s="174" t="str">
        <f t="shared" si="195"/>
        <v/>
      </c>
      <c r="DR146" s="145"/>
      <c r="DS146" s="145"/>
      <c r="DT146" s="14"/>
      <c r="DU146" s="152">
        <f t="shared" si="196"/>
        <v>3.3956037982217966</v>
      </c>
      <c r="DV146" s="152">
        <f t="shared" si="196"/>
        <v>87.142834804002192</v>
      </c>
      <c r="DW146" s="156">
        <f t="shared" si="197"/>
        <v>-83.747231005780392</v>
      </c>
      <c r="DX146" s="174">
        <f t="shared" si="198"/>
        <v>-0.96103404478567811</v>
      </c>
      <c r="DY146" s="145"/>
      <c r="DZ146" s="152">
        <v>0</v>
      </c>
      <c r="EA146" s="152">
        <v>0</v>
      </c>
      <c r="EB146" s="156">
        <f t="shared" si="199"/>
        <v>0</v>
      </c>
      <c r="EC146" s="174" t="str">
        <f t="shared" si="200"/>
        <v/>
      </c>
      <c r="ED146" s="145"/>
      <c r="EE146" s="152">
        <v>3.3956037982217966</v>
      </c>
      <c r="EF146" s="152">
        <v>87.142834804002192</v>
      </c>
      <c r="EG146" s="156">
        <f t="shared" si="201"/>
        <v>-83.747231005780392</v>
      </c>
      <c r="EH146" s="174">
        <f t="shared" si="202"/>
        <v>-0.96103404478567811</v>
      </c>
      <c r="EI146" s="145"/>
      <c r="EJ146" s="145"/>
      <c r="EK146" s="14"/>
      <c r="EL146" s="152">
        <f t="shared" si="203"/>
        <v>-15248.13</v>
      </c>
      <c r="EM146" s="152">
        <f t="shared" si="203"/>
        <v>3855.9791999999993</v>
      </c>
      <c r="EN146" s="156">
        <f t="shared" si="204"/>
        <v>-19104.109199999999</v>
      </c>
      <c r="EO146" s="174">
        <f t="shared" si="205"/>
        <v>-4.9544118910185002</v>
      </c>
      <c r="EP146" s="145"/>
      <c r="EQ146" s="152">
        <v>0</v>
      </c>
      <c r="ER146" s="152">
        <v>0</v>
      </c>
      <c r="ES146" s="156">
        <f t="shared" si="206"/>
        <v>0</v>
      </c>
      <c r="ET146" s="174" t="str">
        <f t="shared" si="207"/>
        <v/>
      </c>
      <c r="EU146" s="145"/>
      <c r="EV146" s="152">
        <v>-15248.13</v>
      </c>
      <c r="EW146" s="152">
        <v>3855.9791999999993</v>
      </c>
      <c r="EX146" s="156">
        <f t="shared" si="208"/>
        <v>-19104.109199999999</v>
      </c>
      <c r="EY146" s="174">
        <f t="shared" si="209"/>
        <v>-4.9544118910185002</v>
      </c>
      <c r="EZ146" s="145"/>
      <c r="FA146" s="145"/>
      <c r="FB146" s="14"/>
      <c r="FC146" s="152">
        <f t="shared" si="210"/>
        <v>0</v>
      </c>
      <c r="FD146" s="152">
        <f t="shared" si="210"/>
        <v>0</v>
      </c>
      <c r="FE146" s="156">
        <f t="shared" si="211"/>
        <v>0</v>
      </c>
      <c r="FF146" s="174" t="str">
        <f t="shared" si="212"/>
        <v/>
      </c>
      <c r="FG146" s="145"/>
      <c r="FH146" s="152">
        <v>0</v>
      </c>
      <c r="FI146" s="152">
        <v>0</v>
      </c>
      <c r="FJ146" s="156">
        <f t="shared" si="213"/>
        <v>0</v>
      </c>
      <c r="FK146" s="174" t="str">
        <f t="shared" si="214"/>
        <v/>
      </c>
      <c r="FL146" s="145"/>
      <c r="FM146" s="152">
        <v>0</v>
      </c>
      <c r="FN146" s="152">
        <v>0</v>
      </c>
      <c r="FO146" s="156">
        <f t="shared" si="215"/>
        <v>0</v>
      </c>
      <c r="FP146" s="174" t="str">
        <f t="shared" si="216"/>
        <v/>
      </c>
      <c r="FQ146" s="145"/>
      <c r="FR146" s="145"/>
      <c r="FS146" s="14"/>
      <c r="FT146" s="152">
        <f t="shared" si="217"/>
        <v>0</v>
      </c>
      <c r="FU146" s="152">
        <f t="shared" si="217"/>
        <v>0</v>
      </c>
      <c r="FV146" s="156">
        <f t="shared" si="218"/>
        <v>0</v>
      </c>
      <c r="FW146" s="174" t="str">
        <f t="shared" si="219"/>
        <v/>
      </c>
      <c r="FX146" s="145"/>
      <c r="FY146" s="152">
        <v>0</v>
      </c>
      <c r="FZ146" s="152">
        <v>0</v>
      </c>
      <c r="GA146" s="156">
        <f t="shared" si="220"/>
        <v>0</v>
      </c>
      <c r="GB146" s="174" t="str">
        <f t="shared" si="221"/>
        <v/>
      </c>
      <c r="GC146" s="145"/>
      <c r="GD146" s="152">
        <v>0</v>
      </c>
      <c r="GE146" s="152">
        <v>0</v>
      </c>
      <c r="GF146" s="156">
        <f t="shared" si="222"/>
        <v>0</v>
      </c>
      <c r="GG146" s="174" t="str">
        <f t="shared" si="223"/>
        <v/>
      </c>
      <c r="GH146" s="145"/>
      <c r="GI146" s="145"/>
    </row>
    <row r="147" spans="1:191" x14ac:dyDescent="0.25">
      <c r="A147" s="41">
        <v>734</v>
      </c>
      <c r="B147" s="45"/>
      <c r="C147" s="45"/>
      <c r="D147" s="45" t="str">
        <f t="shared" si="236"/>
        <v>Tarifumstellungen und Tarifsanierungen</v>
      </c>
      <c r="E147" s="45"/>
      <c r="F147" s="79">
        <f t="shared" si="146"/>
        <v>-5813.0094214242426</v>
      </c>
      <c r="G147" s="79">
        <f t="shared" si="147"/>
        <v>-9000</v>
      </c>
      <c r="H147" s="92">
        <f t="shared" si="148"/>
        <v>3186.9905785757574</v>
      </c>
      <c r="I147" s="93">
        <f t="shared" si="149"/>
        <v>-0.35411006428619529</v>
      </c>
      <c r="J147" s="23"/>
      <c r="K147" s="79">
        <f t="shared" si="237"/>
        <v>-5813.0094214242426</v>
      </c>
      <c r="L147" s="79">
        <f t="shared" si="238"/>
        <v>-9000</v>
      </c>
      <c r="M147" s="92">
        <f t="shared" si="150"/>
        <v>3186.9905785757574</v>
      </c>
      <c r="N147" s="93">
        <f t="shared" si="151"/>
        <v>-0.35411006428619529</v>
      </c>
      <c r="O147" s="45"/>
      <c r="P147" s="79">
        <f t="shared" si="239"/>
        <v>0</v>
      </c>
      <c r="Q147" s="79">
        <f t="shared" si="240"/>
        <v>0</v>
      </c>
      <c r="R147" s="92">
        <f t="shared" si="152"/>
        <v>0</v>
      </c>
      <c r="S147" s="93" t="str">
        <f t="shared" si="153"/>
        <v/>
      </c>
      <c r="T147" s="23"/>
      <c r="U147" s="23"/>
      <c r="V147" s="14"/>
      <c r="W147" s="152">
        <f t="shared" si="154"/>
        <v>0</v>
      </c>
      <c r="X147" s="152">
        <f t="shared" si="154"/>
        <v>0</v>
      </c>
      <c r="Y147" s="156">
        <f t="shared" si="155"/>
        <v>0</v>
      </c>
      <c r="Z147" s="174" t="str">
        <f t="shared" si="156"/>
        <v/>
      </c>
      <c r="AA147" s="145"/>
      <c r="AB147" s="152">
        <v>0</v>
      </c>
      <c r="AC147" s="152">
        <v>0</v>
      </c>
      <c r="AD147" s="156">
        <f t="shared" si="157"/>
        <v>0</v>
      </c>
      <c r="AE147" s="174" t="str">
        <f t="shared" si="158"/>
        <v/>
      </c>
      <c r="AF147" s="145"/>
      <c r="AG147" s="152">
        <v>0</v>
      </c>
      <c r="AH147" s="152">
        <v>0</v>
      </c>
      <c r="AI147" s="156">
        <f t="shared" si="159"/>
        <v>0</v>
      </c>
      <c r="AJ147" s="174" t="str">
        <f t="shared" si="160"/>
        <v/>
      </c>
      <c r="AK147" s="145"/>
      <c r="AL147" s="145"/>
      <c r="AM147" s="14"/>
      <c r="AN147" s="152">
        <f t="shared" si="161"/>
        <v>0</v>
      </c>
      <c r="AO147" s="152">
        <f t="shared" si="161"/>
        <v>0</v>
      </c>
      <c r="AP147" s="156">
        <f t="shared" si="162"/>
        <v>0</v>
      </c>
      <c r="AQ147" s="174" t="str">
        <f t="shared" si="163"/>
        <v/>
      </c>
      <c r="AR147" s="145"/>
      <c r="AS147" s="152">
        <v>0</v>
      </c>
      <c r="AT147" s="152">
        <v>0</v>
      </c>
      <c r="AU147" s="156">
        <f t="shared" si="164"/>
        <v>0</v>
      </c>
      <c r="AV147" s="174" t="str">
        <f t="shared" si="165"/>
        <v/>
      </c>
      <c r="AW147" s="145"/>
      <c r="AX147" s="152">
        <v>0</v>
      </c>
      <c r="AY147" s="152">
        <v>0</v>
      </c>
      <c r="AZ147" s="156">
        <f t="shared" si="166"/>
        <v>0</v>
      </c>
      <c r="BA147" s="174" t="str">
        <f t="shared" si="167"/>
        <v/>
      </c>
      <c r="BB147" s="145"/>
      <c r="BC147" s="145"/>
      <c r="BD147" s="14"/>
      <c r="BE147" s="152">
        <f t="shared" si="168"/>
        <v>0</v>
      </c>
      <c r="BF147" s="152">
        <f t="shared" si="168"/>
        <v>0</v>
      </c>
      <c r="BG147" s="156">
        <f t="shared" si="169"/>
        <v>0</v>
      </c>
      <c r="BH147" s="174" t="str">
        <f t="shared" si="170"/>
        <v/>
      </c>
      <c r="BI147" s="145"/>
      <c r="BJ147" s="152">
        <v>0</v>
      </c>
      <c r="BK147" s="152">
        <v>0</v>
      </c>
      <c r="BL147" s="156">
        <f t="shared" si="171"/>
        <v>0</v>
      </c>
      <c r="BM147" s="174" t="str">
        <f t="shared" si="172"/>
        <v/>
      </c>
      <c r="BN147" s="145"/>
      <c r="BO147" s="152">
        <v>0</v>
      </c>
      <c r="BP147" s="152">
        <v>0</v>
      </c>
      <c r="BQ147" s="156">
        <f t="shared" si="173"/>
        <v>0</v>
      </c>
      <c r="BR147" s="174" t="str">
        <f t="shared" si="174"/>
        <v/>
      </c>
      <c r="BS147" s="145"/>
      <c r="BT147" s="145"/>
      <c r="BU147" s="14"/>
      <c r="BV147" s="152">
        <f t="shared" si="175"/>
        <v>0</v>
      </c>
      <c r="BW147" s="152">
        <f t="shared" si="175"/>
        <v>0</v>
      </c>
      <c r="BX147" s="156">
        <f t="shared" si="176"/>
        <v>0</v>
      </c>
      <c r="BY147" s="174" t="str">
        <f t="shared" si="177"/>
        <v/>
      </c>
      <c r="BZ147" s="145"/>
      <c r="CA147" s="152">
        <v>0</v>
      </c>
      <c r="CB147" s="152">
        <v>0</v>
      </c>
      <c r="CC147" s="156">
        <f t="shared" si="178"/>
        <v>0</v>
      </c>
      <c r="CD147" s="174" t="str">
        <f t="shared" si="179"/>
        <v/>
      </c>
      <c r="CE147" s="145"/>
      <c r="CF147" s="152">
        <v>0</v>
      </c>
      <c r="CG147" s="152">
        <v>0</v>
      </c>
      <c r="CH147" s="156">
        <f t="shared" si="180"/>
        <v>0</v>
      </c>
      <c r="CI147" s="174" t="str">
        <f t="shared" si="181"/>
        <v/>
      </c>
      <c r="CJ147" s="145"/>
      <c r="CK147" s="145"/>
      <c r="CL147" s="14"/>
      <c r="CM147" s="127">
        <f t="shared" si="182"/>
        <v>0</v>
      </c>
      <c r="CN147" s="127">
        <f t="shared" si="182"/>
        <v>0</v>
      </c>
      <c r="CO147" s="205">
        <f t="shared" si="183"/>
        <v>0</v>
      </c>
      <c r="CP147" s="218" t="str">
        <f t="shared" si="184"/>
        <v/>
      </c>
      <c r="CQ147" s="198"/>
      <c r="CR147" s="127">
        <v>0</v>
      </c>
      <c r="CS147" s="127">
        <v>0</v>
      </c>
      <c r="CT147" s="205">
        <f t="shared" si="185"/>
        <v>0</v>
      </c>
      <c r="CU147" s="218" t="str">
        <f t="shared" si="186"/>
        <v/>
      </c>
      <c r="CV147" s="198"/>
      <c r="CW147" s="127">
        <v>0</v>
      </c>
      <c r="CX147" s="127">
        <v>0</v>
      </c>
      <c r="CY147" s="205">
        <f t="shared" si="187"/>
        <v>0</v>
      </c>
      <c r="CZ147" s="218" t="str">
        <f t="shared" si="188"/>
        <v/>
      </c>
      <c r="DA147" s="198"/>
      <c r="DB147" s="198"/>
      <c r="DC147" s="14"/>
      <c r="DD147" s="152">
        <f t="shared" si="189"/>
        <v>-2125</v>
      </c>
      <c r="DE147" s="152">
        <f t="shared" si="189"/>
        <v>-9000</v>
      </c>
      <c r="DF147" s="156">
        <f t="shared" si="190"/>
        <v>6875</v>
      </c>
      <c r="DG147" s="174">
        <f t="shared" si="191"/>
        <v>-0.76388888888888884</v>
      </c>
      <c r="DH147" s="145"/>
      <c r="DI147" s="152">
        <v>-2125</v>
      </c>
      <c r="DJ147" s="152">
        <v>-9000</v>
      </c>
      <c r="DK147" s="156">
        <f t="shared" si="192"/>
        <v>6875</v>
      </c>
      <c r="DL147" s="174">
        <f t="shared" si="193"/>
        <v>-0.76388888888888884</v>
      </c>
      <c r="DM147" s="145"/>
      <c r="DN147" s="152">
        <v>0</v>
      </c>
      <c r="DO147" s="152">
        <v>0</v>
      </c>
      <c r="DP147" s="156">
        <f t="shared" si="194"/>
        <v>0</v>
      </c>
      <c r="DQ147" s="174" t="str">
        <f t="shared" si="195"/>
        <v/>
      </c>
      <c r="DR147" s="145"/>
      <c r="DS147" s="145"/>
      <c r="DT147" s="14"/>
      <c r="DU147" s="152">
        <f t="shared" si="196"/>
        <v>-3688.0094214242426</v>
      </c>
      <c r="DV147" s="152">
        <f t="shared" si="196"/>
        <v>0</v>
      </c>
      <c r="DW147" s="156">
        <f t="shared" si="197"/>
        <v>-3688.0094214242426</v>
      </c>
      <c r="DX147" s="174" t="str">
        <f t="shared" si="198"/>
        <v/>
      </c>
      <c r="DY147" s="145"/>
      <c r="DZ147" s="152">
        <v>-3688.0094214242426</v>
      </c>
      <c r="EA147" s="152">
        <v>0</v>
      </c>
      <c r="EB147" s="156">
        <f t="shared" si="199"/>
        <v>-3688.0094214242426</v>
      </c>
      <c r="EC147" s="174" t="str">
        <f t="shared" si="200"/>
        <v/>
      </c>
      <c r="ED147" s="145"/>
      <c r="EE147" s="152">
        <v>0</v>
      </c>
      <c r="EF147" s="152">
        <v>0</v>
      </c>
      <c r="EG147" s="156">
        <f t="shared" si="201"/>
        <v>0</v>
      </c>
      <c r="EH147" s="174" t="str">
        <f t="shared" si="202"/>
        <v/>
      </c>
      <c r="EI147" s="145"/>
      <c r="EJ147" s="145"/>
      <c r="EK147" s="14"/>
      <c r="EL147" s="152">
        <f t="shared" si="203"/>
        <v>0</v>
      </c>
      <c r="EM147" s="152">
        <f t="shared" si="203"/>
        <v>0</v>
      </c>
      <c r="EN147" s="156">
        <f t="shared" si="204"/>
        <v>0</v>
      </c>
      <c r="EO147" s="174" t="str">
        <f t="shared" si="205"/>
        <v/>
      </c>
      <c r="EP147" s="145"/>
      <c r="EQ147" s="152">
        <v>0</v>
      </c>
      <c r="ER147" s="152">
        <v>0</v>
      </c>
      <c r="ES147" s="156">
        <f t="shared" si="206"/>
        <v>0</v>
      </c>
      <c r="ET147" s="174" t="str">
        <f t="shared" si="207"/>
        <v/>
      </c>
      <c r="EU147" s="145"/>
      <c r="EV147" s="152">
        <v>0</v>
      </c>
      <c r="EW147" s="152">
        <v>0</v>
      </c>
      <c r="EX147" s="156">
        <f t="shared" si="208"/>
        <v>0</v>
      </c>
      <c r="EY147" s="174" t="str">
        <f t="shared" si="209"/>
        <v/>
      </c>
      <c r="EZ147" s="145"/>
      <c r="FA147" s="145"/>
      <c r="FB147" s="14"/>
      <c r="FC147" s="152">
        <f t="shared" si="210"/>
        <v>0</v>
      </c>
      <c r="FD147" s="152">
        <f t="shared" si="210"/>
        <v>0</v>
      </c>
      <c r="FE147" s="156">
        <f t="shared" si="211"/>
        <v>0</v>
      </c>
      <c r="FF147" s="174" t="str">
        <f t="shared" si="212"/>
        <v/>
      </c>
      <c r="FG147" s="145"/>
      <c r="FH147" s="152">
        <v>0</v>
      </c>
      <c r="FI147" s="152">
        <v>0</v>
      </c>
      <c r="FJ147" s="156">
        <f t="shared" si="213"/>
        <v>0</v>
      </c>
      <c r="FK147" s="174" t="str">
        <f t="shared" si="214"/>
        <v/>
      </c>
      <c r="FL147" s="145"/>
      <c r="FM147" s="152">
        <v>0</v>
      </c>
      <c r="FN147" s="152">
        <v>0</v>
      </c>
      <c r="FO147" s="156">
        <f t="shared" si="215"/>
        <v>0</v>
      </c>
      <c r="FP147" s="174" t="str">
        <f t="shared" si="216"/>
        <v/>
      </c>
      <c r="FQ147" s="145"/>
      <c r="FR147" s="145"/>
      <c r="FS147" s="14"/>
      <c r="FT147" s="152">
        <f t="shared" si="217"/>
        <v>0</v>
      </c>
      <c r="FU147" s="152">
        <f t="shared" si="217"/>
        <v>0</v>
      </c>
      <c r="FV147" s="156">
        <f t="shared" si="218"/>
        <v>0</v>
      </c>
      <c r="FW147" s="174" t="str">
        <f t="shared" si="219"/>
        <v/>
      </c>
      <c r="FX147" s="145"/>
      <c r="FY147" s="152">
        <v>0</v>
      </c>
      <c r="FZ147" s="152">
        <v>0</v>
      </c>
      <c r="GA147" s="156">
        <f t="shared" si="220"/>
        <v>0</v>
      </c>
      <c r="GB147" s="174" t="str">
        <f t="shared" si="221"/>
        <v/>
      </c>
      <c r="GC147" s="145"/>
      <c r="GD147" s="152">
        <v>0</v>
      </c>
      <c r="GE147" s="152">
        <v>0</v>
      </c>
      <c r="GF147" s="156">
        <f t="shared" si="222"/>
        <v>0</v>
      </c>
      <c r="GG147" s="174" t="str">
        <f t="shared" si="223"/>
        <v/>
      </c>
      <c r="GH147" s="145"/>
      <c r="GI147" s="145"/>
    </row>
    <row r="148" spans="1:191" x14ac:dyDescent="0.25">
      <c r="A148" s="41">
        <v>735</v>
      </c>
      <c r="B148" s="45"/>
      <c r="C148" s="45"/>
      <c r="D148" s="85" t="str">
        <f t="shared" si="236"/>
        <v>Auflösung Teuerungsrückstellungen zugunsten Verstärkungen</v>
      </c>
      <c r="E148" s="45"/>
      <c r="F148" s="79">
        <f t="shared" si="146"/>
        <v>0</v>
      </c>
      <c r="G148" s="79">
        <f t="shared" si="147"/>
        <v>235.32992640292318</v>
      </c>
      <c r="H148" s="92">
        <f t="shared" si="148"/>
        <v>-235.32992640292318</v>
      </c>
      <c r="I148" s="93">
        <f t="shared" si="149"/>
        <v>-1</v>
      </c>
      <c r="J148" s="23"/>
      <c r="K148" s="79">
        <f t="shared" si="237"/>
        <v>0</v>
      </c>
      <c r="L148" s="79">
        <f t="shared" si="238"/>
        <v>0</v>
      </c>
      <c r="M148" s="92">
        <f t="shared" si="150"/>
        <v>0</v>
      </c>
      <c r="N148" s="93" t="str">
        <f t="shared" si="151"/>
        <v/>
      </c>
      <c r="O148" s="45"/>
      <c r="P148" s="79">
        <f t="shared" si="239"/>
        <v>0</v>
      </c>
      <c r="Q148" s="79">
        <f t="shared" si="240"/>
        <v>235.32992640292318</v>
      </c>
      <c r="R148" s="92">
        <f t="shared" si="152"/>
        <v>-235.32992640292318</v>
      </c>
      <c r="S148" s="93">
        <f t="shared" si="153"/>
        <v>-1</v>
      </c>
      <c r="T148" s="23"/>
      <c r="U148" s="23"/>
      <c r="V148" s="14"/>
      <c r="W148" s="152">
        <f t="shared" si="154"/>
        <v>0</v>
      </c>
      <c r="X148" s="152">
        <f t="shared" si="154"/>
        <v>0</v>
      </c>
      <c r="Y148" s="156">
        <f t="shared" si="155"/>
        <v>0</v>
      </c>
      <c r="Z148" s="174" t="str">
        <f t="shared" si="156"/>
        <v/>
      </c>
      <c r="AA148" s="145"/>
      <c r="AB148" s="152">
        <v>0</v>
      </c>
      <c r="AC148" s="152">
        <v>0</v>
      </c>
      <c r="AD148" s="156">
        <f t="shared" si="157"/>
        <v>0</v>
      </c>
      <c r="AE148" s="174" t="str">
        <f t="shared" si="158"/>
        <v/>
      </c>
      <c r="AF148" s="145"/>
      <c r="AG148" s="152">
        <v>0</v>
      </c>
      <c r="AH148" s="152">
        <v>0</v>
      </c>
      <c r="AI148" s="156">
        <f t="shared" si="159"/>
        <v>0</v>
      </c>
      <c r="AJ148" s="174" t="str">
        <f t="shared" si="160"/>
        <v/>
      </c>
      <c r="AK148" s="145"/>
      <c r="AL148" s="145"/>
      <c r="AM148" s="14"/>
      <c r="AN148" s="152">
        <f t="shared" si="161"/>
        <v>0</v>
      </c>
      <c r="AO148" s="152">
        <f t="shared" si="161"/>
        <v>0</v>
      </c>
      <c r="AP148" s="156">
        <f t="shared" si="162"/>
        <v>0</v>
      </c>
      <c r="AQ148" s="174" t="str">
        <f t="shared" si="163"/>
        <v/>
      </c>
      <c r="AR148" s="145"/>
      <c r="AS148" s="152">
        <v>0</v>
      </c>
      <c r="AT148" s="152">
        <v>0</v>
      </c>
      <c r="AU148" s="156">
        <f t="shared" si="164"/>
        <v>0</v>
      </c>
      <c r="AV148" s="174" t="str">
        <f t="shared" si="165"/>
        <v/>
      </c>
      <c r="AW148" s="145"/>
      <c r="AX148" s="152">
        <v>0</v>
      </c>
      <c r="AY148" s="152">
        <v>0</v>
      </c>
      <c r="AZ148" s="156">
        <f t="shared" si="166"/>
        <v>0</v>
      </c>
      <c r="BA148" s="174" t="str">
        <f t="shared" si="167"/>
        <v/>
      </c>
      <c r="BB148" s="145"/>
      <c r="BC148" s="145"/>
      <c r="BD148" s="14"/>
      <c r="BE148" s="152">
        <f t="shared" si="168"/>
        <v>0</v>
      </c>
      <c r="BF148" s="152">
        <f t="shared" si="168"/>
        <v>0</v>
      </c>
      <c r="BG148" s="156">
        <f t="shared" si="169"/>
        <v>0</v>
      </c>
      <c r="BH148" s="174" t="str">
        <f t="shared" si="170"/>
        <v/>
      </c>
      <c r="BI148" s="145"/>
      <c r="BJ148" s="152">
        <v>0</v>
      </c>
      <c r="BK148" s="152">
        <v>0</v>
      </c>
      <c r="BL148" s="156">
        <f t="shared" si="171"/>
        <v>0</v>
      </c>
      <c r="BM148" s="174" t="str">
        <f t="shared" si="172"/>
        <v/>
      </c>
      <c r="BN148" s="145"/>
      <c r="BO148" s="152">
        <v>0</v>
      </c>
      <c r="BP148" s="152">
        <v>0</v>
      </c>
      <c r="BQ148" s="156">
        <f t="shared" si="173"/>
        <v>0</v>
      </c>
      <c r="BR148" s="174" t="str">
        <f t="shared" si="174"/>
        <v/>
      </c>
      <c r="BS148" s="145"/>
      <c r="BT148" s="145"/>
      <c r="BU148" s="14"/>
      <c r="BV148" s="152">
        <f t="shared" si="175"/>
        <v>0</v>
      </c>
      <c r="BW148" s="152">
        <f t="shared" si="175"/>
        <v>0</v>
      </c>
      <c r="BX148" s="156">
        <f t="shared" si="176"/>
        <v>0</v>
      </c>
      <c r="BY148" s="174" t="str">
        <f t="shared" si="177"/>
        <v/>
      </c>
      <c r="BZ148" s="145"/>
      <c r="CA148" s="152">
        <v>0</v>
      </c>
      <c r="CB148" s="152">
        <v>0</v>
      </c>
      <c r="CC148" s="156">
        <f t="shared" si="178"/>
        <v>0</v>
      </c>
      <c r="CD148" s="174" t="str">
        <f t="shared" si="179"/>
        <v/>
      </c>
      <c r="CE148" s="145"/>
      <c r="CF148" s="152">
        <v>0</v>
      </c>
      <c r="CG148" s="152">
        <v>0</v>
      </c>
      <c r="CH148" s="156">
        <f t="shared" si="180"/>
        <v>0</v>
      </c>
      <c r="CI148" s="174" t="str">
        <f t="shared" si="181"/>
        <v/>
      </c>
      <c r="CJ148" s="145"/>
      <c r="CK148" s="145"/>
      <c r="CL148" s="14"/>
      <c r="CM148" s="127">
        <f t="shared" si="182"/>
        <v>0</v>
      </c>
      <c r="CN148" s="127">
        <f t="shared" si="182"/>
        <v>0</v>
      </c>
      <c r="CO148" s="205">
        <f t="shared" si="183"/>
        <v>0</v>
      </c>
      <c r="CP148" s="218" t="str">
        <f t="shared" si="184"/>
        <v/>
      </c>
      <c r="CQ148" s="198"/>
      <c r="CR148" s="127">
        <v>0</v>
      </c>
      <c r="CS148" s="127">
        <v>0</v>
      </c>
      <c r="CT148" s="205">
        <f t="shared" si="185"/>
        <v>0</v>
      </c>
      <c r="CU148" s="218" t="str">
        <f t="shared" si="186"/>
        <v/>
      </c>
      <c r="CV148" s="198"/>
      <c r="CW148" s="127">
        <v>0</v>
      </c>
      <c r="CX148" s="127">
        <v>0</v>
      </c>
      <c r="CY148" s="205">
        <f t="shared" si="187"/>
        <v>0</v>
      </c>
      <c r="CZ148" s="218" t="str">
        <f t="shared" si="188"/>
        <v/>
      </c>
      <c r="DA148" s="198"/>
      <c r="DB148" s="198"/>
      <c r="DC148" s="14"/>
      <c r="DD148" s="152">
        <f t="shared" si="189"/>
        <v>0</v>
      </c>
      <c r="DE148" s="152">
        <f t="shared" si="189"/>
        <v>0</v>
      </c>
      <c r="DF148" s="156">
        <f t="shared" si="190"/>
        <v>0</v>
      </c>
      <c r="DG148" s="174" t="str">
        <f t="shared" si="191"/>
        <v/>
      </c>
      <c r="DH148" s="145"/>
      <c r="DI148" s="152">
        <v>0</v>
      </c>
      <c r="DJ148" s="152">
        <v>0</v>
      </c>
      <c r="DK148" s="156">
        <f t="shared" si="192"/>
        <v>0</v>
      </c>
      <c r="DL148" s="174" t="str">
        <f t="shared" si="193"/>
        <v/>
      </c>
      <c r="DM148" s="145"/>
      <c r="DN148" s="152">
        <v>0</v>
      </c>
      <c r="DO148" s="152">
        <v>0</v>
      </c>
      <c r="DP148" s="156">
        <f t="shared" si="194"/>
        <v>0</v>
      </c>
      <c r="DQ148" s="174" t="str">
        <f t="shared" si="195"/>
        <v/>
      </c>
      <c r="DR148" s="145"/>
      <c r="DS148" s="145"/>
      <c r="DT148" s="14"/>
      <c r="DU148" s="152">
        <f t="shared" si="196"/>
        <v>0</v>
      </c>
      <c r="DV148" s="152">
        <f t="shared" si="196"/>
        <v>0</v>
      </c>
      <c r="DW148" s="156">
        <f t="shared" si="197"/>
        <v>0</v>
      </c>
      <c r="DX148" s="174" t="str">
        <f t="shared" si="198"/>
        <v/>
      </c>
      <c r="DY148" s="145"/>
      <c r="DZ148" s="152">
        <v>0</v>
      </c>
      <c r="EA148" s="152">
        <v>0</v>
      </c>
      <c r="EB148" s="156">
        <f t="shared" si="199"/>
        <v>0</v>
      </c>
      <c r="EC148" s="174" t="str">
        <f t="shared" si="200"/>
        <v/>
      </c>
      <c r="ED148" s="145"/>
      <c r="EE148" s="152">
        <v>0</v>
      </c>
      <c r="EF148" s="152">
        <v>0</v>
      </c>
      <c r="EG148" s="156">
        <f t="shared" si="201"/>
        <v>0</v>
      </c>
      <c r="EH148" s="174" t="str">
        <f t="shared" si="202"/>
        <v/>
      </c>
      <c r="EI148" s="145"/>
      <c r="EJ148" s="145"/>
      <c r="EK148" s="14"/>
      <c r="EL148" s="152">
        <f t="shared" si="203"/>
        <v>0</v>
      </c>
      <c r="EM148" s="152">
        <f t="shared" si="203"/>
        <v>235.32992640292318</v>
      </c>
      <c r="EN148" s="156">
        <f t="shared" si="204"/>
        <v>-235.32992640292318</v>
      </c>
      <c r="EO148" s="174">
        <f t="shared" si="205"/>
        <v>-1</v>
      </c>
      <c r="EP148" s="145"/>
      <c r="EQ148" s="152">
        <v>0</v>
      </c>
      <c r="ER148" s="152">
        <v>0</v>
      </c>
      <c r="ES148" s="156">
        <f t="shared" si="206"/>
        <v>0</v>
      </c>
      <c r="ET148" s="174" t="str">
        <f t="shared" si="207"/>
        <v/>
      </c>
      <c r="EU148" s="145"/>
      <c r="EV148" s="152">
        <v>0</v>
      </c>
      <c r="EW148" s="152">
        <v>235.32992640292318</v>
      </c>
      <c r="EX148" s="156">
        <f t="shared" si="208"/>
        <v>-235.32992640292318</v>
      </c>
      <c r="EY148" s="174">
        <f t="shared" si="209"/>
        <v>-1</v>
      </c>
      <c r="EZ148" s="145"/>
      <c r="FA148" s="145"/>
      <c r="FB148" s="14"/>
      <c r="FC148" s="152">
        <f t="shared" si="210"/>
        <v>0</v>
      </c>
      <c r="FD148" s="152">
        <f t="shared" si="210"/>
        <v>0</v>
      </c>
      <c r="FE148" s="156">
        <f t="shared" si="211"/>
        <v>0</v>
      </c>
      <c r="FF148" s="174" t="str">
        <f t="shared" si="212"/>
        <v/>
      </c>
      <c r="FG148" s="145"/>
      <c r="FH148" s="152">
        <v>0</v>
      </c>
      <c r="FI148" s="152">
        <v>0</v>
      </c>
      <c r="FJ148" s="156">
        <f t="shared" si="213"/>
        <v>0</v>
      </c>
      <c r="FK148" s="174" t="str">
        <f t="shared" si="214"/>
        <v/>
      </c>
      <c r="FL148" s="145"/>
      <c r="FM148" s="152">
        <v>0</v>
      </c>
      <c r="FN148" s="152">
        <v>0</v>
      </c>
      <c r="FO148" s="156">
        <f t="shared" si="215"/>
        <v>0</v>
      </c>
      <c r="FP148" s="174" t="str">
        <f t="shared" si="216"/>
        <v/>
      </c>
      <c r="FQ148" s="145"/>
      <c r="FR148" s="145"/>
      <c r="FS148" s="14"/>
      <c r="FT148" s="152">
        <f t="shared" si="217"/>
        <v>0</v>
      </c>
      <c r="FU148" s="152">
        <f t="shared" si="217"/>
        <v>0</v>
      </c>
      <c r="FV148" s="156">
        <f t="shared" si="218"/>
        <v>0</v>
      </c>
      <c r="FW148" s="174" t="str">
        <f t="shared" si="219"/>
        <v/>
      </c>
      <c r="FX148" s="145"/>
      <c r="FY148" s="152">
        <v>0</v>
      </c>
      <c r="FZ148" s="152">
        <v>0</v>
      </c>
      <c r="GA148" s="156">
        <f t="shared" si="220"/>
        <v>0</v>
      </c>
      <c r="GB148" s="174" t="str">
        <f t="shared" si="221"/>
        <v/>
      </c>
      <c r="GC148" s="145"/>
      <c r="GD148" s="152">
        <v>0</v>
      </c>
      <c r="GE148" s="152">
        <v>0</v>
      </c>
      <c r="GF148" s="156">
        <f t="shared" si="222"/>
        <v>0</v>
      </c>
      <c r="GG148" s="174" t="str">
        <f t="shared" si="223"/>
        <v/>
      </c>
      <c r="GH148" s="145"/>
      <c r="GI148" s="145"/>
    </row>
    <row r="149" spans="1:191" x14ac:dyDescent="0.25">
      <c r="A149" s="41">
        <v>736</v>
      </c>
      <c r="B149" s="45"/>
      <c r="C149" s="45"/>
      <c r="D149" s="85" t="str">
        <f t="shared" si="236"/>
        <v>Bildung zusätzliche Teuerungsrückstellungen</v>
      </c>
      <c r="E149" s="45"/>
      <c r="F149" s="79">
        <f t="shared" si="146"/>
        <v>-10108.558000000001</v>
      </c>
      <c r="G149" s="79">
        <f t="shared" si="147"/>
        <v>-3000</v>
      </c>
      <c r="H149" s="92">
        <f t="shared" si="148"/>
        <v>-7108.5580000000009</v>
      </c>
      <c r="I149" s="93">
        <f t="shared" si="149"/>
        <v>2.3695193333333338</v>
      </c>
      <c r="J149" s="23"/>
      <c r="K149" s="79">
        <f t="shared" si="237"/>
        <v>-7108.558</v>
      </c>
      <c r="L149" s="79">
        <f t="shared" si="238"/>
        <v>0</v>
      </c>
      <c r="M149" s="92">
        <f t="shared" si="150"/>
        <v>-7108.558</v>
      </c>
      <c r="N149" s="93" t="str">
        <f t="shared" si="151"/>
        <v/>
      </c>
      <c r="O149" s="45"/>
      <c r="P149" s="79">
        <f t="shared" si="239"/>
        <v>-3000</v>
      </c>
      <c r="Q149" s="79">
        <f t="shared" si="240"/>
        <v>-3000</v>
      </c>
      <c r="R149" s="92">
        <f t="shared" si="152"/>
        <v>0</v>
      </c>
      <c r="S149" s="93">
        <f t="shared" si="153"/>
        <v>0</v>
      </c>
      <c r="T149" s="23"/>
      <c r="U149" s="23"/>
      <c r="V149" s="14"/>
      <c r="W149" s="152">
        <f t="shared" si="154"/>
        <v>0</v>
      </c>
      <c r="X149" s="152">
        <f t="shared" si="154"/>
        <v>0</v>
      </c>
      <c r="Y149" s="156">
        <f t="shared" si="155"/>
        <v>0</v>
      </c>
      <c r="Z149" s="174" t="str">
        <f t="shared" si="156"/>
        <v/>
      </c>
      <c r="AA149" s="145"/>
      <c r="AB149" s="152">
        <v>0</v>
      </c>
      <c r="AC149" s="152">
        <v>0</v>
      </c>
      <c r="AD149" s="156">
        <f t="shared" si="157"/>
        <v>0</v>
      </c>
      <c r="AE149" s="174" t="str">
        <f t="shared" si="158"/>
        <v/>
      </c>
      <c r="AF149" s="145"/>
      <c r="AG149" s="152">
        <v>0</v>
      </c>
      <c r="AH149" s="152">
        <v>0</v>
      </c>
      <c r="AI149" s="156">
        <f t="shared" si="159"/>
        <v>0</v>
      </c>
      <c r="AJ149" s="174" t="str">
        <f t="shared" si="160"/>
        <v/>
      </c>
      <c r="AK149" s="145"/>
      <c r="AL149" s="145"/>
      <c r="AM149" s="14"/>
      <c r="AN149" s="152">
        <f t="shared" si="161"/>
        <v>0</v>
      </c>
      <c r="AO149" s="152">
        <f t="shared" si="161"/>
        <v>0</v>
      </c>
      <c r="AP149" s="156">
        <f t="shared" si="162"/>
        <v>0</v>
      </c>
      <c r="AQ149" s="174" t="str">
        <f t="shared" si="163"/>
        <v/>
      </c>
      <c r="AR149" s="145"/>
      <c r="AS149" s="152">
        <v>0</v>
      </c>
      <c r="AT149" s="152">
        <v>0</v>
      </c>
      <c r="AU149" s="156">
        <f t="shared" si="164"/>
        <v>0</v>
      </c>
      <c r="AV149" s="174" t="str">
        <f t="shared" si="165"/>
        <v/>
      </c>
      <c r="AW149" s="145"/>
      <c r="AX149" s="152">
        <v>0</v>
      </c>
      <c r="AY149" s="152">
        <v>0</v>
      </c>
      <c r="AZ149" s="156">
        <f t="shared" si="166"/>
        <v>0</v>
      </c>
      <c r="BA149" s="174" t="str">
        <f t="shared" si="167"/>
        <v/>
      </c>
      <c r="BB149" s="145"/>
      <c r="BC149" s="145"/>
      <c r="BD149" s="14"/>
      <c r="BE149" s="152">
        <f t="shared" si="168"/>
        <v>-8000</v>
      </c>
      <c r="BF149" s="152">
        <f t="shared" si="168"/>
        <v>-3000</v>
      </c>
      <c r="BG149" s="156">
        <f t="shared" si="169"/>
        <v>-5000</v>
      </c>
      <c r="BH149" s="174">
        <f t="shared" si="170"/>
        <v>1.6666666666666665</v>
      </c>
      <c r="BI149" s="145"/>
      <c r="BJ149" s="152">
        <v>-5000</v>
      </c>
      <c r="BK149" s="152">
        <v>0</v>
      </c>
      <c r="BL149" s="156">
        <f t="shared" si="171"/>
        <v>-5000</v>
      </c>
      <c r="BM149" s="174" t="str">
        <f t="shared" si="172"/>
        <v/>
      </c>
      <c r="BN149" s="145"/>
      <c r="BO149" s="152">
        <v>-3000</v>
      </c>
      <c r="BP149" s="152">
        <v>-3000</v>
      </c>
      <c r="BQ149" s="156">
        <f t="shared" si="173"/>
        <v>0</v>
      </c>
      <c r="BR149" s="174">
        <f t="shared" si="174"/>
        <v>0</v>
      </c>
      <c r="BS149" s="145"/>
      <c r="BT149" s="145"/>
      <c r="BU149" s="14"/>
      <c r="BV149" s="152">
        <f t="shared" si="175"/>
        <v>0</v>
      </c>
      <c r="BW149" s="152">
        <f t="shared" si="175"/>
        <v>0</v>
      </c>
      <c r="BX149" s="156">
        <f t="shared" si="176"/>
        <v>0</v>
      </c>
      <c r="BY149" s="174" t="str">
        <f t="shared" si="177"/>
        <v/>
      </c>
      <c r="BZ149" s="145"/>
      <c r="CA149" s="152">
        <v>0</v>
      </c>
      <c r="CB149" s="152">
        <v>0</v>
      </c>
      <c r="CC149" s="156">
        <f t="shared" si="178"/>
        <v>0</v>
      </c>
      <c r="CD149" s="174" t="str">
        <f t="shared" si="179"/>
        <v/>
      </c>
      <c r="CE149" s="145"/>
      <c r="CF149" s="152">
        <v>0</v>
      </c>
      <c r="CG149" s="152">
        <v>0</v>
      </c>
      <c r="CH149" s="156">
        <f t="shared" si="180"/>
        <v>0</v>
      </c>
      <c r="CI149" s="174" t="str">
        <f t="shared" si="181"/>
        <v/>
      </c>
      <c r="CJ149" s="145"/>
      <c r="CK149" s="145"/>
      <c r="CL149" s="14"/>
      <c r="CM149" s="127">
        <f t="shared" si="182"/>
        <v>-2108.558</v>
      </c>
      <c r="CN149" s="127">
        <f t="shared" si="182"/>
        <v>0</v>
      </c>
      <c r="CO149" s="205">
        <f t="shared" si="183"/>
        <v>-2108.558</v>
      </c>
      <c r="CP149" s="218" t="str">
        <f t="shared" si="184"/>
        <v/>
      </c>
      <c r="CQ149" s="198"/>
      <c r="CR149" s="127">
        <v>-2108.558</v>
      </c>
      <c r="CS149" s="127">
        <v>0</v>
      </c>
      <c r="CT149" s="205">
        <f t="shared" si="185"/>
        <v>-2108.558</v>
      </c>
      <c r="CU149" s="218" t="str">
        <f t="shared" si="186"/>
        <v/>
      </c>
      <c r="CV149" s="198"/>
      <c r="CW149" s="127">
        <v>0</v>
      </c>
      <c r="CX149" s="127">
        <v>0</v>
      </c>
      <c r="CY149" s="205">
        <f t="shared" si="187"/>
        <v>0</v>
      </c>
      <c r="CZ149" s="218" t="str">
        <f t="shared" si="188"/>
        <v/>
      </c>
      <c r="DA149" s="198"/>
      <c r="DB149" s="198"/>
      <c r="DC149" s="14"/>
      <c r="DD149" s="152">
        <f t="shared" si="189"/>
        <v>0</v>
      </c>
      <c r="DE149" s="152">
        <f t="shared" si="189"/>
        <v>0</v>
      </c>
      <c r="DF149" s="156">
        <f t="shared" si="190"/>
        <v>0</v>
      </c>
      <c r="DG149" s="174" t="str">
        <f t="shared" si="191"/>
        <v/>
      </c>
      <c r="DH149" s="145"/>
      <c r="DI149" s="152">
        <v>0</v>
      </c>
      <c r="DJ149" s="152">
        <v>0</v>
      </c>
      <c r="DK149" s="156">
        <f t="shared" si="192"/>
        <v>0</v>
      </c>
      <c r="DL149" s="174" t="str">
        <f t="shared" si="193"/>
        <v/>
      </c>
      <c r="DM149" s="145"/>
      <c r="DN149" s="152">
        <v>0</v>
      </c>
      <c r="DO149" s="152">
        <v>0</v>
      </c>
      <c r="DP149" s="156">
        <f t="shared" si="194"/>
        <v>0</v>
      </c>
      <c r="DQ149" s="174" t="str">
        <f t="shared" si="195"/>
        <v/>
      </c>
      <c r="DR149" s="145"/>
      <c r="DS149" s="145"/>
      <c r="DT149" s="14"/>
      <c r="DU149" s="152">
        <f t="shared" si="196"/>
        <v>0</v>
      </c>
      <c r="DV149" s="152">
        <f t="shared" si="196"/>
        <v>0</v>
      </c>
      <c r="DW149" s="156">
        <f t="shared" si="197"/>
        <v>0</v>
      </c>
      <c r="DX149" s="174" t="str">
        <f t="shared" si="198"/>
        <v/>
      </c>
      <c r="DY149" s="145"/>
      <c r="DZ149" s="152">
        <v>0</v>
      </c>
      <c r="EA149" s="152">
        <v>0</v>
      </c>
      <c r="EB149" s="156">
        <f t="shared" si="199"/>
        <v>0</v>
      </c>
      <c r="EC149" s="174" t="str">
        <f t="shared" si="200"/>
        <v/>
      </c>
      <c r="ED149" s="145"/>
      <c r="EE149" s="152">
        <v>0</v>
      </c>
      <c r="EF149" s="152">
        <v>0</v>
      </c>
      <c r="EG149" s="156">
        <f t="shared" si="201"/>
        <v>0</v>
      </c>
      <c r="EH149" s="174" t="str">
        <f t="shared" si="202"/>
        <v/>
      </c>
      <c r="EI149" s="145"/>
      <c r="EJ149" s="145"/>
      <c r="EK149" s="14"/>
      <c r="EL149" s="152">
        <f t="shared" si="203"/>
        <v>0</v>
      </c>
      <c r="EM149" s="152">
        <f t="shared" si="203"/>
        <v>0</v>
      </c>
      <c r="EN149" s="156">
        <f t="shared" si="204"/>
        <v>0</v>
      </c>
      <c r="EO149" s="174" t="str">
        <f t="shared" si="205"/>
        <v/>
      </c>
      <c r="EP149" s="145"/>
      <c r="EQ149" s="152">
        <v>0</v>
      </c>
      <c r="ER149" s="152">
        <v>0</v>
      </c>
      <c r="ES149" s="156">
        <f t="shared" si="206"/>
        <v>0</v>
      </c>
      <c r="ET149" s="174" t="str">
        <f t="shared" si="207"/>
        <v/>
      </c>
      <c r="EU149" s="145"/>
      <c r="EV149" s="152">
        <v>0</v>
      </c>
      <c r="EW149" s="152">
        <v>0</v>
      </c>
      <c r="EX149" s="156">
        <f t="shared" si="208"/>
        <v>0</v>
      </c>
      <c r="EY149" s="174" t="str">
        <f t="shared" si="209"/>
        <v/>
      </c>
      <c r="EZ149" s="145"/>
      <c r="FA149" s="145"/>
      <c r="FB149" s="14"/>
      <c r="FC149" s="152">
        <f t="shared" si="210"/>
        <v>0</v>
      </c>
      <c r="FD149" s="152">
        <f t="shared" si="210"/>
        <v>0</v>
      </c>
      <c r="FE149" s="156">
        <f t="shared" si="211"/>
        <v>0</v>
      </c>
      <c r="FF149" s="174" t="str">
        <f t="shared" si="212"/>
        <v/>
      </c>
      <c r="FG149" s="145"/>
      <c r="FH149" s="152">
        <v>0</v>
      </c>
      <c r="FI149" s="152">
        <v>0</v>
      </c>
      <c r="FJ149" s="156">
        <f t="shared" si="213"/>
        <v>0</v>
      </c>
      <c r="FK149" s="174" t="str">
        <f t="shared" si="214"/>
        <v/>
      </c>
      <c r="FL149" s="145"/>
      <c r="FM149" s="152">
        <v>0</v>
      </c>
      <c r="FN149" s="152">
        <v>0</v>
      </c>
      <c r="FO149" s="156">
        <f t="shared" si="215"/>
        <v>0</v>
      </c>
      <c r="FP149" s="174" t="str">
        <f t="shared" si="216"/>
        <v/>
      </c>
      <c r="FQ149" s="145"/>
      <c r="FR149" s="145"/>
      <c r="FS149" s="14"/>
      <c r="FT149" s="152">
        <f t="shared" si="217"/>
        <v>0</v>
      </c>
      <c r="FU149" s="152">
        <f t="shared" si="217"/>
        <v>0</v>
      </c>
      <c r="FV149" s="156">
        <f t="shared" si="218"/>
        <v>0</v>
      </c>
      <c r="FW149" s="174" t="str">
        <f t="shared" si="219"/>
        <v/>
      </c>
      <c r="FX149" s="145"/>
      <c r="FY149" s="152">
        <v>0</v>
      </c>
      <c r="FZ149" s="152">
        <v>0</v>
      </c>
      <c r="GA149" s="156">
        <f t="shared" si="220"/>
        <v>0</v>
      </c>
      <c r="GB149" s="174" t="str">
        <f t="shared" si="221"/>
        <v/>
      </c>
      <c r="GC149" s="145"/>
      <c r="GD149" s="152">
        <v>0</v>
      </c>
      <c r="GE149" s="152">
        <v>0</v>
      </c>
      <c r="GF149" s="156">
        <f t="shared" si="222"/>
        <v>0</v>
      </c>
      <c r="GG149" s="174" t="str">
        <f t="shared" si="223"/>
        <v/>
      </c>
      <c r="GH149" s="145"/>
      <c r="GI149" s="145"/>
    </row>
    <row r="150" spans="1:191" x14ac:dyDescent="0.25">
      <c r="A150" s="41">
        <v>737</v>
      </c>
      <c r="B150" s="45"/>
      <c r="C150" s="85" t="str">
        <f>VLOOKUP($A150&amp;C$1,TEXTDF,(SPRCODE="DE")*2+(SPRCODE="FR")*3,FALSE)</f>
        <v>Auflösung Teuerungsrückstellungen zugunsten Überschussfonds</v>
      </c>
      <c r="D150" s="85"/>
      <c r="E150" s="45"/>
      <c r="F150" s="79">
        <f t="shared" si="146"/>
        <v>7223.949619999993</v>
      </c>
      <c r="G150" s="79">
        <f t="shared" si="147"/>
        <v>7100.4166632275383</v>
      </c>
      <c r="H150" s="92">
        <f t="shared" si="148"/>
        <v>123.53295677245478</v>
      </c>
      <c r="I150" s="93">
        <f t="shared" si="149"/>
        <v>1.73979869959211E-2</v>
      </c>
      <c r="J150" s="23"/>
      <c r="K150" s="79">
        <f t="shared" si="237"/>
        <v>74.194139999992302</v>
      </c>
      <c r="L150" s="79">
        <f t="shared" si="238"/>
        <v>1802.4314766666585</v>
      </c>
      <c r="M150" s="92">
        <f t="shared" si="150"/>
        <v>-1728.2373366666661</v>
      </c>
      <c r="N150" s="93">
        <f t="shared" si="151"/>
        <v>-0.95883663764172389</v>
      </c>
      <c r="O150" s="45"/>
      <c r="P150" s="79">
        <f t="shared" si="239"/>
        <v>7149.7554800000007</v>
      </c>
      <c r="Q150" s="79">
        <f t="shared" si="240"/>
        <v>5297.9851865608798</v>
      </c>
      <c r="R150" s="92">
        <f t="shared" si="152"/>
        <v>1851.7702934391209</v>
      </c>
      <c r="S150" s="93">
        <f t="shared" si="153"/>
        <v>0.34952349397586269</v>
      </c>
      <c r="T150" s="23"/>
      <c r="U150" s="23"/>
      <c r="V150" s="14"/>
      <c r="W150" s="152">
        <f t="shared" si="154"/>
        <v>0</v>
      </c>
      <c r="X150" s="152">
        <f t="shared" si="154"/>
        <v>0</v>
      </c>
      <c r="Y150" s="156">
        <f t="shared" si="155"/>
        <v>0</v>
      </c>
      <c r="Z150" s="174" t="str">
        <f t="shared" si="156"/>
        <v/>
      </c>
      <c r="AA150" s="145"/>
      <c r="AB150" s="152">
        <v>0</v>
      </c>
      <c r="AC150" s="152">
        <v>0</v>
      </c>
      <c r="AD150" s="156">
        <f t="shared" si="157"/>
        <v>0</v>
      </c>
      <c r="AE150" s="174" t="str">
        <f t="shared" si="158"/>
        <v/>
      </c>
      <c r="AF150" s="145"/>
      <c r="AG150" s="152">
        <v>0</v>
      </c>
      <c r="AH150" s="152">
        <v>0</v>
      </c>
      <c r="AI150" s="156">
        <f t="shared" si="159"/>
        <v>0</v>
      </c>
      <c r="AJ150" s="174" t="str">
        <f t="shared" si="160"/>
        <v/>
      </c>
      <c r="AK150" s="145"/>
      <c r="AL150" s="145"/>
      <c r="AM150" s="14"/>
      <c r="AN150" s="152">
        <f t="shared" si="161"/>
        <v>0</v>
      </c>
      <c r="AO150" s="152">
        <f t="shared" si="161"/>
        <v>0</v>
      </c>
      <c r="AP150" s="156">
        <f t="shared" si="162"/>
        <v>0</v>
      </c>
      <c r="AQ150" s="174" t="str">
        <f t="shared" si="163"/>
        <v/>
      </c>
      <c r="AR150" s="145"/>
      <c r="AS150" s="152">
        <v>0</v>
      </c>
      <c r="AT150" s="152">
        <v>0</v>
      </c>
      <c r="AU150" s="156">
        <f t="shared" si="164"/>
        <v>0</v>
      </c>
      <c r="AV150" s="174" t="str">
        <f t="shared" si="165"/>
        <v/>
      </c>
      <c r="AW150" s="145"/>
      <c r="AX150" s="152">
        <v>0</v>
      </c>
      <c r="AY150" s="152">
        <v>0</v>
      </c>
      <c r="AZ150" s="156">
        <f t="shared" si="166"/>
        <v>0</v>
      </c>
      <c r="BA150" s="174" t="str">
        <f t="shared" si="167"/>
        <v/>
      </c>
      <c r="BB150" s="145"/>
      <c r="BC150" s="145"/>
      <c r="BD150" s="14"/>
      <c r="BE150" s="152">
        <f t="shared" si="168"/>
        <v>0</v>
      </c>
      <c r="BF150" s="152">
        <f t="shared" si="168"/>
        <v>0</v>
      </c>
      <c r="BG150" s="156">
        <f t="shared" si="169"/>
        <v>0</v>
      </c>
      <c r="BH150" s="174" t="str">
        <f t="shared" si="170"/>
        <v/>
      </c>
      <c r="BI150" s="145"/>
      <c r="BJ150" s="152">
        <v>0</v>
      </c>
      <c r="BK150" s="152">
        <v>0</v>
      </c>
      <c r="BL150" s="156">
        <f t="shared" si="171"/>
        <v>0</v>
      </c>
      <c r="BM150" s="174" t="str">
        <f t="shared" si="172"/>
        <v/>
      </c>
      <c r="BN150" s="145"/>
      <c r="BO150" s="152">
        <v>0</v>
      </c>
      <c r="BP150" s="152">
        <v>0</v>
      </c>
      <c r="BQ150" s="156">
        <f t="shared" si="173"/>
        <v>0</v>
      </c>
      <c r="BR150" s="174" t="str">
        <f t="shared" si="174"/>
        <v/>
      </c>
      <c r="BS150" s="145"/>
      <c r="BT150" s="145"/>
      <c r="BU150" s="14"/>
      <c r="BV150" s="152">
        <f t="shared" si="175"/>
        <v>209.67599999999999</v>
      </c>
      <c r="BW150" s="152">
        <f t="shared" si="175"/>
        <v>0</v>
      </c>
      <c r="BX150" s="156">
        <f t="shared" si="176"/>
        <v>209.67599999999999</v>
      </c>
      <c r="BY150" s="174" t="str">
        <f t="shared" si="177"/>
        <v/>
      </c>
      <c r="BZ150" s="145"/>
      <c r="CA150" s="152">
        <v>0</v>
      </c>
      <c r="CB150" s="152">
        <v>0</v>
      </c>
      <c r="CC150" s="156">
        <f t="shared" si="178"/>
        <v>0</v>
      </c>
      <c r="CD150" s="174" t="str">
        <f t="shared" si="179"/>
        <v/>
      </c>
      <c r="CE150" s="145"/>
      <c r="CF150" s="152">
        <v>209.67599999999999</v>
      </c>
      <c r="CG150" s="152">
        <v>0</v>
      </c>
      <c r="CH150" s="156">
        <f t="shared" si="180"/>
        <v>209.67599999999999</v>
      </c>
      <c r="CI150" s="174" t="str">
        <f t="shared" si="181"/>
        <v/>
      </c>
      <c r="CJ150" s="145"/>
      <c r="CK150" s="145"/>
      <c r="CL150" s="14"/>
      <c r="CM150" s="127">
        <f t="shared" si="182"/>
        <v>0</v>
      </c>
      <c r="CN150" s="127">
        <f t="shared" si="182"/>
        <v>251.46519999999998</v>
      </c>
      <c r="CO150" s="205">
        <f t="shared" si="183"/>
        <v>-251.46519999999998</v>
      </c>
      <c r="CP150" s="218">
        <f t="shared" si="184"/>
        <v>-1</v>
      </c>
      <c r="CQ150" s="198"/>
      <c r="CR150" s="127">
        <v>0</v>
      </c>
      <c r="CS150" s="127">
        <v>251.46719999999999</v>
      </c>
      <c r="CT150" s="205">
        <f t="shared" si="185"/>
        <v>-251.46719999999999</v>
      </c>
      <c r="CU150" s="218">
        <f t="shared" si="186"/>
        <v>-1</v>
      </c>
      <c r="CV150" s="198"/>
      <c r="CW150" s="127">
        <v>0</v>
      </c>
      <c r="CX150" s="127">
        <v>-2E-3</v>
      </c>
      <c r="CY150" s="205">
        <f t="shared" si="187"/>
        <v>2E-3</v>
      </c>
      <c r="CZ150" s="218">
        <f t="shared" si="188"/>
        <v>-1</v>
      </c>
      <c r="DA150" s="198"/>
      <c r="DB150" s="198"/>
      <c r="DC150" s="14"/>
      <c r="DD150" s="152">
        <f t="shared" si="189"/>
        <v>74.194139999992302</v>
      </c>
      <c r="DE150" s="152">
        <f t="shared" si="189"/>
        <v>1550.9642766666584</v>
      </c>
      <c r="DF150" s="156">
        <f t="shared" si="190"/>
        <v>-1476.7701366666661</v>
      </c>
      <c r="DG150" s="174">
        <f t="shared" si="191"/>
        <v>-0.95216257323511622</v>
      </c>
      <c r="DH150" s="145"/>
      <c r="DI150" s="152">
        <v>74.194139999992302</v>
      </c>
      <c r="DJ150" s="152">
        <v>1550.9642766666584</v>
      </c>
      <c r="DK150" s="156">
        <f t="shared" si="192"/>
        <v>-1476.7701366666661</v>
      </c>
      <c r="DL150" s="174">
        <f t="shared" si="193"/>
        <v>-0.95216257323511622</v>
      </c>
      <c r="DM150" s="145"/>
      <c r="DN150" s="152">
        <v>0</v>
      </c>
      <c r="DO150" s="152">
        <v>0</v>
      </c>
      <c r="DP150" s="156">
        <f t="shared" si="194"/>
        <v>0</v>
      </c>
      <c r="DQ150" s="174" t="str">
        <f t="shared" si="195"/>
        <v/>
      </c>
      <c r="DR150" s="145"/>
      <c r="DS150" s="145"/>
      <c r="DT150" s="14"/>
      <c r="DU150" s="152">
        <f t="shared" si="196"/>
        <v>6940.0794800000003</v>
      </c>
      <c r="DV150" s="152">
        <f t="shared" si="196"/>
        <v>5297.9871865608802</v>
      </c>
      <c r="DW150" s="156">
        <f t="shared" si="197"/>
        <v>1642.0922934391201</v>
      </c>
      <c r="DX150" s="174">
        <f t="shared" si="198"/>
        <v>0.30994644486957745</v>
      </c>
      <c r="DY150" s="145"/>
      <c r="DZ150" s="152">
        <v>0</v>
      </c>
      <c r="EA150" s="152">
        <v>0</v>
      </c>
      <c r="EB150" s="156">
        <f t="shared" si="199"/>
        <v>0</v>
      </c>
      <c r="EC150" s="174" t="str">
        <f t="shared" si="200"/>
        <v/>
      </c>
      <c r="ED150" s="145"/>
      <c r="EE150" s="152">
        <v>6940.0794800000003</v>
      </c>
      <c r="EF150" s="152">
        <v>5297.9871865608802</v>
      </c>
      <c r="EG150" s="156">
        <f t="shared" si="201"/>
        <v>1642.0922934391201</v>
      </c>
      <c r="EH150" s="174">
        <f t="shared" si="202"/>
        <v>0.30994644486957745</v>
      </c>
      <c r="EI150" s="145"/>
      <c r="EJ150" s="145"/>
      <c r="EK150" s="14"/>
      <c r="EL150" s="152">
        <f t="shared" si="203"/>
        <v>0</v>
      </c>
      <c r="EM150" s="152">
        <f t="shared" si="203"/>
        <v>0</v>
      </c>
      <c r="EN150" s="156">
        <f t="shared" si="204"/>
        <v>0</v>
      </c>
      <c r="EO150" s="174" t="str">
        <f t="shared" si="205"/>
        <v/>
      </c>
      <c r="EP150" s="145"/>
      <c r="EQ150" s="152">
        <v>0</v>
      </c>
      <c r="ER150" s="152">
        <v>0</v>
      </c>
      <c r="ES150" s="156">
        <f t="shared" si="206"/>
        <v>0</v>
      </c>
      <c r="ET150" s="174" t="str">
        <f t="shared" si="207"/>
        <v/>
      </c>
      <c r="EU150" s="145"/>
      <c r="EV150" s="152">
        <v>0</v>
      </c>
      <c r="EW150" s="152">
        <v>0</v>
      </c>
      <c r="EX150" s="156">
        <f t="shared" si="208"/>
        <v>0</v>
      </c>
      <c r="EY150" s="174" t="str">
        <f t="shared" si="209"/>
        <v/>
      </c>
      <c r="EZ150" s="145"/>
      <c r="FA150" s="145"/>
      <c r="FB150" s="14"/>
      <c r="FC150" s="152">
        <f t="shared" si="210"/>
        <v>0</v>
      </c>
      <c r="FD150" s="152">
        <f t="shared" si="210"/>
        <v>0</v>
      </c>
      <c r="FE150" s="156">
        <f t="shared" si="211"/>
        <v>0</v>
      </c>
      <c r="FF150" s="174" t="str">
        <f t="shared" si="212"/>
        <v/>
      </c>
      <c r="FG150" s="145"/>
      <c r="FH150" s="152">
        <v>0</v>
      </c>
      <c r="FI150" s="152">
        <v>0</v>
      </c>
      <c r="FJ150" s="156">
        <f t="shared" si="213"/>
        <v>0</v>
      </c>
      <c r="FK150" s="174" t="str">
        <f t="shared" si="214"/>
        <v/>
      </c>
      <c r="FL150" s="145"/>
      <c r="FM150" s="152">
        <v>0</v>
      </c>
      <c r="FN150" s="152">
        <v>0</v>
      </c>
      <c r="FO150" s="156">
        <f t="shared" si="215"/>
        <v>0</v>
      </c>
      <c r="FP150" s="174" t="str">
        <f t="shared" si="216"/>
        <v/>
      </c>
      <c r="FQ150" s="145"/>
      <c r="FR150" s="145"/>
      <c r="FS150" s="14"/>
      <c r="FT150" s="152">
        <f t="shared" si="217"/>
        <v>0</v>
      </c>
      <c r="FU150" s="152">
        <f t="shared" si="217"/>
        <v>0</v>
      </c>
      <c r="FV150" s="156">
        <f t="shared" si="218"/>
        <v>0</v>
      </c>
      <c r="FW150" s="174" t="str">
        <f t="shared" si="219"/>
        <v/>
      </c>
      <c r="FX150" s="145"/>
      <c r="FY150" s="152">
        <v>0</v>
      </c>
      <c r="FZ150" s="152">
        <v>0</v>
      </c>
      <c r="GA150" s="156">
        <f t="shared" si="220"/>
        <v>0</v>
      </c>
      <c r="GB150" s="174" t="str">
        <f t="shared" si="221"/>
        <v/>
      </c>
      <c r="GC150" s="145"/>
      <c r="GD150" s="152">
        <v>0</v>
      </c>
      <c r="GE150" s="152">
        <v>0</v>
      </c>
      <c r="GF150" s="156">
        <f t="shared" si="222"/>
        <v>0</v>
      </c>
      <c r="GG150" s="174" t="str">
        <f t="shared" si="223"/>
        <v/>
      </c>
      <c r="GH150" s="145"/>
      <c r="GI150" s="145"/>
    </row>
    <row r="151" spans="1:191" x14ac:dyDescent="0.25">
      <c r="A151" s="41">
        <v>738</v>
      </c>
      <c r="B151" s="66" t="str">
        <f>VLOOKUP($A151&amp;B$1,TEXTDF,(SPRCODE="DE")*2+(SPRCODE="FR")*3,FALSE)</f>
        <v>Kosten für zusätzlich aufgenommenes Risikokapital</v>
      </c>
      <c r="C151" s="66"/>
      <c r="D151" s="66"/>
      <c r="E151" s="66"/>
      <c r="F151" s="67">
        <f t="shared" si="146"/>
        <v>0</v>
      </c>
      <c r="G151" s="67">
        <f t="shared" si="147"/>
        <v>0</v>
      </c>
      <c r="H151" s="68">
        <f t="shared" si="148"/>
        <v>0</v>
      </c>
      <c r="I151" s="69" t="str">
        <f t="shared" si="149"/>
        <v/>
      </c>
      <c r="J151" s="23"/>
      <c r="K151" s="67">
        <f t="shared" si="237"/>
        <v>0</v>
      </c>
      <c r="L151" s="67">
        <f t="shared" si="238"/>
        <v>0</v>
      </c>
      <c r="M151" s="68">
        <f t="shared" si="150"/>
        <v>0</v>
      </c>
      <c r="N151" s="69" t="str">
        <f t="shared" si="151"/>
        <v/>
      </c>
      <c r="O151" s="45"/>
      <c r="P151" s="67">
        <f t="shared" si="239"/>
        <v>0</v>
      </c>
      <c r="Q151" s="67">
        <f t="shared" si="240"/>
        <v>0</v>
      </c>
      <c r="R151" s="68">
        <f t="shared" si="152"/>
        <v>0</v>
      </c>
      <c r="S151" s="69" t="str">
        <f t="shared" si="153"/>
        <v/>
      </c>
      <c r="T151" s="23"/>
      <c r="U151" s="23"/>
      <c r="V151" s="14"/>
      <c r="W151" s="153">
        <f t="shared" si="154"/>
        <v>0</v>
      </c>
      <c r="X151" s="153">
        <f t="shared" si="154"/>
        <v>0</v>
      </c>
      <c r="Y151" s="154">
        <f t="shared" si="155"/>
        <v>0</v>
      </c>
      <c r="Z151" s="155" t="str">
        <f t="shared" si="156"/>
        <v/>
      </c>
      <c r="AA151" s="145"/>
      <c r="AB151" s="153">
        <v>0</v>
      </c>
      <c r="AC151" s="153">
        <v>0</v>
      </c>
      <c r="AD151" s="154">
        <f t="shared" si="157"/>
        <v>0</v>
      </c>
      <c r="AE151" s="155" t="str">
        <f t="shared" si="158"/>
        <v/>
      </c>
      <c r="AF151" s="145"/>
      <c r="AG151" s="153"/>
      <c r="AH151" s="153"/>
      <c r="AI151" s="154">
        <f t="shared" si="159"/>
        <v>0</v>
      </c>
      <c r="AJ151" s="155" t="str">
        <f t="shared" si="160"/>
        <v/>
      </c>
      <c r="AK151" s="145"/>
      <c r="AL151" s="145"/>
      <c r="AM151" s="14"/>
      <c r="AN151" s="153">
        <f t="shared" si="161"/>
        <v>0</v>
      </c>
      <c r="AO151" s="153">
        <f t="shared" si="161"/>
        <v>0</v>
      </c>
      <c r="AP151" s="154">
        <f t="shared" si="162"/>
        <v>0</v>
      </c>
      <c r="AQ151" s="155" t="str">
        <f t="shared" si="163"/>
        <v/>
      </c>
      <c r="AR151" s="145"/>
      <c r="AS151" s="153">
        <v>0</v>
      </c>
      <c r="AT151" s="153">
        <v>0</v>
      </c>
      <c r="AU151" s="154">
        <f t="shared" si="164"/>
        <v>0</v>
      </c>
      <c r="AV151" s="155" t="str">
        <f t="shared" si="165"/>
        <v/>
      </c>
      <c r="AW151" s="145"/>
      <c r="AX151" s="153"/>
      <c r="AY151" s="153"/>
      <c r="AZ151" s="154">
        <f t="shared" si="166"/>
        <v>0</v>
      </c>
      <c r="BA151" s="155" t="str">
        <f t="shared" si="167"/>
        <v/>
      </c>
      <c r="BB151" s="145"/>
      <c r="BC151" s="145"/>
      <c r="BD151" s="14"/>
      <c r="BE151" s="153">
        <f t="shared" si="168"/>
        <v>0</v>
      </c>
      <c r="BF151" s="153">
        <f t="shared" si="168"/>
        <v>0</v>
      </c>
      <c r="BG151" s="154">
        <f t="shared" si="169"/>
        <v>0</v>
      </c>
      <c r="BH151" s="155" t="str">
        <f t="shared" si="170"/>
        <v/>
      </c>
      <c r="BI151" s="145"/>
      <c r="BJ151" s="153">
        <v>0</v>
      </c>
      <c r="BK151" s="153">
        <v>0</v>
      </c>
      <c r="BL151" s="154">
        <f t="shared" si="171"/>
        <v>0</v>
      </c>
      <c r="BM151" s="155" t="str">
        <f t="shared" si="172"/>
        <v/>
      </c>
      <c r="BN151" s="145"/>
      <c r="BO151" s="153"/>
      <c r="BP151" s="153"/>
      <c r="BQ151" s="154">
        <f t="shared" si="173"/>
        <v>0</v>
      </c>
      <c r="BR151" s="155" t="str">
        <f t="shared" si="174"/>
        <v/>
      </c>
      <c r="BS151" s="145"/>
      <c r="BT151" s="145"/>
      <c r="BU151" s="14"/>
      <c r="BV151" s="153">
        <f t="shared" si="175"/>
        <v>0</v>
      </c>
      <c r="BW151" s="153">
        <f t="shared" si="175"/>
        <v>0</v>
      </c>
      <c r="BX151" s="154">
        <f t="shared" si="176"/>
        <v>0</v>
      </c>
      <c r="BY151" s="155" t="str">
        <f t="shared" si="177"/>
        <v/>
      </c>
      <c r="BZ151" s="145"/>
      <c r="CA151" s="153">
        <v>0</v>
      </c>
      <c r="CB151" s="153">
        <v>0</v>
      </c>
      <c r="CC151" s="154">
        <f t="shared" si="178"/>
        <v>0</v>
      </c>
      <c r="CD151" s="155" t="str">
        <f t="shared" si="179"/>
        <v/>
      </c>
      <c r="CE151" s="145"/>
      <c r="CF151" s="153"/>
      <c r="CG151" s="153"/>
      <c r="CH151" s="154">
        <f t="shared" si="180"/>
        <v>0</v>
      </c>
      <c r="CI151" s="155" t="str">
        <f t="shared" si="181"/>
        <v/>
      </c>
      <c r="CJ151" s="145"/>
      <c r="CK151" s="145"/>
      <c r="CL151" s="14"/>
      <c r="CM151" s="129">
        <f t="shared" si="182"/>
        <v>0</v>
      </c>
      <c r="CN151" s="129">
        <f t="shared" si="182"/>
        <v>0</v>
      </c>
      <c r="CO151" s="204">
        <f t="shared" si="183"/>
        <v>0</v>
      </c>
      <c r="CP151" s="155" t="str">
        <f t="shared" si="184"/>
        <v/>
      </c>
      <c r="CQ151" s="198"/>
      <c r="CR151" s="129">
        <v>0</v>
      </c>
      <c r="CS151" s="129">
        <v>0</v>
      </c>
      <c r="CT151" s="204">
        <f t="shared" si="185"/>
        <v>0</v>
      </c>
      <c r="CU151" s="155" t="str">
        <f t="shared" si="186"/>
        <v/>
      </c>
      <c r="CV151" s="198"/>
      <c r="CW151" s="129"/>
      <c r="CX151" s="129"/>
      <c r="CY151" s="204">
        <f t="shared" si="187"/>
        <v>0</v>
      </c>
      <c r="CZ151" s="155" t="str">
        <f t="shared" si="188"/>
        <v/>
      </c>
      <c r="DA151" s="198"/>
      <c r="DB151" s="198"/>
      <c r="DC151" s="14"/>
      <c r="DD151" s="153">
        <f t="shared" si="189"/>
        <v>0</v>
      </c>
      <c r="DE151" s="153">
        <f t="shared" si="189"/>
        <v>0</v>
      </c>
      <c r="DF151" s="154">
        <f t="shared" si="190"/>
        <v>0</v>
      </c>
      <c r="DG151" s="155" t="str">
        <f t="shared" si="191"/>
        <v/>
      </c>
      <c r="DH151" s="145"/>
      <c r="DI151" s="153">
        <v>0</v>
      </c>
      <c r="DJ151" s="153">
        <v>0</v>
      </c>
      <c r="DK151" s="154">
        <f t="shared" si="192"/>
        <v>0</v>
      </c>
      <c r="DL151" s="155" t="str">
        <f t="shared" si="193"/>
        <v/>
      </c>
      <c r="DM151" s="145"/>
      <c r="DN151" s="153"/>
      <c r="DO151" s="153"/>
      <c r="DP151" s="154">
        <f t="shared" si="194"/>
        <v>0</v>
      </c>
      <c r="DQ151" s="155" t="str">
        <f t="shared" si="195"/>
        <v/>
      </c>
      <c r="DR151" s="145"/>
      <c r="DS151" s="145"/>
      <c r="DT151" s="14"/>
      <c r="DU151" s="153">
        <f t="shared" si="196"/>
        <v>0</v>
      </c>
      <c r="DV151" s="153">
        <f t="shared" si="196"/>
        <v>0</v>
      </c>
      <c r="DW151" s="154">
        <f t="shared" si="197"/>
        <v>0</v>
      </c>
      <c r="DX151" s="155" t="str">
        <f t="shared" si="198"/>
        <v/>
      </c>
      <c r="DY151" s="145"/>
      <c r="DZ151" s="153">
        <v>0</v>
      </c>
      <c r="EA151" s="153">
        <v>0</v>
      </c>
      <c r="EB151" s="154">
        <f t="shared" si="199"/>
        <v>0</v>
      </c>
      <c r="EC151" s="155" t="str">
        <f t="shared" si="200"/>
        <v/>
      </c>
      <c r="ED151" s="145"/>
      <c r="EE151" s="153"/>
      <c r="EF151" s="153"/>
      <c r="EG151" s="154">
        <f t="shared" si="201"/>
        <v>0</v>
      </c>
      <c r="EH151" s="155" t="str">
        <f t="shared" si="202"/>
        <v/>
      </c>
      <c r="EI151" s="145"/>
      <c r="EJ151" s="145"/>
      <c r="EK151" s="14"/>
      <c r="EL151" s="153">
        <f t="shared" si="203"/>
        <v>0</v>
      </c>
      <c r="EM151" s="153">
        <f t="shared" si="203"/>
        <v>0</v>
      </c>
      <c r="EN151" s="154">
        <f t="shared" si="204"/>
        <v>0</v>
      </c>
      <c r="EO151" s="155" t="str">
        <f t="shared" si="205"/>
        <v/>
      </c>
      <c r="EP151" s="145"/>
      <c r="EQ151" s="153">
        <v>0</v>
      </c>
      <c r="ER151" s="153">
        <v>0</v>
      </c>
      <c r="ES151" s="154">
        <f t="shared" si="206"/>
        <v>0</v>
      </c>
      <c r="ET151" s="155" t="str">
        <f t="shared" si="207"/>
        <v/>
      </c>
      <c r="EU151" s="145"/>
      <c r="EV151" s="153"/>
      <c r="EW151" s="153"/>
      <c r="EX151" s="154">
        <f t="shared" si="208"/>
        <v>0</v>
      </c>
      <c r="EY151" s="155" t="str">
        <f t="shared" si="209"/>
        <v/>
      </c>
      <c r="EZ151" s="145"/>
      <c r="FA151" s="145"/>
      <c r="FB151" s="14"/>
      <c r="FC151" s="153">
        <f t="shared" si="210"/>
        <v>0</v>
      </c>
      <c r="FD151" s="153">
        <f t="shared" si="210"/>
        <v>0</v>
      </c>
      <c r="FE151" s="154">
        <f t="shared" si="211"/>
        <v>0</v>
      </c>
      <c r="FF151" s="155" t="str">
        <f t="shared" si="212"/>
        <v/>
      </c>
      <c r="FG151" s="145"/>
      <c r="FH151" s="153">
        <v>0</v>
      </c>
      <c r="FI151" s="153">
        <v>0</v>
      </c>
      <c r="FJ151" s="154">
        <f t="shared" si="213"/>
        <v>0</v>
      </c>
      <c r="FK151" s="155" t="str">
        <f t="shared" si="214"/>
        <v/>
      </c>
      <c r="FL151" s="145"/>
      <c r="FM151" s="153"/>
      <c r="FN151" s="153"/>
      <c r="FO151" s="154">
        <f t="shared" si="215"/>
        <v>0</v>
      </c>
      <c r="FP151" s="155" t="str">
        <f t="shared" si="216"/>
        <v/>
      </c>
      <c r="FQ151" s="145"/>
      <c r="FR151" s="145"/>
      <c r="FS151" s="14"/>
      <c r="FT151" s="153">
        <f t="shared" si="217"/>
        <v>0</v>
      </c>
      <c r="FU151" s="153">
        <f t="shared" si="217"/>
        <v>0</v>
      </c>
      <c r="FV151" s="154">
        <f t="shared" si="218"/>
        <v>0</v>
      </c>
      <c r="FW151" s="155" t="str">
        <f t="shared" si="219"/>
        <v/>
      </c>
      <c r="FX151" s="145"/>
      <c r="FY151" s="153">
        <v>0</v>
      </c>
      <c r="FZ151" s="153">
        <v>0</v>
      </c>
      <c r="GA151" s="154">
        <f t="shared" si="220"/>
        <v>0</v>
      </c>
      <c r="GB151" s="155" t="str">
        <f t="shared" si="221"/>
        <v/>
      </c>
      <c r="GC151" s="145"/>
      <c r="GD151" s="153"/>
      <c r="GE151" s="153"/>
      <c r="GF151" s="154">
        <f t="shared" si="222"/>
        <v>0</v>
      </c>
      <c r="GG151" s="155" t="str">
        <f t="shared" si="223"/>
        <v/>
      </c>
      <c r="GH151" s="145"/>
      <c r="GI151" s="145"/>
    </row>
    <row r="152" spans="1:191" x14ac:dyDescent="0.25">
      <c r="A152" s="41">
        <v>739</v>
      </c>
      <c r="B152" s="66" t="str">
        <f>VLOOKUP($A152&amp;B$1,TEXTDF,(SPRCODE="DE")*2+(SPRCODE="FR")*3,FALSE)</f>
        <v>Zuweisung an den Überschussfonds</v>
      </c>
      <c r="C152" s="66"/>
      <c r="D152" s="66"/>
      <c r="E152" s="66"/>
      <c r="F152" s="67">
        <f t="shared" si="146"/>
        <v>-924396.17366059171</v>
      </c>
      <c r="G152" s="67">
        <f t="shared" si="147"/>
        <v>-488669.78891614801</v>
      </c>
      <c r="H152" s="68">
        <f t="shared" si="148"/>
        <v>-435726.3847444437</v>
      </c>
      <c r="I152" s="69">
        <f t="shared" si="149"/>
        <v>0.89165811889224655</v>
      </c>
      <c r="J152" s="23"/>
      <c r="K152" s="67">
        <f t="shared" si="237"/>
        <v>-743352.19204969576</v>
      </c>
      <c r="L152" s="67">
        <f t="shared" si="238"/>
        <v>-318090.31535973941</v>
      </c>
      <c r="M152" s="68">
        <f t="shared" si="150"/>
        <v>-425261.87668995635</v>
      </c>
      <c r="N152" s="69">
        <f t="shared" si="151"/>
        <v>1.3369217991092022</v>
      </c>
      <c r="O152" s="45"/>
      <c r="P152" s="67">
        <f t="shared" si="239"/>
        <v>-181043.98161089592</v>
      </c>
      <c r="Q152" s="67">
        <f t="shared" si="240"/>
        <v>-170579.47355640863</v>
      </c>
      <c r="R152" s="68">
        <f t="shared" si="152"/>
        <v>-10464.508054487291</v>
      </c>
      <c r="S152" s="69">
        <f t="shared" si="153"/>
        <v>6.1346818795444236E-2</v>
      </c>
      <c r="T152" s="23"/>
      <c r="U152" s="23"/>
      <c r="V152" s="14"/>
      <c r="W152" s="153">
        <f t="shared" si="154"/>
        <v>-636501.10429999861</v>
      </c>
      <c r="X152" s="153">
        <f t="shared" si="154"/>
        <v>-150443.67513999826</v>
      </c>
      <c r="Y152" s="154">
        <f t="shared" si="155"/>
        <v>-486057.42916000035</v>
      </c>
      <c r="Z152" s="155">
        <f t="shared" si="156"/>
        <v>3.2308266114058322</v>
      </c>
      <c r="AA152" s="145"/>
      <c r="AB152" s="153">
        <v>-543309.61299999862</v>
      </c>
      <c r="AC152" s="153">
        <v>-89528.358349998249</v>
      </c>
      <c r="AD152" s="154">
        <f t="shared" si="157"/>
        <v>-453781.25465000037</v>
      </c>
      <c r="AE152" s="155">
        <f t="shared" si="158"/>
        <v>5.068575622441414</v>
      </c>
      <c r="AF152" s="145"/>
      <c r="AG152" s="153">
        <v>-93191.491299999994</v>
      </c>
      <c r="AH152" s="153">
        <v>-60915.316789999997</v>
      </c>
      <c r="AI152" s="154">
        <f t="shared" si="159"/>
        <v>-32276.174509999997</v>
      </c>
      <c r="AJ152" s="155">
        <f t="shared" si="160"/>
        <v>0.52985318325223796</v>
      </c>
      <c r="AK152" s="145"/>
      <c r="AL152" s="145"/>
      <c r="AM152" s="14"/>
      <c r="AN152" s="153">
        <f t="shared" si="161"/>
        <v>-81404.570793739142</v>
      </c>
      <c r="AO152" s="153">
        <f t="shared" si="161"/>
        <v>-137963.40968857764</v>
      </c>
      <c r="AP152" s="154">
        <f t="shared" si="162"/>
        <v>56558.838894838496</v>
      </c>
      <c r="AQ152" s="155">
        <f t="shared" si="163"/>
        <v>-0.40995535716685871</v>
      </c>
      <c r="AR152" s="145"/>
      <c r="AS152" s="153">
        <v>-73171.962418306415</v>
      </c>
      <c r="AT152" s="153">
        <v>-124405.40968857764</v>
      </c>
      <c r="AU152" s="154">
        <f t="shared" si="164"/>
        <v>51233.447270271223</v>
      </c>
      <c r="AV152" s="155">
        <f t="shared" si="165"/>
        <v>-0.41182652264498154</v>
      </c>
      <c r="AW152" s="145"/>
      <c r="AX152" s="153">
        <v>-8232.6083754327192</v>
      </c>
      <c r="AY152" s="153">
        <v>-13558</v>
      </c>
      <c r="AZ152" s="154">
        <f t="shared" si="166"/>
        <v>5325.3916245672808</v>
      </c>
      <c r="BA152" s="155">
        <f t="shared" si="167"/>
        <v>-0.3927859289399086</v>
      </c>
      <c r="BB152" s="145"/>
      <c r="BC152" s="145"/>
      <c r="BD152" s="14"/>
      <c r="BE152" s="153">
        <f t="shared" si="168"/>
        <v>-7000.0000020201114</v>
      </c>
      <c r="BF152" s="153">
        <f t="shared" si="168"/>
        <v>-35000.000002454341</v>
      </c>
      <c r="BG152" s="154">
        <f t="shared" si="169"/>
        <v>28000.000000434229</v>
      </c>
      <c r="BH152" s="155">
        <f t="shared" si="170"/>
        <v>-0.79999999995630733</v>
      </c>
      <c r="BI152" s="145"/>
      <c r="BJ152" s="153">
        <v>-3000.0000020201114</v>
      </c>
      <c r="BK152" s="153">
        <v>-20000.000002454341</v>
      </c>
      <c r="BL152" s="154">
        <f t="shared" si="171"/>
        <v>17000.000000434229</v>
      </c>
      <c r="BM152" s="155">
        <f t="shared" si="172"/>
        <v>-0.84999999991740194</v>
      </c>
      <c r="BN152" s="145"/>
      <c r="BO152" s="153">
        <v>-4000</v>
      </c>
      <c r="BP152" s="153">
        <v>-15000</v>
      </c>
      <c r="BQ152" s="154">
        <f t="shared" si="173"/>
        <v>11000</v>
      </c>
      <c r="BR152" s="155">
        <f t="shared" si="174"/>
        <v>-0.73333333333333339</v>
      </c>
      <c r="BS152" s="145"/>
      <c r="BT152" s="145"/>
      <c r="BU152" s="14"/>
      <c r="BV152" s="153">
        <f t="shared" si="175"/>
        <v>-115536.59872796322</v>
      </c>
      <c r="BW152" s="153">
        <f t="shared" si="175"/>
        <v>-90381.386936408613</v>
      </c>
      <c r="BX152" s="154">
        <f t="shared" si="176"/>
        <v>-25155.211791554611</v>
      </c>
      <c r="BY152" s="155">
        <f t="shared" si="177"/>
        <v>0.27832292294046734</v>
      </c>
      <c r="BZ152" s="145"/>
      <c r="CA152" s="153">
        <v>-54378.314142500036</v>
      </c>
      <c r="CB152" s="153">
        <v>-42440.650800000003</v>
      </c>
      <c r="CC152" s="154">
        <f t="shared" si="178"/>
        <v>-11937.663342500033</v>
      </c>
      <c r="CD152" s="155">
        <f t="shared" si="179"/>
        <v>0.2812789888344509</v>
      </c>
      <c r="CE152" s="145"/>
      <c r="CF152" s="153">
        <v>-61158.284585463196</v>
      </c>
      <c r="CG152" s="153">
        <v>-47940.736136408617</v>
      </c>
      <c r="CH152" s="154">
        <f t="shared" si="180"/>
        <v>-13217.548449054579</v>
      </c>
      <c r="CI152" s="155">
        <f t="shared" si="181"/>
        <v>0.27570599690930697</v>
      </c>
      <c r="CJ152" s="145"/>
      <c r="CK152" s="145"/>
      <c r="CL152" s="14"/>
      <c r="CM152" s="129">
        <f t="shared" si="182"/>
        <v>-40439.118469285335</v>
      </c>
      <c r="CN152" s="129">
        <f t="shared" si="182"/>
        <v>-17588.387516265881</v>
      </c>
      <c r="CO152" s="204">
        <f t="shared" si="183"/>
        <v>-22850.730953019454</v>
      </c>
      <c r="CP152" s="155">
        <f t="shared" si="184"/>
        <v>1.2991941945722378</v>
      </c>
      <c r="CQ152" s="198"/>
      <c r="CR152" s="129">
        <v>-40414.628119285335</v>
      </c>
      <c r="CS152" s="129">
        <v>-17538.085466265882</v>
      </c>
      <c r="CT152" s="204">
        <f t="shared" si="185"/>
        <v>-22876.542653019453</v>
      </c>
      <c r="CU152" s="155">
        <f t="shared" si="186"/>
        <v>1.3043922437840765</v>
      </c>
      <c r="CV152" s="198"/>
      <c r="CW152" s="129">
        <v>-24.490349999999999</v>
      </c>
      <c r="CX152" s="129">
        <v>-50.302050000000001</v>
      </c>
      <c r="CY152" s="204">
        <f t="shared" si="187"/>
        <v>25.811700000000002</v>
      </c>
      <c r="CZ152" s="155">
        <f t="shared" si="188"/>
        <v>-0.51313415656021966</v>
      </c>
      <c r="DA152" s="198"/>
      <c r="DB152" s="198"/>
      <c r="DC152" s="14"/>
      <c r="DD152" s="153">
        <f t="shared" si="189"/>
        <v>-15000.153352405549</v>
      </c>
      <c r="DE152" s="153">
        <f t="shared" si="189"/>
        <v>-10000.308150725505</v>
      </c>
      <c r="DF152" s="154">
        <f t="shared" si="190"/>
        <v>-4999.8452016800438</v>
      </c>
      <c r="DG152" s="155">
        <f t="shared" si="191"/>
        <v>0.49996911358349627</v>
      </c>
      <c r="DH152" s="145"/>
      <c r="DI152" s="153">
        <v>-15000.153352405549</v>
      </c>
      <c r="DJ152" s="153">
        <v>-10000.308150725505</v>
      </c>
      <c r="DK152" s="154">
        <f t="shared" si="192"/>
        <v>-4999.8452016800438</v>
      </c>
      <c r="DL152" s="155">
        <f t="shared" si="193"/>
        <v>0.49996911358349627</v>
      </c>
      <c r="DM152" s="145"/>
      <c r="DN152" s="153">
        <v>0</v>
      </c>
      <c r="DO152" s="153">
        <v>0</v>
      </c>
      <c r="DP152" s="154">
        <f t="shared" si="194"/>
        <v>0</v>
      </c>
      <c r="DQ152" s="155" t="str">
        <f t="shared" si="195"/>
        <v/>
      </c>
      <c r="DR152" s="145"/>
      <c r="DS152" s="145"/>
      <c r="DT152" s="14"/>
      <c r="DU152" s="153">
        <f t="shared" si="196"/>
        <v>-28437.10718589625</v>
      </c>
      <c r="DV152" s="153">
        <f t="shared" si="196"/>
        <v>-29468.59017487305</v>
      </c>
      <c r="DW152" s="154">
        <f t="shared" si="197"/>
        <v>1031.4829889768007</v>
      </c>
      <c r="DX152" s="155">
        <f t="shared" si="198"/>
        <v>-3.5002793919076347E-2</v>
      </c>
      <c r="DY152" s="145"/>
      <c r="DZ152" s="153">
        <v>-14000.00018589625</v>
      </c>
      <c r="EA152" s="153">
        <v>-10032.24299487305</v>
      </c>
      <c r="EB152" s="154">
        <f t="shared" si="199"/>
        <v>-3967.7571910232</v>
      </c>
      <c r="EC152" s="155">
        <f t="shared" si="200"/>
        <v>0.39550050702030548</v>
      </c>
      <c r="ED152" s="145"/>
      <c r="EE152" s="153">
        <v>-14437.107</v>
      </c>
      <c r="EF152" s="153">
        <v>-19436.347180000001</v>
      </c>
      <c r="EG152" s="154">
        <f t="shared" si="201"/>
        <v>4999.2401800000007</v>
      </c>
      <c r="EH152" s="155">
        <f t="shared" si="202"/>
        <v>-0.25721089120821106</v>
      </c>
      <c r="EI152" s="145"/>
      <c r="EJ152" s="145"/>
      <c r="EK152" s="14"/>
      <c r="EL152" s="153">
        <f t="shared" si="203"/>
        <v>-77.520829283435887</v>
      </c>
      <c r="EM152" s="153">
        <f t="shared" si="203"/>
        <v>-17760.909953511415</v>
      </c>
      <c r="EN152" s="154">
        <f t="shared" si="204"/>
        <v>17683.389124227979</v>
      </c>
      <c r="EO152" s="155">
        <f t="shared" si="205"/>
        <v>-0.99563531207092748</v>
      </c>
      <c r="EP152" s="145"/>
      <c r="EQ152" s="153">
        <v>-77.520829283435887</v>
      </c>
      <c r="ER152" s="153">
        <v>-4082.1385535114159</v>
      </c>
      <c r="ES152" s="154">
        <f t="shared" si="206"/>
        <v>4004.61772422798</v>
      </c>
      <c r="ET152" s="155">
        <f t="shared" si="207"/>
        <v>-0.98100975058361184</v>
      </c>
      <c r="EU152" s="145"/>
      <c r="EV152" s="153">
        <v>0</v>
      </c>
      <c r="EW152" s="153">
        <v>-13678.7714</v>
      </c>
      <c r="EX152" s="154">
        <f t="shared" si="208"/>
        <v>13678.7714</v>
      </c>
      <c r="EY152" s="155">
        <f t="shared" si="209"/>
        <v>-1</v>
      </c>
      <c r="EZ152" s="145"/>
      <c r="FA152" s="145"/>
      <c r="FB152" s="14"/>
      <c r="FC152" s="153">
        <f t="shared" si="210"/>
        <v>0</v>
      </c>
      <c r="FD152" s="153">
        <f t="shared" si="210"/>
        <v>-63.121353333335655</v>
      </c>
      <c r="FE152" s="154">
        <f t="shared" si="211"/>
        <v>63.121353333335655</v>
      </c>
      <c r="FF152" s="155">
        <f t="shared" si="212"/>
        <v>-1</v>
      </c>
      <c r="FG152" s="145"/>
      <c r="FH152" s="153">
        <v>0</v>
      </c>
      <c r="FI152" s="153">
        <v>-63.121353333335655</v>
      </c>
      <c r="FJ152" s="154">
        <f t="shared" si="213"/>
        <v>63.121353333335655</v>
      </c>
      <c r="FK152" s="155">
        <f t="shared" si="214"/>
        <v>-1</v>
      </c>
      <c r="FL152" s="145"/>
      <c r="FM152" s="153">
        <v>0</v>
      </c>
      <c r="FN152" s="153">
        <v>0</v>
      </c>
      <c r="FO152" s="154">
        <f t="shared" si="215"/>
        <v>0</v>
      </c>
      <c r="FP152" s="155" t="str">
        <f t="shared" si="216"/>
        <v/>
      </c>
      <c r="FQ152" s="145"/>
      <c r="FR152" s="145"/>
      <c r="FS152" s="14"/>
      <c r="FT152" s="153">
        <f t="shared" si="217"/>
        <v>0</v>
      </c>
      <c r="FU152" s="153">
        <f t="shared" si="217"/>
        <v>0</v>
      </c>
      <c r="FV152" s="154">
        <f t="shared" si="218"/>
        <v>0</v>
      </c>
      <c r="FW152" s="155" t="str">
        <f t="shared" si="219"/>
        <v/>
      </c>
      <c r="FX152" s="145"/>
      <c r="FY152" s="153">
        <v>0</v>
      </c>
      <c r="FZ152" s="153">
        <v>0</v>
      </c>
      <c r="GA152" s="154">
        <f t="shared" si="220"/>
        <v>0</v>
      </c>
      <c r="GB152" s="155" t="str">
        <f t="shared" si="221"/>
        <v/>
      </c>
      <c r="GC152" s="145"/>
      <c r="GD152" s="153">
        <v>0</v>
      </c>
      <c r="GE152" s="153">
        <v>0</v>
      </c>
      <c r="GF152" s="154">
        <f t="shared" si="222"/>
        <v>0</v>
      </c>
      <c r="GG152" s="155" t="str">
        <f t="shared" si="223"/>
        <v/>
      </c>
      <c r="GH152" s="145"/>
      <c r="GI152" s="145"/>
    </row>
    <row r="153" spans="1:191" ht="13" x14ac:dyDescent="0.3">
      <c r="A153" s="41">
        <v>740</v>
      </c>
      <c r="B153" s="60" t="str">
        <f>VLOOKUP($A153&amp;B$1,TEXTDF,(SPRCODE="DE")*2+(SPRCODE="FR")*3,FALSE)</f>
        <v>Ergebnis der Betriebsrechnung</v>
      </c>
      <c r="C153" s="60"/>
      <c r="D153" s="60"/>
      <c r="E153" s="60"/>
      <c r="F153" s="61">
        <f t="shared" si="146"/>
        <v>378929.20330827485</v>
      </c>
      <c r="G153" s="61">
        <f t="shared" si="147"/>
        <v>445075.79524572066</v>
      </c>
      <c r="H153" s="62">
        <f t="shared" si="148"/>
        <v>-66146.591937445803</v>
      </c>
      <c r="I153" s="63">
        <f t="shared" si="149"/>
        <v>-0.14861871313610109</v>
      </c>
      <c r="J153" s="23"/>
      <c r="K153" s="61">
        <f>+SUBTOTAL(9,K127:K152)</f>
        <v>340059.43982419616</v>
      </c>
      <c r="L153" s="61">
        <f>+SUBTOTAL(9,L127:L152)</f>
        <v>376446.2683362313</v>
      </c>
      <c r="M153" s="62">
        <f t="shared" si="150"/>
        <v>-36386.828512035136</v>
      </c>
      <c r="N153" s="63">
        <f t="shared" si="151"/>
        <v>-9.665875736490348E-2</v>
      </c>
      <c r="O153" s="45"/>
      <c r="P153" s="61">
        <f>+SUBTOTAL(9,P127:P152)</f>
        <v>38869.763484078721</v>
      </c>
      <c r="Q153" s="61">
        <f>+SUBTOTAL(9,Q127:Q152)</f>
        <v>68629.526909489388</v>
      </c>
      <c r="R153" s="62">
        <f t="shared" si="152"/>
        <v>-29759.763425410667</v>
      </c>
      <c r="S153" s="63">
        <f t="shared" si="153"/>
        <v>-0.43362915009830549</v>
      </c>
      <c r="T153" s="23"/>
      <c r="U153" s="23"/>
      <c r="V153" s="14"/>
      <c r="W153" s="149">
        <f t="shared" si="154"/>
        <v>137887.76563560922</v>
      </c>
      <c r="X153" s="149">
        <f t="shared" si="154"/>
        <v>124193.60018999103</v>
      </c>
      <c r="Y153" s="150">
        <f t="shared" si="155"/>
        <v>13694.165445618186</v>
      </c>
      <c r="Z153" s="151">
        <f t="shared" si="156"/>
        <v>0.11026466278994151</v>
      </c>
      <c r="AA153" s="145"/>
      <c r="AB153" s="149">
        <f>+SUBTOTAL(9,AB127:AB152)</f>
        <v>124815.0066888408</v>
      </c>
      <c r="AC153" s="149">
        <f>+SUBTOTAL(9,AC127:AC152)</f>
        <v>106873.46297873731</v>
      </c>
      <c r="AD153" s="150">
        <f t="shared" si="157"/>
        <v>17941.543710103491</v>
      </c>
      <c r="AE153" s="151">
        <f t="shared" si="158"/>
        <v>0.16787650750750904</v>
      </c>
      <c r="AF153" s="145"/>
      <c r="AG153" s="149">
        <f>+SUBTOTAL(9,AG127:AG152)</f>
        <v>13072.758946768416</v>
      </c>
      <c r="AH153" s="149">
        <f>+SUBTOTAL(9,AH127:AH152)</f>
        <v>17320.137211253721</v>
      </c>
      <c r="AI153" s="150">
        <f t="shared" si="159"/>
        <v>-4247.3782644853054</v>
      </c>
      <c r="AJ153" s="151">
        <f t="shared" si="160"/>
        <v>-0.24522774921930646</v>
      </c>
      <c r="AK153" s="145"/>
      <c r="AL153" s="145"/>
      <c r="AM153" s="14"/>
      <c r="AN153" s="149">
        <f t="shared" si="161"/>
        <v>74456.907379185475</v>
      </c>
      <c r="AO153" s="149">
        <f t="shared" si="161"/>
        <v>110469.05292142241</v>
      </c>
      <c r="AP153" s="150">
        <f t="shared" si="162"/>
        <v>-36012.145542236933</v>
      </c>
      <c r="AQ153" s="151">
        <f t="shared" si="163"/>
        <v>-0.32599306855516075</v>
      </c>
      <c r="AR153" s="145"/>
      <c r="AS153" s="149">
        <f>+SUBTOTAL(9,AS127:AS152)</f>
        <v>73660.913006133254</v>
      </c>
      <c r="AT153" s="149">
        <f>+SUBTOTAL(9,AT127:AT152)</f>
        <v>102845.05292142241</v>
      </c>
      <c r="AU153" s="150">
        <f t="shared" si="164"/>
        <v>-29184.139915289154</v>
      </c>
      <c r="AV153" s="151">
        <f t="shared" si="165"/>
        <v>-0.28376804801283895</v>
      </c>
      <c r="AW153" s="145"/>
      <c r="AX153" s="149">
        <f>+SUBTOTAL(9,AX127:AX152)</f>
        <v>795.99437305221545</v>
      </c>
      <c r="AY153" s="149">
        <f>+SUBTOTAL(9,AY127:AY152)</f>
        <v>7624</v>
      </c>
      <c r="AZ153" s="150">
        <f t="shared" si="166"/>
        <v>-6828.0056269477845</v>
      </c>
      <c r="BA153" s="151">
        <f t="shared" si="167"/>
        <v>-0.89559360269514487</v>
      </c>
      <c r="BB153" s="145"/>
      <c r="BC153" s="145"/>
      <c r="BD153" s="14"/>
      <c r="BE153" s="149">
        <f t="shared" si="168"/>
        <v>52775.317920846675</v>
      </c>
      <c r="BF153" s="149">
        <f t="shared" si="168"/>
        <v>40195.034877018988</v>
      </c>
      <c r="BG153" s="150">
        <f t="shared" si="169"/>
        <v>12580.283043827687</v>
      </c>
      <c r="BH153" s="151">
        <f t="shared" si="170"/>
        <v>0.31298102072353995</v>
      </c>
      <c r="BI153" s="145"/>
      <c r="BJ153" s="149">
        <f>+SUBTOTAL(9,BJ127:BJ152)</f>
        <v>41982.365227668706</v>
      </c>
      <c r="BK153" s="149">
        <f>+SUBTOTAL(9,BK127:BK152)</f>
        <v>21671.861439718443</v>
      </c>
      <c r="BL153" s="150">
        <f t="shared" si="171"/>
        <v>20310.503787950263</v>
      </c>
      <c r="BM153" s="151">
        <f t="shared" si="172"/>
        <v>0.93718316926513778</v>
      </c>
      <c r="BN153" s="145"/>
      <c r="BO153" s="149">
        <f>+SUBTOTAL(9,BO127:BO152)</f>
        <v>10792.952693177973</v>
      </c>
      <c r="BP153" s="149">
        <f>+SUBTOTAL(9,BP127:BP152)</f>
        <v>18523.173437300546</v>
      </c>
      <c r="BQ153" s="150">
        <f t="shared" si="173"/>
        <v>-7730.2207441225728</v>
      </c>
      <c r="BR153" s="151">
        <f t="shared" si="174"/>
        <v>-0.41732701852027398</v>
      </c>
      <c r="BS153" s="145"/>
      <c r="BT153" s="145"/>
      <c r="BU153" s="14"/>
      <c r="BV153" s="149">
        <f t="shared" si="175"/>
        <v>56774.868463537226</v>
      </c>
      <c r="BW153" s="149">
        <f t="shared" si="175"/>
        <v>81111.524914687441</v>
      </c>
      <c r="BX153" s="150">
        <f t="shared" si="176"/>
        <v>-24336.656451150215</v>
      </c>
      <c r="BY153" s="151">
        <f t="shared" si="177"/>
        <v>-0.30003943923810272</v>
      </c>
      <c r="BZ153" s="145"/>
      <c r="CA153" s="149">
        <f>+SUBTOTAL(9,CA127:CA152)</f>
        <v>35630.010399846287</v>
      </c>
      <c r="CB153" s="149">
        <f>+SUBTOTAL(9,CB127:CB152)</f>
        <v>62611.657556750637</v>
      </c>
      <c r="CC153" s="150">
        <f t="shared" si="178"/>
        <v>-26981.64715690435</v>
      </c>
      <c r="CD153" s="151">
        <f t="shared" si="179"/>
        <v>-0.43093647748342123</v>
      </c>
      <c r="CE153" s="145"/>
      <c r="CF153" s="149">
        <f>+SUBTOTAL(9,CF127:CF152)</f>
        <v>21144.858063690939</v>
      </c>
      <c r="CG153" s="149">
        <f>+SUBTOTAL(9,CG127:CG152)</f>
        <v>18499.867357936797</v>
      </c>
      <c r="CH153" s="150">
        <f t="shared" si="180"/>
        <v>2644.9907057541423</v>
      </c>
      <c r="CI153" s="151">
        <f t="shared" si="181"/>
        <v>0.14297349567857265</v>
      </c>
      <c r="CJ153" s="145"/>
      <c r="CK153" s="145"/>
      <c r="CL153" s="14"/>
      <c r="CM153" s="202">
        <f t="shared" si="182"/>
        <v>29820.183740714609</v>
      </c>
      <c r="CN153" s="202">
        <f t="shared" si="182"/>
        <v>37124.480313734406</v>
      </c>
      <c r="CO153" s="203">
        <f t="shared" si="183"/>
        <v>-7304.2965730197975</v>
      </c>
      <c r="CP153" s="151">
        <f t="shared" si="184"/>
        <v>-0.19675148342258497</v>
      </c>
      <c r="CQ153" s="198"/>
      <c r="CR153" s="202">
        <f>+SUBTOTAL(9,CR127:CR152)</f>
        <v>29806.259150714599</v>
      </c>
      <c r="CS153" s="202">
        <f>+SUBTOTAL(9,CS127:CS152)</f>
        <v>37102.964613734417</v>
      </c>
      <c r="CT153" s="203">
        <f t="shared" si="185"/>
        <v>-7296.7054630198181</v>
      </c>
      <c r="CU153" s="151">
        <f t="shared" si="186"/>
        <v>-0.19666098218789763</v>
      </c>
      <c r="CV153" s="198"/>
      <c r="CW153" s="202">
        <f>+SUBTOTAL(9,CW127:CW152)</f>
        <v>13.924590000010419</v>
      </c>
      <c r="CX153" s="202">
        <f>+SUBTOTAL(9,CX127:CX152)</f>
        <v>21.515699999989955</v>
      </c>
      <c r="CY153" s="203">
        <f t="shared" si="187"/>
        <v>-7.5911099999795368</v>
      </c>
      <c r="CZ153" s="151">
        <f t="shared" si="188"/>
        <v>-0.35281724508071222</v>
      </c>
      <c r="DA153" s="198"/>
      <c r="DB153" s="198"/>
      <c r="DC153" s="14"/>
      <c r="DD153" s="149">
        <f t="shared" si="189"/>
        <v>7154.9205831036052</v>
      </c>
      <c r="DE153" s="149">
        <f t="shared" si="189"/>
        <v>7272.626128476044</v>
      </c>
      <c r="DF153" s="150">
        <f t="shared" si="190"/>
        <v>-117.70554537243879</v>
      </c>
      <c r="DG153" s="151">
        <f t="shared" si="191"/>
        <v>-1.618473757527028E-2</v>
      </c>
      <c r="DH153" s="145"/>
      <c r="DI153" s="149">
        <f>+SUBTOTAL(9,DI127:DI152)</f>
        <v>7154.9205831036052</v>
      </c>
      <c r="DJ153" s="149">
        <f>+SUBTOTAL(9,DJ127:DJ152)</f>
        <v>7272.626128476044</v>
      </c>
      <c r="DK153" s="150">
        <f t="shared" si="192"/>
        <v>-117.70554537243879</v>
      </c>
      <c r="DL153" s="151">
        <f t="shared" si="193"/>
        <v>-1.618473757527028E-2</v>
      </c>
      <c r="DM153" s="145"/>
      <c r="DN153" s="149">
        <f>+SUBTOTAL(9,DN127:DN152)</f>
        <v>0</v>
      </c>
      <c r="DO153" s="149">
        <f>+SUBTOTAL(9,DO127:DO152)</f>
        <v>0</v>
      </c>
      <c r="DP153" s="150">
        <f t="shared" si="194"/>
        <v>0</v>
      </c>
      <c r="DQ153" s="151" t="str">
        <f t="shared" si="195"/>
        <v/>
      </c>
      <c r="DR153" s="145"/>
      <c r="DS153" s="145"/>
      <c r="DT153" s="14"/>
      <c r="DU153" s="149">
        <f t="shared" si="196"/>
        <v>29455.098721022972</v>
      </c>
      <c r="DV153" s="149">
        <f t="shared" si="196"/>
        <v>35536.297550189833</v>
      </c>
      <c r="DW153" s="150">
        <f t="shared" si="197"/>
        <v>-6081.1988291668604</v>
      </c>
      <c r="DX153" s="151">
        <f t="shared" si="198"/>
        <v>-0.17112640450452254</v>
      </c>
      <c r="DY153" s="145"/>
      <c r="DZ153" s="149">
        <f>+SUBTOTAL(9,DZ127:DZ152)</f>
        <v>27154.355171546435</v>
      </c>
      <c r="EA153" s="149">
        <f>+SUBTOTAL(9,EA127:EA152)</f>
        <v>32852.131875614927</v>
      </c>
      <c r="EB153" s="150">
        <f t="shared" si="199"/>
        <v>-5697.7767040684921</v>
      </c>
      <c r="EC153" s="151">
        <f t="shared" si="200"/>
        <v>-0.173437045901358</v>
      </c>
      <c r="ED153" s="145"/>
      <c r="EE153" s="149">
        <f>+SUBTOTAL(9,EE127:EE152)</f>
        <v>2300.7435494765377</v>
      </c>
      <c r="EF153" s="149">
        <f>+SUBTOTAL(9,EF127:EF152)</f>
        <v>2684.165674574906</v>
      </c>
      <c r="EG153" s="150">
        <f t="shared" si="201"/>
        <v>-383.42212509836827</v>
      </c>
      <c r="EH153" s="151">
        <f t="shared" si="202"/>
        <v>-0.14284592368132831</v>
      </c>
      <c r="EI153" s="145"/>
      <c r="EJ153" s="145"/>
      <c r="EK153" s="14"/>
      <c r="EL153" s="149">
        <f t="shared" si="203"/>
        <v>-9238.5737857434888</v>
      </c>
      <c r="EM153" s="149">
        <f t="shared" si="203"/>
        <v>9145.7947335342142</v>
      </c>
      <c r="EN153" s="150">
        <f t="shared" si="204"/>
        <v>-18384.368519277705</v>
      </c>
      <c r="EO153" s="151">
        <f t="shared" si="205"/>
        <v>-2.0101444494341303</v>
      </c>
      <c r="EP153" s="145"/>
      <c r="EQ153" s="149">
        <f>+SUBTOTAL(9,EQ127:EQ152)</f>
        <v>12.894946343967604</v>
      </c>
      <c r="ER153" s="149">
        <f>+SUBTOTAL(9,ER127:ER152)</f>
        <v>5189.1272051107326</v>
      </c>
      <c r="ES153" s="150">
        <f t="shared" si="206"/>
        <v>-5176.232258766765</v>
      </c>
      <c r="ET153" s="151">
        <f t="shared" si="207"/>
        <v>-0.99751500669876281</v>
      </c>
      <c r="EU153" s="145"/>
      <c r="EV153" s="149">
        <f>+SUBTOTAL(9,EV127:EV152)</f>
        <v>-9251.4687320874564</v>
      </c>
      <c r="EW153" s="149">
        <f>+SUBTOTAL(9,EW127:EW152)</f>
        <v>3956.6675284234825</v>
      </c>
      <c r="EX153" s="150">
        <f t="shared" si="208"/>
        <v>-13208.136260510939</v>
      </c>
      <c r="EY153" s="151">
        <f t="shared" si="209"/>
        <v>-3.338197148390091</v>
      </c>
      <c r="EZ153" s="145"/>
      <c r="FA153" s="145"/>
      <c r="FB153" s="14"/>
      <c r="FC153" s="149">
        <f t="shared" si="210"/>
        <v>-8.9999998635903466E-5</v>
      </c>
      <c r="FD153" s="149">
        <f t="shared" si="210"/>
        <v>126.45698666666658</v>
      </c>
      <c r="FE153" s="150">
        <f t="shared" si="211"/>
        <v>-126.45707666666522</v>
      </c>
      <c r="FF153" s="151">
        <f t="shared" si="212"/>
        <v>-1.0000007117044381</v>
      </c>
      <c r="FG153" s="145"/>
      <c r="FH153" s="149">
        <f>+SUBTOTAL(9,FH127:FH152)</f>
        <v>-8.9999998635903466E-5</v>
      </c>
      <c r="FI153" s="149">
        <f>+SUBTOTAL(9,FI127:FI152)</f>
        <v>126.45698666666658</v>
      </c>
      <c r="FJ153" s="150">
        <f t="shared" si="213"/>
        <v>-126.45707666666522</v>
      </c>
      <c r="FK153" s="151">
        <f t="shared" si="214"/>
        <v>-1.0000007117044381</v>
      </c>
      <c r="FL153" s="145"/>
      <c r="FM153" s="149">
        <f>+SUBTOTAL(9,FM127:FM152)</f>
        <v>0</v>
      </c>
      <c r="FN153" s="149">
        <f>+SUBTOTAL(9,FN127:FN152)</f>
        <v>0</v>
      </c>
      <c r="FO153" s="150">
        <f t="shared" si="215"/>
        <v>0</v>
      </c>
      <c r="FP153" s="151" t="str">
        <f t="shared" si="216"/>
        <v/>
      </c>
      <c r="FQ153" s="145"/>
      <c r="FR153" s="145"/>
      <c r="FS153" s="14"/>
      <c r="FT153" s="149">
        <f t="shared" si="217"/>
        <v>-157.28525999999999</v>
      </c>
      <c r="FU153" s="149">
        <f t="shared" si="217"/>
        <v>-99.073369999999983</v>
      </c>
      <c r="FV153" s="150">
        <f t="shared" si="218"/>
        <v>-58.211890000000011</v>
      </c>
      <c r="FW153" s="151">
        <f t="shared" si="219"/>
        <v>0.58756343909569253</v>
      </c>
      <c r="FX153" s="145"/>
      <c r="FY153" s="149">
        <f>+SUBTOTAL(9,FY127:FY152)</f>
        <v>-157.28525999999999</v>
      </c>
      <c r="FZ153" s="149">
        <f>+SUBTOTAL(9,FZ127:FZ152)</f>
        <v>-99.073369999999983</v>
      </c>
      <c r="GA153" s="150">
        <f t="shared" si="220"/>
        <v>-58.211890000000011</v>
      </c>
      <c r="GB153" s="151">
        <f t="shared" si="221"/>
        <v>0.58756343909569253</v>
      </c>
      <c r="GC153" s="145"/>
      <c r="GD153" s="149">
        <f>+SUBTOTAL(9,GD127:GD152)</f>
        <v>0</v>
      </c>
      <c r="GE153" s="149">
        <f>+SUBTOTAL(9,GE127:GE152)</f>
        <v>0</v>
      </c>
      <c r="GF153" s="150">
        <f t="shared" si="222"/>
        <v>0</v>
      </c>
      <c r="GG153" s="151" t="str">
        <f t="shared" si="223"/>
        <v/>
      </c>
      <c r="GH153" s="145"/>
      <c r="GI153" s="145"/>
    </row>
    <row r="154" spans="1:191" ht="6" customHeight="1" x14ac:dyDescent="0.3">
      <c r="A154" s="41"/>
      <c r="B154" s="96"/>
      <c r="C154" s="96"/>
      <c r="D154" s="96"/>
      <c r="E154" s="96"/>
      <c r="F154" s="97"/>
      <c r="G154" s="97"/>
      <c r="H154" s="98"/>
      <c r="I154" s="99"/>
      <c r="J154" s="23"/>
      <c r="K154" s="97"/>
      <c r="L154" s="97"/>
      <c r="M154" s="98"/>
      <c r="N154" s="99"/>
      <c r="O154" s="45"/>
      <c r="P154" s="97"/>
      <c r="Q154" s="97"/>
      <c r="R154" s="98"/>
      <c r="S154" s="99"/>
      <c r="T154" s="30"/>
      <c r="U154" s="30"/>
      <c r="V154" s="14"/>
      <c r="W154" s="179"/>
      <c r="X154" s="179"/>
      <c r="Y154" s="180"/>
      <c r="Z154" s="181"/>
      <c r="AA154" s="145"/>
      <c r="AB154" s="179"/>
      <c r="AC154" s="179"/>
      <c r="AD154" s="180"/>
      <c r="AE154" s="181"/>
      <c r="AF154" s="145"/>
      <c r="AG154" s="179"/>
      <c r="AH154" s="179"/>
      <c r="AI154" s="180"/>
      <c r="AJ154" s="181"/>
      <c r="AK154" s="145"/>
      <c r="AL154" s="145"/>
      <c r="AM154" s="14"/>
      <c r="AN154" s="179"/>
      <c r="AO154" s="179"/>
      <c r="AP154" s="180"/>
      <c r="AQ154" s="181"/>
      <c r="AR154" s="145"/>
      <c r="AS154" s="179"/>
      <c r="AT154" s="179"/>
      <c r="AU154" s="180"/>
      <c r="AV154" s="181"/>
      <c r="AW154" s="145"/>
      <c r="AX154" s="179"/>
      <c r="AY154" s="179"/>
      <c r="AZ154" s="180"/>
      <c r="BA154" s="181"/>
      <c r="BB154" s="145"/>
      <c r="BC154" s="145"/>
      <c r="BD154" s="14"/>
      <c r="BE154" s="179"/>
      <c r="BF154" s="179"/>
      <c r="BG154" s="180"/>
      <c r="BH154" s="181"/>
      <c r="BI154" s="145"/>
      <c r="BJ154" s="179"/>
      <c r="BK154" s="179"/>
      <c r="BL154" s="180"/>
      <c r="BM154" s="181"/>
      <c r="BN154" s="145"/>
      <c r="BO154" s="179"/>
      <c r="BP154" s="179"/>
      <c r="BQ154" s="180"/>
      <c r="BR154" s="181"/>
      <c r="BS154" s="145"/>
      <c r="BT154" s="145"/>
      <c r="BU154" s="14"/>
      <c r="BV154" s="179"/>
      <c r="BW154" s="179"/>
      <c r="BX154" s="180"/>
      <c r="BY154" s="181"/>
      <c r="BZ154" s="145"/>
      <c r="CA154" s="179"/>
      <c r="CB154" s="179"/>
      <c r="CC154" s="180"/>
      <c r="CD154" s="181"/>
      <c r="CE154" s="145"/>
      <c r="CF154" s="179"/>
      <c r="CG154" s="179"/>
      <c r="CH154" s="180"/>
      <c r="CI154" s="181"/>
      <c r="CJ154" s="145"/>
      <c r="CK154" s="145"/>
      <c r="CL154" s="14"/>
      <c r="CM154" s="221"/>
      <c r="CN154" s="221"/>
      <c r="CO154" s="222"/>
      <c r="CP154" s="181"/>
      <c r="CQ154" s="198"/>
      <c r="CR154" s="221"/>
      <c r="CS154" s="221"/>
      <c r="CT154" s="222"/>
      <c r="CU154" s="181"/>
      <c r="CV154" s="198"/>
      <c r="CW154" s="221"/>
      <c r="CX154" s="221"/>
      <c r="CY154" s="222"/>
      <c r="CZ154" s="181"/>
      <c r="DA154" s="198"/>
      <c r="DB154" s="198"/>
      <c r="DC154" s="14"/>
      <c r="DD154" s="179"/>
      <c r="DE154" s="179"/>
      <c r="DF154" s="180"/>
      <c r="DG154" s="181"/>
      <c r="DH154" s="145"/>
      <c r="DI154" s="179"/>
      <c r="DJ154" s="179"/>
      <c r="DK154" s="180"/>
      <c r="DL154" s="181"/>
      <c r="DM154" s="145"/>
      <c r="DN154" s="179"/>
      <c r="DO154" s="179"/>
      <c r="DP154" s="180"/>
      <c r="DQ154" s="181"/>
      <c r="DR154" s="145"/>
      <c r="DS154" s="145"/>
      <c r="DT154" s="14"/>
      <c r="DU154" s="179"/>
      <c r="DV154" s="179"/>
      <c r="DW154" s="180"/>
      <c r="DX154" s="181"/>
      <c r="DY154" s="145"/>
      <c r="DZ154" s="179"/>
      <c r="EA154" s="179"/>
      <c r="EB154" s="180"/>
      <c r="EC154" s="181"/>
      <c r="ED154" s="145"/>
      <c r="EE154" s="179"/>
      <c r="EF154" s="179"/>
      <c r="EG154" s="180"/>
      <c r="EH154" s="181"/>
      <c r="EI154" s="145"/>
      <c r="EJ154" s="145"/>
      <c r="EK154" s="14"/>
      <c r="EL154" s="179"/>
      <c r="EM154" s="179"/>
      <c r="EN154" s="180"/>
      <c r="EO154" s="181"/>
      <c r="EP154" s="145"/>
      <c r="EQ154" s="179"/>
      <c r="ER154" s="179"/>
      <c r="ES154" s="180"/>
      <c r="ET154" s="181"/>
      <c r="EU154" s="145"/>
      <c r="EV154" s="179"/>
      <c r="EW154" s="179"/>
      <c r="EX154" s="180"/>
      <c r="EY154" s="181"/>
      <c r="EZ154" s="145"/>
      <c r="FA154" s="145"/>
      <c r="FB154" s="14"/>
      <c r="FC154" s="179"/>
      <c r="FD154" s="179"/>
      <c r="FE154" s="180"/>
      <c r="FF154" s="181"/>
      <c r="FG154" s="145"/>
      <c r="FH154" s="179"/>
      <c r="FI154" s="179"/>
      <c r="FJ154" s="180"/>
      <c r="FK154" s="181"/>
      <c r="FL154" s="145"/>
      <c r="FM154" s="179"/>
      <c r="FN154" s="179"/>
      <c r="FO154" s="180"/>
      <c r="FP154" s="181"/>
      <c r="FQ154" s="145"/>
      <c r="FR154" s="145"/>
      <c r="FS154" s="14"/>
      <c r="FT154" s="179"/>
      <c r="FU154" s="179"/>
      <c r="FV154" s="180"/>
      <c r="FW154" s="181"/>
      <c r="FX154" s="145"/>
      <c r="FY154" s="179"/>
      <c r="FZ154" s="179"/>
      <c r="GA154" s="180"/>
      <c r="GB154" s="181"/>
      <c r="GC154" s="145"/>
      <c r="GD154" s="179"/>
      <c r="GE154" s="179"/>
      <c r="GF154" s="180"/>
      <c r="GG154" s="181"/>
      <c r="GH154" s="145"/>
      <c r="GI154" s="145"/>
    </row>
    <row r="155" spans="1:191" ht="13" x14ac:dyDescent="0.3">
      <c r="A155" s="41">
        <v>741</v>
      </c>
      <c r="B155" s="60" t="str">
        <f>VLOOKUP($A155&amp;B$1,TEXTDF,(SPRCODE="DE")*2+(SPRCODE="FR")*3,FALSE)</f>
        <v>Ausschüttungsquote</v>
      </c>
      <c r="C155" s="60"/>
      <c r="D155" s="60"/>
      <c r="E155" s="60"/>
      <c r="F155" s="100">
        <f>+IFERROR((-F131-F136-F151-F152)/F127,"")</f>
        <v>0.93497191756034381</v>
      </c>
      <c r="G155" s="100">
        <f>+IFERROR((-G131-G136-G151-G152)/G127,"")</f>
        <v>0.92904758522465924</v>
      </c>
      <c r="H155" s="62"/>
      <c r="I155" s="63"/>
      <c r="J155" s="23"/>
      <c r="K155" s="100">
        <f>+IFERROR((-K131-K136-K151-K152)/K127,"")</f>
        <v>0.93265106456252811</v>
      </c>
      <c r="L155" s="100">
        <f>+IFERROR((-L131-L136-L151-L152)/L127,"")</f>
        <v>0.9311324921300882</v>
      </c>
      <c r="M155" s="62"/>
      <c r="N155" s="63"/>
      <c r="O155" s="45"/>
      <c r="P155" s="100">
        <f>+IFERROR((-P131-P136-P151-P152)/P127,"")</f>
        <v>0.95003531643409433</v>
      </c>
      <c r="Q155" s="100">
        <f>+IFERROR((-Q131-Q136-Q151-Q152)/Q127,"")</f>
        <v>0.91491907014851226</v>
      </c>
      <c r="R155" s="62"/>
      <c r="S155" s="63"/>
      <c r="T155" s="23"/>
      <c r="U155" s="23"/>
      <c r="V155" s="14"/>
      <c r="W155" s="182">
        <f>+IFERROR((-W131-W136-W151-W152)/W127,"")</f>
        <v>0.95032627294865379</v>
      </c>
      <c r="X155" s="182">
        <f>+IFERROR((-X131-X136-X151-X152)/X127,"")</f>
        <v>0.94813174723170657</v>
      </c>
      <c r="Y155" s="150"/>
      <c r="Z155" s="151"/>
      <c r="AA155" s="145"/>
      <c r="AB155" s="182">
        <f>+IFERROR((-AB131-AB136-AB151-AB152)/AB127,"")</f>
        <v>0.95000000047537991</v>
      </c>
      <c r="AC155" s="182">
        <f>+IFERROR((-AC131-AC136-AC151-AC152)/AC127,"")</f>
        <v>0.95000000008486596</v>
      </c>
      <c r="AD155" s="150"/>
      <c r="AE155" s="151"/>
      <c r="AF155" s="145"/>
      <c r="AG155" s="182">
        <f>+IFERROR((-AG131-AG136-AG151-AG152)/AG127,"")</f>
        <v>0.95323959344649145</v>
      </c>
      <c r="AH155" s="182">
        <f>+IFERROR((-AH131-AH136-AH151-AH152)/AH127,"")</f>
        <v>0.93258959582866241</v>
      </c>
      <c r="AI155" s="150"/>
      <c r="AJ155" s="151"/>
      <c r="AK155" s="145"/>
      <c r="AL155" s="145"/>
      <c r="AM155" s="14"/>
      <c r="AN155" s="182">
        <f>+IFERROR((-AN131-AN136-AN151-AN152)/AN127,"")</f>
        <v>0.90867515557839496</v>
      </c>
      <c r="AO155" s="182">
        <f>+IFERROR((-AO131-AO136-AO151-AO152)/AO127,"")</f>
        <v>0.90049692814915927</v>
      </c>
      <c r="AP155" s="150"/>
      <c r="AQ155" s="151"/>
      <c r="AR155" s="145"/>
      <c r="AS155" s="182">
        <f>+IFERROR((-AS131-AS136-AS151-AS152)/AS127,"")</f>
        <v>0.90659999999999996</v>
      </c>
      <c r="AT155" s="182">
        <f>+IFERROR((-AT131-AT136-AT151-AT152)/AT127,"")</f>
        <v>0.90395731099999999</v>
      </c>
      <c r="AU155" s="150"/>
      <c r="AV155" s="151"/>
      <c r="AW155" s="145"/>
      <c r="AX155" s="182">
        <f>+IFERROR((-AX131-AX136-AX151-AX152)/AX127,"")</f>
        <v>0.9701165757821808</v>
      </c>
      <c r="AY155" s="182">
        <f>+IFERROR((-AY131-AY136-AY151-AY152)/AY127,"")</f>
        <v>0.80640410350168867</v>
      </c>
      <c r="AZ155" s="150"/>
      <c r="BA155" s="151"/>
      <c r="BB155" s="145"/>
      <c r="BC155" s="145"/>
      <c r="BD155" s="14"/>
      <c r="BE155" s="182">
        <f>+IFERROR((-BE131-BE136-BE151-BE152)/BE127,"")</f>
        <v>0.90913682869997636</v>
      </c>
      <c r="BF155" s="182">
        <f>+IFERROR((-BF131-BF136-BF151-BF152)/BF127,"")</f>
        <v>0.93245275858046128</v>
      </c>
      <c r="BG155" s="150"/>
      <c r="BH155" s="151"/>
      <c r="BI155" s="145"/>
      <c r="BJ155" s="182">
        <f>+IFERROR((-BJ131-BJ136-BJ151-BJ152)/BJ127,"")</f>
        <v>0.91110449916777669</v>
      </c>
      <c r="BK155" s="182">
        <f>+IFERROR((-BK131-BK136-BK151-BK152)/BK127,"")</f>
        <v>0.95591304940786992</v>
      </c>
      <c r="BL155" s="150"/>
      <c r="BM155" s="151"/>
      <c r="BN155" s="145"/>
      <c r="BO155" s="182">
        <f>+IFERROR((-BO131-BO136-BO151-BO152)/BO127,"")</f>
        <v>0.90057654697823097</v>
      </c>
      <c r="BP155" s="182">
        <f>+IFERROR((-BP131-BP136-BP151-BP152)/BP127,"")</f>
        <v>0.82102287232552495</v>
      </c>
      <c r="BQ155" s="150"/>
      <c r="BR155" s="151"/>
      <c r="BS155" s="145"/>
      <c r="BT155" s="145"/>
      <c r="BU155" s="14"/>
      <c r="BV155" s="182">
        <f>+IFERROR((-BV131-BV136-BV151-BV152)/BV127,"")</f>
        <v>0.89596152232842663</v>
      </c>
      <c r="BW155" s="182">
        <f>+IFERROR((-BW131-BW136-BW151-BW152)/BW127,"")</f>
        <v>0.90437589715914612</v>
      </c>
      <c r="BX155" s="150"/>
      <c r="BY155" s="151"/>
      <c r="BZ155" s="145"/>
      <c r="CA155" s="182">
        <f>+IFERROR((-CA131-CA136-CA151-CA152)/CA127,"")</f>
        <v>0.90654877989810978</v>
      </c>
      <c r="CB155" s="182">
        <f>+IFERROR((-CB131-CB136-CB151-CB152)/CB127,"")</f>
        <v>0.9051343181891135</v>
      </c>
      <c r="CC155" s="150"/>
      <c r="CD155" s="151"/>
      <c r="CE155" s="145"/>
      <c r="CF155" s="182">
        <f>+IFERROR((-CF131-CF136-CF151-CF152)/CF127,"")</f>
        <v>0.87141430034127321</v>
      </c>
      <c r="CG155" s="182">
        <f>+IFERROR((-CG131-CG136-CG151-CG152)/CG127,"")</f>
        <v>0.90171659292879958</v>
      </c>
      <c r="CH155" s="150"/>
      <c r="CI155" s="151"/>
      <c r="CJ155" s="145"/>
      <c r="CK155" s="145"/>
      <c r="CL155" s="14"/>
      <c r="CM155" s="182">
        <f>+IFERROR((-CM131-CM136-CM151-CM152)/CM127,"")</f>
        <v>0.89999999999664648</v>
      </c>
      <c r="CN155" s="182">
        <f>+IFERROR((-CN131-CN136-CN151-CN152)/CN127,"")</f>
        <v>0.90000000006195358</v>
      </c>
      <c r="CO155" s="203"/>
      <c r="CP155" s="151"/>
      <c r="CQ155" s="198"/>
      <c r="CR155" s="182">
        <f>+IFERROR((-CR131-CR136-CR151-CR152)/CR127,"")</f>
        <v>0.90000000000000013</v>
      </c>
      <c r="CS155" s="182">
        <f>+IFERROR((-CS131-CS136-CS151-CS152)/CS127,"")</f>
        <v>0.89999999999999991</v>
      </c>
      <c r="CT155" s="203"/>
      <c r="CU155" s="151"/>
      <c r="CV155" s="198"/>
      <c r="CW155" s="182">
        <f>+IFERROR((-CW131-CW136-CW151-CW152)/CW127,"")</f>
        <v>0.8999999928183926</v>
      </c>
      <c r="CX155" s="182">
        <f>+IFERROR((-CX131-CX136-CX151-CX152)/CX127,"")</f>
        <v>0.90000010689861154</v>
      </c>
      <c r="CY155" s="203"/>
      <c r="CZ155" s="151"/>
      <c r="DA155" s="198"/>
      <c r="DB155" s="198"/>
      <c r="DC155" s="14"/>
      <c r="DD155" s="182">
        <f>+IFERROR((-DD131-DD136-DD151-DD152)/DD127,"")</f>
        <v>0.9171999999999999</v>
      </c>
      <c r="DE155" s="182">
        <f>+IFERROR((-DE131-DE136-DE151-DE152)/DE127,"")</f>
        <v>0.93429999999999991</v>
      </c>
      <c r="DF155" s="150"/>
      <c r="DG155" s="151"/>
      <c r="DH155" s="145"/>
      <c r="DI155" s="182">
        <f>+IFERROR((-DI131-DI136-DI151-DI152)/DI127,"")</f>
        <v>0.9171999999999999</v>
      </c>
      <c r="DJ155" s="182">
        <f>+IFERROR((-DJ131-DJ136-DJ151-DJ152)/DJ127,"")</f>
        <v>0.93429999999999991</v>
      </c>
      <c r="DK155" s="150"/>
      <c r="DL155" s="151"/>
      <c r="DM155" s="145"/>
      <c r="DN155" s="182" t="str">
        <f>+IFERROR((-DN131-DN136-DN151-DN152)/DN127,"")</f>
        <v/>
      </c>
      <c r="DO155" s="182" t="str">
        <f>+IFERROR((-DO131-DO136-DO151-DO152)/DO127,"")</f>
        <v/>
      </c>
      <c r="DP155" s="150"/>
      <c r="DQ155" s="151"/>
      <c r="DR155" s="145"/>
      <c r="DS155" s="145"/>
      <c r="DT155" s="14"/>
      <c r="DU155" s="182">
        <f>+IFERROR((-DU131-DU136-DU151-DU152)/DU127,"")</f>
        <v>0.93171123048175042</v>
      </c>
      <c r="DV155" s="182">
        <f>+IFERROR((-DV131-DV136-DV151-DV152)/DV127,"")</f>
        <v>0.93196131379151637</v>
      </c>
      <c r="DW155" s="150"/>
      <c r="DX155" s="151"/>
      <c r="DY155" s="145"/>
      <c r="DZ155" s="182">
        <f>+IFERROR((-DZ131-DZ136-DZ151-DZ152)/DZ127,"")</f>
        <v>0.90314156389643074</v>
      </c>
      <c r="EA155" s="182">
        <f>+IFERROR((-EA131-EA136-EA151-EA152)/EA127,"")</f>
        <v>0.9039178231075502</v>
      </c>
      <c r="EB155" s="150"/>
      <c r="EC155" s="151"/>
      <c r="ED155" s="145"/>
      <c r="EE155" s="182">
        <f>+IFERROR((-EE131-EE136-EE151-EE152)/EE127,"")</f>
        <v>0.98476132623802337</v>
      </c>
      <c r="EF155" s="182">
        <f>+IFERROR((-EF131-EF136-EF151-EF152)/EF127,"")</f>
        <v>0.98511925495221209</v>
      </c>
      <c r="EG155" s="150"/>
      <c r="EH155" s="151"/>
      <c r="EI155" s="145"/>
      <c r="EJ155" s="145"/>
      <c r="EK155" s="14"/>
      <c r="EL155" s="182">
        <f>+IFERROR((-EL131-EL136-EL151-EL152)/EL127,"")</f>
        <v>1.0313770494639338</v>
      </c>
      <c r="EM155" s="182">
        <f>+IFERROR((-EM131-EM136-EM151-EM152)/EM127,"")</f>
        <v>0.97127292737059856</v>
      </c>
      <c r="EN155" s="150"/>
      <c r="EO155" s="151"/>
      <c r="EP155" s="145"/>
      <c r="EQ155" s="182">
        <f>+IFERROR((-EQ131-EQ136-EQ151-EQ152)/EQ127,"")</f>
        <v>0.9999477546376615</v>
      </c>
      <c r="ER155" s="182">
        <f>+IFERROR((-ER131-ER136-ER151-ER152)/ER127,"")</f>
        <v>0.98149153186865279</v>
      </c>
      <c r="ES155" s="150"/>
      <c r="ET155" s="151"/>
      <c r="EU155" s="145"/>
      <c r="EV155" s="182">
        <f>+IFERROR((-EV131-EV136-EV151-EV152)/EV127,"")</f>
        <v>1.1942681323277802</v>
      </c>
      <c r="EW155" s="182">
        <f>+IFERROR((-EW131-EW136-EW151-EW152)/EW127,"")</f>
        <v>0.89588665257871503</v>
      </c>
      <c r="EX155" s="150"/>
      <c r="EY155" s="151"/>
      <c r="EZ155" s="145"/>
      <c r="FA155" s="145"/>
      <c r="FB155" s="14"/>
      <c r="FC155" s="182">
        <f>+IFERROR((-FC131-FC136-FC151-FC152)/FC127,"")</f>
        <v>0.9999998993842697</v>
      </c>
      <c r="FD155" s="182">
        <f>+IFERROR((-FD131-FD136-FD151-FD152)/FD127,"")</f>
        <v>0.94589973890241119</v>
      </c>
      <c r="FE155" s="150"/>
      <c r="FF155" s="151"/>
      <c r="FG155" s="145"/>
      <c r="FH155" s="182">
        <f>+IFERROR((-FH131-FH136-FH151-FH152)/FH127,"")</f>
        <v>0.9999998993842697</v>
      </c>
      <c r="FI155" s="182">
        <f>+IFERROR((-FI131-FI136-FI151-FI152)/FI127,"")</f>
        <v>0.94589973890241119</v>
      </c>
      <c r="FJ155" s="150"/>
      <c r="FK155" s="151"/>
      <c r="FL155" s="145"/>
      <c r="FM155" s="182" t="str">
        <f>+IFERROR((-FM131-FM136-FM151-FM152)/FM127,"")</f>
        <v/>
      </c>
      <c r="FN155" s="182" t="str">
        <f>+IFERROR((-FN131-FN136-FN151-FN152)/FN127,"")</f>
        <v/>
      </c>
      <c r="FO155" s="150"/>
      <c r="FP155" s="151"/>
      <c r="FQ155" s="145"/>
      <c r="FR155" s="145"/>
      <c r="FS155" s="14"/>
      <c r="FT155" s="182">
        <f>+IFERROR((-FT131-FT136-FT151-FT152)/FT127,"")</f>
        <v>-5.4323813543615325</v>
      </c>
      <c r="FU155" s="182">
        <f>+IFERROR((-FU131-FU136-FU151-FU152)/FU127,"")</f>
        <v>4.8567829462231158</v>
      </c>
      <c r="FV155" s="150"/>
      <c r="FW155" s="151"/>
      <c r="FX155" s="145"/>
      <c r="FY155" s="182">
        <f>+IFERROR((-FY131-FY136-FY151-FY152)/FY127,"")</f>
        <v>-5.4323813543615325</v>
      </c>
      <c r="FZ155" s="182">
        <f>+IFERROR((-FZ131-FZ136-FZ151-FZ152)/FZ127,"")</f>
        <v>4.8567829462231158</v>
      </c>
      <c r="GA155" s="150"/>
      <c r="GB155" s="151"/>
      <c r="GC155" s="145"/>
      <c r="GD155" s="182" t="str">
        <f>+IFERROR((-GD131-GD136-GD151-GD152)/GD127,"")</f>
        <v/>
      </c>
      <c r="GE155" s="182" t="str">
        <f>+IFERROR((-GE131-GE136-GE151-GE152)/GE127,"")</f>
        <v/>
      </c>
      <c r="GF155" s="150"/>
      <c r="GG155" s="151"/>
      <c r="GH155" s="145"/>
      <c r="GI155" s="145"/>
    </row>
    <row r="156" spans="1:191" ht="13" x14ac:dyDescent="0.3">
      <c r="A156" s="41">
        <v>742</v>
      </c>
      <c r="B156" s="60" t="str">
        <f>VLOOKUP($A156&amp;B$1,TEXTDF,(SPRCODE="DE")*2+(SPRCODE="FR")*3,FALSE)</f>
        <v>Mindestquote</v>
      </c>
      <c r="C156" s="60"/>
      <c r="D156" s="60"/>
      <c r="E156" s="60"/>
      <c r="F156" s="61"/>
      <c r="G156" s="61"/>
      <c r="H156" s="62"/>
      <c r="I156" s="63"/>
      <c r="J156" s="23"/>
      <c r="K156" s="113">
        <v>0.9</v>
      </c>
      <c r="L156" s="113">
        <v>0.9</v>
      </c>
      <c r="M156" s="62"/>
      <c r="N156" s="63"/>
      <c r="O156" s="45"/>
      <c r="P156" s="61"/>
      <c r="Q156" s="61"/>
      <c r="R156" s="62"/>
      <c r="S156" s="63"/>
      <c r="T156" s="23"/>
      <c r="U156" s="23"/>
      <c r="V156" s="14"/>
      <c r="W156" s="149"/>
      <c r="X156" s="149"/>
      <c r="Y156" s="150"/>
      <c r="Z156" s="151"/>
      <c r="AA156" s="145"/>
      <c r="AB156" s="183">
        <v>0.9</v>
      </c>
      <c r="AC156" s="183">
        <v>0.9</v>
      </c>
      <c r="AD156" s="150"/>
      <c r="AE156" s="151"/>
      <c r="AF156" s="145"/>
      <c r="AG156" s="149"/>
      <c r="AH156" s="149"/>
      <c r="AI156" s="150"/>
      <c r="AJ156" s="151"/>
      <c r="AK156" s="145"/>
      <c r="AL156" s="145"/>
      <c r="AM156" s="14"/>
      <c r="AN156" s="149"/>
      <c r="AO156" s="149"/>
      <c r="AP156" s="150"/>
      <c r="AQ156" s="151"/>
      <c r="AR156" s="145"/>
      <c r="AS156" s="183">
        <v>0.9</v>
      </c>
      <c r="AT156" s="183">
        <v>0.9</v>
      </c>
      <c r="AU156" s="150"/>
      <c r="AV156" s="151"/>
      <c r="AW156" s="145"/>
      <c r="AX156" s="149"/>
      <c r="AY156" s="149"/>
      <c r="AZ156" s="150"/>
      <c r="BA156" s="151"/>
      <c r="BB156" s="145"/>
      <c r="BC156" s="145"/>
      <c r="BD156" s="14"/>
      <c r="BE156" s="149"/>
      <c r="BF156" s="149"/>
      <c r="BG156" s="150"/>
      <c r="BH156" s="151"/>
      <c r="BI156" s="145"/>
      <c r="BJ156" s="183">
        <v>0.9</v>
      </c>
      <c r="BK156" s="183">
        <v>0.9</v>
      </c>
      <c r="BL156" s="150"/>
      <c r="BM156" s="151"/>
      <c r="BN156" s="145"/>
      <c r="BO156" s="149"/>
      <c r="BP156" s="149"/>
      <c r="BQ156" s="150"/>
      <c r="BR156" s="151"/>
      <c r="BS156" s="145"/>
      <c r="BT156" s="145"/>
      <c r="BU156" s="14"/>
      <c r="BV156" s="149"/>
      <c r="BW156" s="149"/>
      <c r="BX156" s="150"/>
      <c r="BY156" s="151"/>
      <c r="BZ156" s="145"/>
      <c r="CA156" s="183">
        <v>0.9</v>
      </c>
      <c r="CB156" s="183">
        <v>0.9</v>
      </c>
      <c r="CC156" s="150"/>
      <c r="CD156" s="151"/>
      <c r="CE156" s="145"/>
      <c r="CF156" s="149"/>
      <c r="CG156" s="149"/>
      <c r="CH156" s="150"/>
      <c r="CI156" s="151"/>
      <c r="CJ156" s="145"/>
      <c r="CK156" s="145"/>
      <c r="CL156" s="14"/>
      <c r="CM156" s="202"/>
      <c r="CN156" s="202"/>
      <c r="CO156" s="203"/>
      <c r="CP156" s="151"/>
      <c r="CQ156" s="198"/>
      <c r="CR156" s="183">
        <v>0.9</v>
      </c>
      <c r="CS156" s="183">
        <v>0.9</v>
      </c>
      <c r="CT156" s="203"/>
      <c r="CU156" s="151"/>
      <c r="CV156" s="198"/>
      <c r="CW156" s="202"/>
      <c r="CX156" s="202"/>
      <c r="CY156" s="203"/>
      <c r="CZ156" s="151"/>
      <c r="DA156" s="198"/>
      <c r="DB156" s="198"/>
      <c r="DC156" s="14"/>
      <c r="DD156" s="149"/>
      <c r="DE156" s="149"/>
      <c r="DF156" s="150"/>
      <c r="DG156" s="151"/>
      <c r="DH156" s="145"/>
      <c r="DI156" s="183">
        <v>0.9</v>
      </c>
      <c r="DJ156" s="183">
        <v>0.9</v>
      </c>
      <c r="DK156" s="150"/>
      <c r="DL156" s="151"/>
      <c r="DM156" s="145"/>
      <c r="DN156" s="149"/>
      <c r="DO156" s="149"/>
      <c r="DP156" s="150"/>
      <c r="DQ156" s="151"/>
      <c r="DR156" s="145"/>
      <c r="DS156" s="145"/>
      <c r="DT156" s="14"/>
      <c r="DU156" s="149"/>
      <c r="DV156" s="149"/>
      <c r="DW156" s="150"/>
      <c r="DX156" s="151"/>
      <c r="DY156" s="145"/>
      <c r="DZ156" s="183">
        <v>0.9</v>
      </c>
      <c r="EA156" s="183">
        <v>0.9</v>
      </c>
      <c r="EB156" s="150"/>
      <c r="EC156" s="151"/>
      <c r="ED156" s="145"/>
      <c r="EE156" s="149"/>
      <c r="EF156" s="149"/>
      <c r="EG156" s="150"/>
      <c r="EH156" s="151"/>
      <c r="EI156" s="145"/>
      <c r="EJ156" s="145"/>
      <c r="EK156" s="14"/>
      <c r="EL156" s="149"/>
      <c r="EM156" s="149"/>
      <c r="EN156" s="150"/>
      <c r="EO156" s="151"/>
      <c r="EP156" s="145"/>
      <c r="EQ156" s="183">
        <v>0.9</v>
      </c>
      <c r="ER156" s="183">
        <v>0.9</v>
      </c>
      <c r="ES156" s="150"/>
      <c r="ET156" s="151"/>
      <c r="EU156" s="145"/>
      <c r="EV156" s="149"/>
      <c r="EW156" s="149"/>
      <c r="EX156" s="150"/>
      <c r="EY156" s="151"/>
      <c r="EZ156" s="145"/>
      <c r="FA156" s="145"/>
      <c r="FB156" s="14"/>
      <c r="FC156" s="149"/>
      <c r="FD156" s="149"/>
      <c r="FE156" s="150"/>
      <c r="FF156" s="151"/>
      <c r="FG156" s="145"/>
      <c r="FH156" s="183">
        <v>0.9</v>
      </c>
      <c r="FI156" s="183">
        <v>0.9</v>
      </c>
      <c r="FJ156" s="150"/>
      <c r="FK156" s="151"/>
      <c r="FL156" s="145"/>
      <c r="FM156" s="149"/>
      <c r="FN156" s="149"/>
      <c r="FO156" s="150"/>
      <c r="FP156" s="151"/>
      <c r="FQ156" s="145"/>
      <c r="FR156" s="145"/>
      <c r="FS156" s="14"/>
      <c r="FT156" s="149"/>
      <c r="FU156" s="149"/>
      <c r="FV156" s="150"/>
      <c r="FW156" s="151"/>
      <c r="FX156" s="145"/>
      <c r="FY156" s="183">
        <v>0.9</v>
      </c>
      <c r="FZ156" s="183">
        <v>0.9</v>
      </c>
      <c r="GA156" s="150"/>
      <c r="GB156" s="151"/>
      <c r="GC156" s="145"/>
      <c r="GD156" s="149"/>
      <c r="GE156" s="149"/>
      <c r="GF156" s="150"/>
      <c r="GG156" s="151"/>
      <c r="GH156" s="145"/>
      <c r="GI156" s="145"/>
    </row>
    <row r="157" spans="1:191" ht="13" x14ac:dyDescent="0.3">
      <c r="A157" s="41"/>
      <c r="B157" s="47"/>
      <c r="C157" s="45"/>
      <c r="D157" s="45"/>
      <c r="E157" s="45"/>
      <c r="F157" s="79"/>
      <c r="G157" s="79"/>
      <c r="H157" s="90"/>
      <c r="I157" s="91"/>
      <c r="J157" s="23"/>
      <c r="K157" s="79"/>
      <c r="L157" s="79"/>
      <c r="M157" s="45"/>
      <c r="N157" s="45"/>
      <c r="O157" s="45"/>
      <c r="P157" s="45"/>
      <c r="Q157" s="45"/>
      <c r="R157" s="45"/>
      <c r="S157" s="45"/>
      <c r="T157" s="23"/>
      <c r="U157" s="23"/>
      <c r="V157" s="14"/>
      <c r="W157" s="152"/>
      <c r="X157" s="152"/>
      <c r="Y157" s="161"/>
      <c r="Z157" s="170"/>
      <c r="AA157" s="145"/>
      <c r="AB157" s="152"/>
      <c r="AC157" s="152"/>
      <c r="AD157" s="145"/>
      <c r="AE157" s="145"/>
      <c r="AF157" s="145"/>
      <c r="AG157" s="145"/>
      <c r="AH157" s="145"/>
      <c r="AI157" s="145"/>
      <c r="AJ157" s="145"/>
      <c r="AK157" s="145"/>
      <c r="AL157" s="145"/>
      <c r="AM157" s="14"/>
      <c r="AN157" s="152"/>
      <c r="AO157" s="152"/>
      <c r="AP157" s="161"/>
      <c r="AQ157" s="170"/>
      <c r="AR157" s="145"/>
      <c r="AS157" s="152"/>
      <c r="AT157" s="152"/>
      <c r="AU157" s="145"/>
      <c r="AV157" s="145"/>
      <c r="AW157" s="145"/>
      <c r="AX157" s="145"/>
      <c r="AY157" s="145"/>
      <c r="AZ157" s="145"/>
      <c r="BA157" s="145"/>
      <c r="BB157" s="145"/>
      <c r="BC157" s="145"/>
      <c r="BD157" s="14"/>
      <c r="BE157" s="152"/>
      <c r="BF157" s="152"/>
      <c r="BG157" s="161"/>
      <c r="BH157" s="170"/>
      <c r="BI157" s="145"/>
      <c r="BJ157" s="152"/>
      <c r="BK157" s="152"/>
      <c r="BL157" s="145"/>
      <c r="BM157" s="145"/>
      <c r="BN157" s="145"/>
      <c r="BO157" s="145"/>
      <c r="BP157" s="145"/>
      <c r="BQ157" s="145"/>
      <c r="BR157" s="145"/>
      <c r="BS157" s="145"/>
      <c r="BT157" s="145"/>
      <c r="BU157" s="14"/>
      <c r="BV157" s="152"/>
      <c r="BW157" s="152"/>
      <c r="BX157" s="161"/>
      <c r="BY157" s="170"/>
      <c r="BZ157" s="145"/>
      <c r="CA157" s="152"/>
      <c r="CB157" s="152"/>
      <c r="CC157" s="145"/>
      <c r="CD157" s="145"/>
      <c r="CE157" s="145"/>
      <c r="CF157" s="145"/>
      <c r="CG157" s="145"/>
      <c r="CH157" s="145"/>
      <c r="CI157" s="145"/>
      <c r="CJ157" s="145"/>
      <c r="CK157" s="145"/>
      <c r="CL157" s="14"/>
      <c r="CM157" s="127"/>
      <c r="CN157" s="127"/>
      <c r="CO157" s="207"/>
      <c r="CP157" s="216"/>
      <c r="CQ157" s="198"/>
      <c r="CR157" s="127"/>
      <c r="CS157" s="127"/>
      <c r="CT157" s="198"/>
      <c r="CU157" s="198"/>
      <c r="CV157" s="198"/>
      <c r="CW157" s="198"/>
      <c r="CX157" s="198"/>
      <c r="CY157" s="198"/>
      <c r="CZ157" s="198"/>
      <c r="DA157" s="198"/>
      <c r="DB157" s="198"/>
      <c r="DC157" s="14"/>
      <c r="DD157" s="152"/>
      <c r="DE157" s="152"/>
      <c r="DF157" s="161"/>
      <c r="DG157" s="170"/>
      <c r="DH157" s="145"/>
      <c r="DI157" s="152"/>
      <c r="DJ157" s="152"/>
      <c r="DK157" s="145"/>
      <c r="DL157" s="145"/>
      <c r="DM157" s="145"/>
      <c r="DN157" s="145"/>
      <c r="DO157" s="145"/>
      <c r="DP157" s="145"/>
      <c r="DQ157" s="145"/>
      <c r="DR157" s="145"/>
      <c r="DS157" s="145"/>
      <c r="DT157" s="14"/>
      <c r="DU157" s="152"/>
      <c r="DV157" s="152"/>
      <c r="DW157" s="161"/>
      <c r="DX157" s="170"/>
      <c r="DY157" s="145"/>
      <c r="DZ157" s="152"/>
      <c r="EA157" s="152"/>
      <c r="EB157" s="145"/>
      <c r="EC157" s="145"/>
      <c r="ED157" s="145"/>
      <c r="EE157" s="145"/>
      <c r="EF157" s="145"/>
      <c r="EG157" s="145"/>
      <c r="EH157" s="145"/>
      <c r="EI157" s="145"/>
      <c r="EJ157" s="145"/>
      <c r="EK157" s="14"/>
      <c r="EL157" s="152"/>
      <c r="EM157" s="152"/>
      <c r="EN157" s="161"/>
      <c r="EO157" s="170"/>
      <c r="EP157" s="145"/>
      <c r="EQ157" s="152"/>
      <c r="ER157" s="152"/>
      <c r="ES157" s="145"/>
      <c r="ET157" s="145"/>
      <c r="EU157" s="145"/>
      <c r="EV157" s="145"/>
      <c r="EW157" s="145"/>
      <c r="EX157" s="145"/>
      <c r="EY157" s="145"/>
      <c r="EZ157" s="145"/>
      <c r="FA157" s="145"/>
      <c r="FB157" s="14"/>
      <c r="FC157" s="152"/>
      <c r="FD157" s="152"/>
      <c r="FE157" s="161"/>
      <c r="FF157" s="170"/>
      <c r="FG157" s="145"/>
      <c r="FH157" s="152"/>
      <c r="FI157" s="152"/>
      <c r="FJ157" s="145"/>
      <c r="FK157" s="145"/>
      <c r="FL157" s="145"/>
      <c r="FM157" s="145"/>
      <c r="FN157" s="145"/>
      <c r="FO157" s="145"/>
      <c r="FP157" s="145"/>
      <c r="FQ157" s="145"/>
      <c r="FR157" s="145"/>
      <c r="FS157" s="14"/>
      <c r="FT157" s="152"/>
      <c r="FU157" s="152"/>
      <c r="FV157" s="161"/>
      <c r="FW157" s="170"/>
      <c r="FX157" s="145"/>
      <c r="FY157" s="152"/>
      <c r="FZ157" s="152"/>
      <c r="GA157" s="145"/>
      <c r="GB157" s="145"/>
      <c r="GC157" s="145"/>
      <c r="GD157" s="145"/>
      <c r="GE157" s="145"/>
      <c r="GF157" s="145"/>
      <c r="GG157" s="145"/>
      <c r="GH157" s="145"/>
      <c r="GI157" s="145"/>
    </row>
    <row r="158" spans="1:191" ht="15.5" x14ac:dyDescent="0.35">
      <c r="A158" s="41">
        <v>743</v>
      </c>
      <c r="B158" s="53" t="str">
        <f>VLOOKUP($A158&amp;B$1,TEXTDF,(SPRCODE="DE")*2+(SPRCODE="FR")*3,FALSE)</f>
        <v>IV.  Weitere Kennzahlen</v>
      </c>
      <c r="C158" s="54"/>
      <c r="D158" s="54"/>
      <c r="E158" s="54"/>
      <c r="F158" s="55" t="str">
        <f>+F125</f>
        <v>Total BV</v>
      </c>
      <c r="G158" s="55" t="str">
        <f>+G125</f>
        <v>Total BV</v>
      </c>
      <c r="H158" s="56" t="str">
        <f>+H125</f>
        <v>Total BV</v>
      </c>
      <c r="I158" s="56" t="str">
        <f>+I125</f>
        <v>Total BV</v>
      </c>
      <c r="J158" s="25"/>
      <c r="K158" s="55"/>
      <c r="L158" s="55"/>
      <c r="M158" s="56"/>
      <c r="N158" s="56"/>
      <c r="O158" s="54"/>
      <c r="P158" s="55"/>
      <c r="Q158" s="55"/>
      <c r="R158" s="56"/>
      <c r="S158" s="56"/>
      <c r="T158" s="28"/>
      <c r="U158" s="28"/>
      <c r="V158" s="14"/>
      <c r="W158" s="1" t="str">
        <f>+W125</f>
        <v>Total BV</v>
      </c>
      <c r="X158" s="1" t="str">
        <f>+X125</f>
        <v>Total BV</v>
      </c>
      <c r="Y158" s="142" t="str">
        <f>+Y125</f>
        <v>Total BV</v>
      </c>
      <c r="Z158" s="142" t="str">
        <f>+Z125</f>
        <v>Total BV</v>
      </c>
      <c r="AA158" s="143"/>
      <c r="AB158" s="1"/>
      <c r="AC158" s="1"/>
      <c r="AD158" s="142"/>
      <c r="AE158" s="142"/>
      <c r="AF158" s="143"/>
      <c r="AG158" s="1"/>
      <c r="AH158" s="1"/>
      <c r="AI158" s="142"/>
      <c r="AJ158" s="142"/>
      <c r="AK158" s="146"/>
      <c r="AL158" s="146"/>
      <c r="AM158" s="14"/>
      <c r="AN158" s="1" t="str">
        <f>+AN125</f>
        <v>Total BV</v>
      </c>
      <c r="AO158" s="1" t="str">
        <f>+AO125</f>
        <v>Total BV</v>
      </c>
      <c r="AP158" s="142" t="str">
        <f>+AP125</f>
        <v>Total BV</v>
      </c>
      <c r="AQ158" s="142" t="str">
        <f>+AQ125</f>
        <v>Total BV</v>
      </c>
      <c r="AR158" s="143"/>
      <c r="AS158" s="1"/>
      <c r="AT158" s="1"/>
      <c r="AU158" s="142"/>
      <c r="AV158" s="142"/>
      <c r="AW158" s="143"/>
      <c r="AX158" s="1"/>
      <c r="AY158" s="1"/>
      <c r="AZ158" s="142"/>
      <c r="BA158" s="142"/>
      <c r="BB158" s="146"/>
      <c r="BC158" s="146"/>
      <c r="BD158" s="14"/>
      <c r="BE158" s="1" t="str">
        <f>+BE125</f>
        <v>Total BV</v>
      </c>
      <c r="BF158" s="1" t="str">
        <f>+BF125</f>
        <v>Total BV</v>
      </c>
      <c r="BG158" s="142" t="str">
        <f>+BG125</f>
        <v>Total BV</v>
      </c>
      <c r="BH158" s="142" t="str">
        <f>+BH125</f>
        <v>Total BV</v>
      </c>
      <c r="BI158" s="143"/>
      <c r="BJ158" s="1"/>
      <c r="BK158" s="1"/>
      <c r="BL158" s="142"/>
      <c r="BM158" s="142"/>
      <c r="BN158" s="143"/>
      <c r="BO158" s="1"/>
      <c r="BP158" s="1"/>
      <c r="BQ158" s="142"/>
      <c r="BR158" s="142"/>
      <c r="BS158" s="146"/>
      <c r="BT158" s="146"/>
      <c r="BU158" s="14"/>
      <c r="BV158" s="1" t="str">
        <f>+BV125</f>
        <v>Total BV</v>
      </c>
      <c r="BW158" s="1" t="str">
        <f>+BW125</f>
        <v>Total BV</v>
      </c>
      <c r="BX158" s="142" t="str">
        <f>+BX125</f>
        <v>Total BV</v>
      </c>
      <c r="BY158" s="142" t="str">
        <f>+BY125</f>
        <v>Total BV</v>
      </c>
      <c r="BZ158" s="143"/>
      <c r="CA158" s="1"/>
      <c r="CB158" s="1"/>
      <c r="CC158" s="142"/>
      <c r="CD158" s="142"/>
      <c r="CE158" s="143"/>
      <c r="CF158" s="1"/>
      <c r="CG158" s="1"/>
      <c r="CH158" s="142"/>
      <c r="CI158" s="142"/>
      <c r="CJ158" s="146"/>
      <c r="CK158" s="146"/>
      <c r="CL158" s="14"/>
      <c r="CM158" s="194" t="str">
        <f>+CM125</f>
        <v>Total BV</v>
      </c>
      <c r="CN158" s="194" t="str">
        <f>+CN125</f>
        <v>Total BV</v>
      </c>
      <c r="CO158" s="195" t="str">
        <f>+CO125</f>
        <v>Total BV</v>
      </c>
      <c r="CP158" s="195" t="str">
        <f>+CP125</f>
        <v>Total BV</v>
      </c>
      <c r="CQ158" s="196"/>
      <c r="CR158" s="194"/>
      <c r="CS158" s="194"/>
      <c r="CT158" s="195"/>
      <c r="CU158" s="195"/>
      <c r="CV158" s="196"/>
      <c r="CW158" s="194"/>
      <c r="CX158" s="194"/>
      <c r="CY158" s="195"/>
      <c r="CZ158" s="195"/>
      <c r="DA158" s="199"/>
      <c r="DB158" s="199"/>
      <c r="DC158" s="14"/>
      <c r="DD158" s="1" t="str">
        <f>+DD125</f>
        <v>Total BV</v>
      </c>
      <c r="DE158" s="1" t="str">
        <f>+DE125</f>
        <v>Total BV</v>
      </c>
      <c r="DF158" s="142" t="str">
        <f>+DF125</f>
        <v>Total BV</v>
      </c>
      <c r="DG158" s="142" t="str">
        <f>+DG125</f>
        <v>Total BV</v>
      </c>
      <c r="DH158" s="143"/>
      <c r="DI158" s="1"/>
      <c r="DJ158" s="1"/>
      <c r="DK158" s="142"/>
      <c r="DL158" s="142"/>
      <c r="DM158" s="143"/>
      <c r="DN158" s="1"/>
      <c r="DO158" s="1"/>
      <c r="DP158" s="142"/>
      <c r="DQ158" s="142"/>
      <c r="DR158" s="146"/>
      <c r="DS158" s="146"/>
      <c r="DT158" s="14"/>
      <c r="DU158" s="1" t="str">
        <f>+DU125</f>
        <v>Total BV</v>
      </c>
      <c r="DV158" s="1" t="str">
        <f>+DV125</f>
        <v>Total BV</v>
      </c>
      <c r="DW158" s="142" t="str">
        <f>+DW125</f>
        <v>Total BV</v>
      </c>
      <c r="DX158" s="142" t="str">
        <f>+DX125</f>
        <v>Total BV</v>
      </c>
      <c r="DY158" s="143"/>
      <c r="DZ158" s="1"/>
      <c r="EA158" s="1"/>
      <c r="EB158" s="142"/>
      <c r="EC158" s="142"/>
      <c r="ED158" s="143"/>
      <c r="EE158" s="1"/>
      <c r="EF158" s="1"/>
      <c r="EG158" s="142"/>
      <c r="EH158" s="142"/>
      <c r="EI158" s="146"/>
      <c r="EJ158" s="146"/>
      <c r="EK158" s="14"/>
      <c r="EL158" s="1" t="str">
        <f>+EL125</f>
        <v>Total BV</v>
      </c>
      <c r="EM158" s="1" t="str">
        <f>+EM125</f>
        <v>Total BV</v>
      </c>
      <c r="EN158" s="142" t="str">
        <f>+EN125</f>
        <v>Total BV</v>
      </c>
      <c r="EO158" s="142" t="str">
        <f>+EO125</f>
        <v>Total BV</v>
      </c>
      <c r="EP158" s="143"/>
      <c r="EQ158" s="1"/>
      <c r="ER158" s="1"/>
      <c r="ES158" s="142"/>
      <c r="ET158" s="142"/>
      <c r="EU158" s="143"/>
      <c r="EV158" s="1"/>
      <c r="EW158" s="1"/>
      <c r="EX158" s="142"/>
      <c r="EY158" s="142"/>
      <c r="EZ158" s="146"/>
      <c r="FA158" s="146"/>
      <c r="FB158" s="14"/>
      <c r="FC158" s="1" t="str">
        <f>+FC125</f>
        <v>Total BV</v>
      </c>
      <c r="FD158" s="1" t="str">
        <f>+FD125</f>
        <v>Total BV</v>
      </c>
      <c r="FE158" s="142" t="str">
        <f>+FE125</f>
        <v>Total BV</v>
      </c>
      <c r="FF158" s="142" t="str">
        <f>+FF125</f>
        <v>Total BV</v>
      </c>
      <c r="FG158" s="143"/>
      <c r="FH158" s="1"/>
      <c r="FI158" s="1"/>
      <c r="FJ158" s="142"/>
      <c r="FK158" s="142"/>
      <c r="FL158" s="143"/>
      <c r="FM158" s="1"/>
      <c r="FN158" s="1"/>
      <c r="FO158" s="142"/>
      <c r="FP158" s="142"/>
      <c r="FQ158" s="146"/>
      <c r="FR158" s="146"/>
      <c r="FS158" s="14"/>
      <c r="FT158" s="1" t="str">
        <f>+FT125</f>
        <v>Total BV</v>
      </c>
      <c r="FU158" s="1" t="str">
        <f>+FU125</f>
        <v>Total BV</v>
      </c>
      <c r="FV158" s="142" t="str">
        <f>+FV125</f>
        <v>Total BV</v>
      </c>
      <c r="FW158" s="142" t="str">
        <f>+FW125</f>
        <v>Total BV</v>
      </c>
      <c r="FX158" s="143"/>
      <c r="FY158" s="1"/>
      <c r="FZ158" s="1"/>
      <c r="GA158" s="142"/>
      <c r="GB158" s="142"/>
      <c r="GC158" s="143"/>
      <c r="GD158" s="1"/>
      <c r="GE158" s="1"/>
      <c r="GF158" s="142"/>
      <c r="GG158" s="142"/>
      <c r="GH158" s="146"/>
      <c r="GI158" s="146"/>
    </row>
    <row r="159" spans="1:191" ht="13" x14ac:dyDescent="0.3">
      <c r="A159" s="41"/>
      <c r="B159" s="45"/>
      <c r="C159" s="45"/>
      <c r="D159" s="45"/>
      <c r="E159" s="45"/>
      <c r="F159" s="79"/>
      <c r="G159" s="79"/>
      <c r="H159" s="90"/>
      <c r="I159" s="91"/>
      <c r="J159" s="45"/>
      <c r="K159" s="107" t="str">
        <f>+K125</f>
        <v>MQ</v>
      </c>
      <c r="L159" s="107" t="str">
        <f>+L125</f>
        <v>MQ</v>
      </c>
      <c r="M159" s="111" t="str">
        <f>+M125</f>
        <v>MQ</v>
      </c>
      <c r="N159" s="111" t="str">
        <f>+N125</f>
        <v>MQ</v>
      </c>
      <c r="O159" s="45"/>
      <c r="P159" s="112" t="str">
        <f>+P125</f>
        <v>nMQ</v>
      </c>
      <c r="Q159" s="112" t="str">
        <f>+Q125</f>
        <v>nMQ</v>
      </c>
      <c r="R159" s="111" t="str">
        <f>+R125</f>
        <v>nMQ</v>
      </c>
      <c r="S159" s="111" t="str">
        <f>+S125</f>
        <v>nMQ</v>
      </c>
      <c r="T159" s="45"/>
      <c r="U159" s="23"/>
      <c r="V159" s="14"/>
      <c r="W159" s="152"/>
      <c r="X159" s="152"/>
      <c r="Y159" s="161"/>
      <c r="Z159" s="170"/>
      <c r="AA159" s="145"/>
      <c r="AB159" s="165" t="str">
        <f>+AB125</f>
        <v>MQ</v>
      </c>
      <c r="AC159" s="165" t="str">
        <f>+AC125</f>
        <v>MQ</v>
      </c>
      <c r="AD159" s="184" t="str">
        <f>+AD125</f>
        <v>MQ</v>
      </c>
      <c r="AE159" s="184" t="str">
        <f>+AE125</f>
        <v>MQ</v>
      </c>
      <c r="AF159" s="145"/>
      <c r="AG159" s="185" t="str">
        <f>+AG125</f>
        <v>nMQ</v>
      </c>
      <c r="AH159" s="185" t="str">
        <f>+AH125</f>
        <v>nMQ</v>
      </c>
      <c r="AI159" s="184" t="str">
        <f>+AI125</f>
        <v>nMQ</v>
      </c>
      <c r="AJ159" s="184" t="str">
        <f>+AJ125</f>
        <v>nMQ</v>
      </c>
      <c r="AK159" s="145"/>
      <c r="AL159" s="145"/>
      <c r="AM159" s="14"/>
      <c r="AN159" s="152"/>
      <c r="AO159" s="152"/>
      <c r="AP159" s="161"/>
      <c r="AQ159" s="170"/>
      <c r="AR159" s="145"/>
      <c r="AS159" s="165" t="str">
        <f>+AS125</f>
        <v>MQ</v>
      </c>
      <c r="AT159" s="165" t="str">
        <f>+AT125</f>
        <v>MQ</v>
      </c>
      <c r="AU159" s="184" t="str">
        <f>+AU125</f>
        <v>MQ</v>
      </c>
      <c r="AV159" s="184" t="str">
        <f>+AV125</f>
        <v>MQ</v>
      </c>
      <c r="AW159" s="145"/>
      <c r="AX159" s="185" t="str">
        <f>+AX125</f>
        <v>nMQ</v>
      </c>
      <c r="AY159" s="185" t="str">
        <f>+AY125</f>
        <v>nMQ</v>
      </c>
      <c r="AZ159" s="184" t="str">
        <f>+AZ125</f>
        <v>nMQ</v>
      </c>
      <c r="BA159" s="184" t="str">
        <f>+BA125</f>
        <v>nMQ</v>
      </c>
      <c r="BB159" s="145"/>
      <c r="BC159" s="145"/>
      <c r="BD159" s="14"/>
      <c r="BE159" s="152"/>
      <c r="BF159" s="152"/>
      <c r="BG159" s="161"/>
      <c r="BH159" s="170"/>
      <c r="BI159" s="145"/>
      <c r="BJ159" s="165" t="str">
        <f>+BJ125</f>
        <v>MQ</v>
      </c>
      <c r="BK159" s="165" t="str">
        <f>+BK125</f>
        <v>MQ</v>
      </c>
      <c r="BL159" s="184" t="str">
        <f>+BL125</f>
        <v>MQ</v>
      </c>
      <c r="BM159" s="184" t="str">
        <f>+BM125</f>
        <v>MQ</v>
      </c>
      <c r="BN159" s="145"/>
      <c r="BO159" s="185" t="str">
        <f>+BO125</f>
        <v>nMQ</v>
      </c>
      <c r="BP159" s="185" t="str">
        <f>+BP125</f>
        <v>nMQ</v>
      </c>
      <c r="BQ159" s="184" t="str">
        <f>+BQ125</f>
        <v>nMQ</v>
      </c>
      <c r="BR159" s="184" t="str">
        <f>+BR125</f>
        <v>nMQ</v>
      </c>
      <c r="BS159" s="145"/>
      <c r="BT159" s="145"/>
      <c r="BU159" s="14"/>
      <c r="BV159" s="152"/>
      <c r="BW159" s="152"/>
      <c r="BX159" s="161"/>
      <c r="BY159" s="170"/>
      <c r="BZ159" s="145"/>
      <c r="CA159" s="165" t="str">
        <f>+CA125</f>
        <v>MQ</v>
      </c>
      <c r="CB159" s="165" t="str">
        <f>+CB125</f>
        <v>MQ</v>
      </c>
      <c r="CC159" s="184" t="str">
        <f>+CC125</f>
        <v>MQ</v>
      </c>
      <c r="CD159" s="184" t="str">
        <f>+CD125</f>
        <v>MQ</v>
      </c>
      <c r="CE159" s="145"/>
      <c r="CF159" s="185" t="str">
        <f>+CF125</f>
        <v>nMQ</v>
      </c>
      <c r="CG159" s="185" t="str">
        <f>+CG125</f>
        <v>nMQ</v>
      </c>
      <c r="CH159" s="184" t="str">
        <f>+CH125</f>
        <v>nMQ</v>
      </c>
      <c r="CI159" s="184" t="str">
        <f>+CI125</f>
        <v>nMQ</v>
      </c>
      <c r="CJ159" s="145"/>
      <c r="CK159" s="145"/>
      <c r="CL159" s="14"/>
      <c r="CM159" s="127"/>
      <c r="CN159" s="127"/>
      <c r="CO159" s="207"/>
      <c r="CP159" s="216"/>
      <c r="CQ159" s="198"/>
      <c r="CR159" s="210" t="str">
        <f>+CR125</f>
        <v>MQ</v>
      </c>
      <c r="CS159" s="210" t="str">
        <f>+CS125</f>
        <v>MQ</v>
      </c>
      <c r="CT159" s="223" t="str">
        <f>+CT125</f>
        <v>MQ</v>
      </c>
      <c r="CU159" s="223" t="str">
        <f>+CU125</f>
        <v>MQ</v>
      </c>
      <c r="CV159" s="198"/>
      <c r="CW159" s="224" t="str">
        <f>+CW125</f>
        <v>nMQ</v>
      </c>
      <c r="CX159" s="224" t="str">
        <f>+CX125</f>
        <v>nMQ</v>
      </c>
      <c r="CY159" s="223" t="str">
        <f>+CY125</f>
        <v>nMQ</v>
      </c>
      <c r="CZ159" s="223" t="str">
        <f>+CZ125</f>
        <v>nMQ</v>
      </c>
      <c r="DA159" s="198"/>
      <c r="DB159" s="198"/>
      <c r="DC159" s="14"/>
      <c r="DD159" s="152"/>
      <c r="DE159" s="152"/>
      <c r="DF159" s="161"/>
      <c r="DG159" s="170"/>
      <c r="DH159" s="145"/>
      <c r="DI159" s="165" t="str">
        <f>+DI125</f>
        <v>MQ</v>
      </c>
      <c r="DJ159" s="165" t="str">
        <f>+DJ125</f>
        <v>MQ</v>
      </c>
      <c r="DK159" s="184" t="str">
        <f>+DK125</f>
        <v>MQ</v>
      </c>
      <c r="DL159" s="184" t="str">
        <f>+DL125</f>
        <v>MQ</v>
      </c>
      <c r="DM159" s="145"/>
      <c r="DN159" s="185" t="str">
        <f>+DN125</f>
        <v>nMQ</v>
      </c>
      <c r="DO159" s="185" t="str">
        <f>+DO125</f>
        <v>nMQ</v>
      </c>
      <c r="DP159" s="184" t="str">
        <f>+DP125</f>
        <v>nMQ</v>
      </c>
      <c r="DQ159" s="184" t="str">
        <f>+DQ125</f>
        <v>nMQ</v>
      </c>
      <c r="DR159" s="145"/>
      <c r="DS159" s="145"/>
      <c r="DT159" s="14"/>
      <c r="DU159" s="152"/>
      <c r="DV159" s="152"/>
      <c r="DW159" s="161"/>
      <c r="DX159" s="170"/>
      <c r="DY159" s="145"/>
      <c r="DZ159" s="165" t="str">
        <f>+DZ125</f>
        <v>MQ</v>
      </c>
      <c r="EA159" s="165" t="str">
        <f>+EA125</f>
        <v>MQ</v>
      </c>
      <c r="EB159" s="184" t="str">
        <f>+EB125</f>
        <v>MQ</v>
      </c>
      <c r="EC159" s="184" t="str">
        <f>+EC125</f>
        <v>MQ</v>
      </c>
      <c r="ED159" s="145"/>
      <c r="EE159" s="185" t="str">
        <f>+EE125</f>
        <v>nMQ</v>
      </c>
      <c r="EF159" s="185" t="str">
        <f>+EF125</f>
        <v>nMQ</v>
      </c>
      <c r="EG159" s="184" t="str">
        <f>+EG125</f>
        <v>nMQ</v>
      </c>
      <c r="EH159" s="184" t="str">
        <f>+EH125</f>
        <v>nMQ</v>
      </c>
      <c r="EI159" s="145"/>
      <c r="EJ159" s="145"/>
      <c r="EK159" s="14"/>
      <c r="EL159" s="152"/>
      <c r="EM159" s="152"/>
      <c r="EN159" s="161"/>
      <c r="EO159" s="170"/>
      <c r="EP159" s="145"/>
      <c r="EQ159" s="165" t="str">
        <f>+EQ125</f>
        <v>MQ</v>
      </c>
      <c r="ER159" s="165" t="str">
        <f>+ER125</f>
        <v>MQ</v>
      </c>
      <c r="ES159" s="184" t="str">
        <f>+ES125</f>
        <v>MQ</v>
      </c>
      <c r="ET159" s="184" t="str">
        <f>+ET125</f>
        <v>MQ</v>
      </c>
      <c r="EU159" s="145"/>
      <c r="EV159" s="185" t="str">
        <f>+EV125</f>
        <v>nMQ</v>
      </c>
      <c r="EW159" s="185" t="str">
        <f>+EW125</f>
        <v>nMQ</v>
      </c>
      <c r="EX159" s="184" t="str">
        <f>+EX125</f>
        <v>nMQ</v>
      </c>
      <c r="EY159" s="184" t="str">
        <f>+EY125</f>
        <v>nMQ</v>
      </c>
      <c r="EZ159" s="145"/>
      <c r="FA159" s="145"/>
      <c r="FB159" s="14"/>
      <c r="FC159" s="152"/>
      <c r="FD159" s="152"/>
      <c r="FE159" s="161"/>
      <c r="FF159" s="170"/>
      <c r="FG159" s="145"/>
      <c r="FH159" s="165" t="str">
        <f>+FH125</f>
        <v>MQ</v>
      </c>
      <c r="FI159" s="165" t="str">
        <f>+FI125</f>
        <v>MQ</v>
      </c>
      <c r="FJ159" s="184" t="str">
        <f>+FJ125</f>
        <v>MQ</v>
      </c>
      <c r="FK159" s="184" t="str">
        <f>+FK125</f>
        <v>MQ</v>
      </c>
      <c r="FL159" s="145"/>
      <c r="FM159" s="185" t="str">
        <f>+FM125</f>
        <v>nMQ</v>
      </c>
      <c r="FN159" s="185" t="str">
        <f>+FN125</f>
        <v>nMQ</v>
      </c>
      <c r="FO159" s="184" t="str">
        <f>+FO125</f>
        <v>nMQ</v>
      </c>
      <c r="FP159" s="184" t="str">
        <f>+FP125</f>
        <v>nMQ</v>
      </c>
      <c r="FQ159" s="145"/>
      <c r="FR159" s="145"/>
      <c r="FS159" s="14"/>
      <c r="FT159" s="152"/>
      <c r="FU159" s="152"/>
      <c r="FV159" s="161"/>
      <c r="FW159" s="170"/>
      <c r="FX159" s="145"/>
      <c r="FY159" s="165" t="str">
        <f>+FY125</f>
        <v>MQ</v>
      </c>
      <c r="FZ159" s="165" t="str">
        <f>+FZ125</f>
        <v>MQ</v>
      </c>
      <c r="GA159" s="184" t="str">
        <f>+GA125</f>
        <v>MQ</v>
      </c>
      <c r="GB159" s="184" t="str">
        <f>+GB125</f>
        <v>MQ</v>
      </c>
      <c r="GC159" s="145"/>
      <c r="GD159" s="185" t="str">
        <f>+GD125</f>
        <v>nMQ</v>
      </c>
      <c r="GE159" s="185" t="str">
        <f>+GE125</f>
        <v>nMQ</v>
      </c>
      <c r="GF159" s="184" t="str">
        <f>+GF125</f>
        <v>nMQ</v>
      </c>
      <c r="GG159" s="184" t="str">
        <f>+GG125</f>
        <v>nMQ</v>
      </c>
      <c r="GH159" s="145"/>
      <c r="GI159" s="145"/>
    </row>
    <row r="160" spans="1:191" ht="13" x14ac:dyDescent="0.3">
      <c r="A160" s="41"/>
      <c r="B160" s="45"/>
      <c r="C160" s="45"/>
      <c r="D160" s="45"/>
      <c r="E160" s="45"/>
      <c r="F160" s="47">
        <f>+F126</f>
        <v>2022</v>
      </c>
      <c r="G160" s="47">
        <f>+F160-1</f>
        <v>2021</v>
      </c>
      <c r="H160" s="83" t="s">
        <v>571</v>
      </c>
      <c r="I160" s="84" t="s">
        <v>572</v>
      </c>
      <c r="J160" s="45"/>
      <c r="K160" s="47">
        <f>+F160</f>
        <v>2022</v>
      </c>
      <c r="L160" s="47">
        <f>+K160-1</f>
        <v>2021</v>
      </c>
      <c r="M160" s="83" t="s">
        <v>571</v>
      </c>
      <c r="N160" s="84" t="s">
        <v>572</v>
      </c>
      <c r="O160" s="45"/>
      <c r="P160" s="47">
        <f>+K160</f>
        <v>2022</v>
      </c>
      <c r="Q160" s="47">
        <f>+P160-1</f>
        <v>2021</v>
      </c>
      <c r="R160" s="83" t="s">
        <v>571</v>
      </c>
      <c r="S160" s="84" t="s">
        <v>572</v>
      </c>
      <c r="T160" s="45"/>
      <c r="U160" s="23"/>
      <c r="V160" s="14"/>
      <c r="W160" s="147">
        <v>2022</v>
      </c>
      <c r="X160" s="147">
        <f>+W160-1</f>
        <v>2021</v>
      </c>
      <c r="Y160" s="163" t="s">
        <v>571</v>
      </c>
      <c r="Z160" s="164" t="s">
        <v>572</v>
      </c>
      <c r="AA160" s="145"/>
      <c r="AB160" s="147">
        <v>2022</v>
      </c>
      <c r="AC160" s="147">
        <f>+AB160-1</f>
        <v>2021</v>
      </c>
      <c r="AD160" s="163" t="s">
        <v>571</v>
      </c>
      <c r="AE160" s="164" t="s">
        <v>572</v>
      </c>
      <c r="AF160" s="145"/>
      <c r="AG160" s="147">
        <v>2022</v>
      </c>
      <c r="AH160" s="147">
        <f>+AG160-1</f>
        <v>2021</v>
      </c>
      <c r="AI160" s="163" t="s">
        <v>571</v>
      </c>
      <c r="AJ160" s="164" t="s">
        <v>572</v>
      </c>
      <c r="AK160" s="145"/>
      <c r="AL160" s="145"/>
      <c r="AM160" s="14"/>
      <c r="AN160" s="147">
        <v>2022</v>
      </c>
      <c r="AO160" s="147">
        <f>+AN160-1</f>
        <v>2021</v>
      </c>
      <c r="AP160" s="163" t="s">
        <v>571</v>
      </c>
      <c r="AQ160" s="164" t="s">
        <v>572</v>
      </c>
      <c r="AR160" s="145"/>
      <c r="AS160" s="147">
        <v>2022</v>
      </c>
      <c r="AT160" s="147">
        <f>+AS160-1</f>
        <v>2021</v>
      </c>
      <c r="AU160" s="163" t="s">
        <v>571</v>
      </c>
      <c r="AV160" s="164" t="s">
        <v>572</v>
      </c>
      <c r="AW160" s="145"/>
      <c r="AX160" s="147">
        <v>2022</v>
      </c>
      <c r="AY160" s="147">
        <f>+AX160-1</f>
        <v>2021</v>
      </c>
      <c r="AZ160" s="163" t="s">
        <v>571</v>
      </c>
      <c r="BA160" s="164" t="s">
        <v>572</v>
      </c>
      <c r="BB160" s="145"/>
      <c r="BC160" s="145"/>
      <c r="BD160" s="14"/>
      <c r="BE160" s="147">
        <v>2022</v>
      </c>
      <c r="BF160" s="147">
        <f>+BE160-1</f>
        <v>2021</v>
      </c>
      <c r="BG160" s="163" t="s">
        <v>571</v>
      </c>
      <c r="BH160" s="164" t="s">
        <v>572</v>
      </c>
      <c r="BI160" s="145"/>
      <c r="BJ160" s="147">
        <v>2022</v>
      </c>
      <c r="BK160" s="147">
        <f>+BJ160-1</f>
        <v>2021</v>
      </c>
      <c r="BL160" s="163" t="s">
        <v>571</v>
      </c>
      <c r="BM160" s="164" t="s">
        <v>572</v>
      </c>
      <c r="BN160" s="145"/>
      <c r="BO160" s="147">
        <v>2022</v>
      </c>
      <c r="BP160" s="147">
        <f>+BO160-1</f>
        <v>2021</v>
      </c>
      <c r="BQ160" s="163" t="s">
        <v>571</v>
      </c>
      <c r="BR160" s="164" t="s">
        <v>572</v>
      </c>
      <c r="BS160" s="145"/>
      <c r="BT160" s="145"/>
      <c r="BU160" s="14"/>
      <c r="BV160" s="147">
        <v>2022</v>
      </c>
      <c r="BW160" s="147">
        <f>+BV160-1</f>
        <v>2021</v>
      </c>
      <c r="BX160" s="163" t="s">
        <v>571</v>
      </c>
      <c r="BY160" s="164" t="s">
        <v>572</v>
      </c>
      <c r="BZ160" s="145"/>
      <c r="CA160" s="147">
        <v>2022</v>
      </c>
      <c r="CB160" s="147">
        <f>+CA160-1</f>
        <v>2021</v>
      </c>
      <c r="CC160" s="163" t="s">
        <v>571</v>
      </c>
      <c r="CD160" s="164" t="s">
        <v>572</v>
      </c>
      <c r="CE160" s="145"/>
      <c r="CF160" s="147">
        <v>2022</v>
      </c>
      <c r="CG160" s="147">
        <f>+CF160-1</f>
        <v>2021</v>
      </c>
      <c r="CH160" s="163" t="s">
        <v>571</v>
      </c>
      <c r="CI160" s="164" t="s">
        <v>572</v>
      </c>
      <c r="CJ160" s="145"/>
      <c r="CK160" s="145"/>
      <c r="CL160" s="14"/>
      <c r="CM160" s="200">
        <v>2022</v>
      </c>
      <c r="CN160" s="200">
        <f>+CM160-1</f>
        <v>2021</v>
      </c>
      <c r="CO160" s="208" t="s">
        <v>571</v>
      </c>
      <c r="CP160" s="209" t="s">
        <v>572</v>
      </c>
      <c r="CQ160" s="198"/>
      <c r="CR160" s="200">
        <v>2022</v>
      </c>
      <c r="CS160" s="200">
        <f>+CR160-1</f>
        <v>2021</v>
      </c>
      <c r="CT160" s="208" t="s">
        <v>571</v>
      </c>
      <c r="CU160" s="209" t="s">
        <v>572</v>
      </c>
      <c r="CV160" s="198"/>
      <c r="CW160" s="200">
        <v>2022</v>
      </c>
      <c r="CX160" s="200">
        <f>+CW160-1</f>
        <v>2021</v>
      </c>
      <c r="CY160" s="208" t="s">
        <v>571</v>
      </c>
      <c r="CZ160" s="209" t="s">
        <v>572</v>
      </c>
      <c r="DA160" s="198"/>
      <c r="DB160" s="198"/>
      <c r="DC160" s="14"/>
      <c r="DD160" s="147">
        <v>2022</v>
      </c>
      <c r="DE160" s="147">
        <f>+DD160-1</f>
        <v>2021</v>
      </c>
      <c r="DF160" s="163" t="s">
        <v>571</v>
      </c>
      <c r="DG160" s="164" t="s">
        <v>572</v>
      </c>
      <c r="DH160" s="145"/>
      <c r="DI160" s="147">
        <v>2022</v>
      </c>
      <c r="DJ160" s="147">
        <f>+DI160-1</f>
        <v>2021</v>
      </c>
      <c r="DK160" s="163" t="s">
        <v>571</v>
      </c>
      <c r="DL160" s="164" t="s">
        <v>572</v>
      </c>
      <c r="DM160" s="145"/>
      <c r="DN160" s="147">
        <v>2022</v>
      </c>
      <c r="DO160" s="147">
        <f>+DN160-1</f>
        <v>2021</v>
      </c>
      <c r="DP160" s="163" t="s">
        <v>571</v>
      </c>
      <c r="DQ160" s="164" t="s">
        <v>572</v>
      </c>
      <c r="DR160" s="145"/>
      <c r="DS160" s="145"/>
      <c r="DT160" s="14"/>
      <c r="DU160" s="147">
        <v>2022</v>
      </c>
      <c r="DV160" s="147">
        <f>+DU160-1</f>
        <v>2021</v>
      </c>
      <c r="DW160" s="163" t="s">
        <v>571</v>
      </c>
      <c r="DX160" s="164" t="s">
        <v>572</v>
      </c>
      <c r="DY160" s="145"/>
      <c r="DZ160" s="147">
        <v>2022</v>
      </c>
      <c r="EA160" s="147">
        <f>+DZ160-1</f>
        <v>2021</v>
      </c>
      <c r="EB160" s="163" t="s">
        <v>571</v>
      </c>
      <c r="EC160" s="164" t="s">
        <v>572</v>
      </c>
      <c r="ED160" s="145"/>
      <c r="EE160" s="147">
        <v>2022</v>
      </c>
      <c r="EF160" s="147">
        <f>+EE160-1</f>
        <v>2021</v>
      </c>
      <c r="EG160" s="163" t="s">
        <v>571</v>
      </c>
      <c r="EH160" s="164" t="s">
        <v>572</v>
      </c>
      <c r="EI160" s="145"/>
      <c r="EJ160" s="145"/>
      <c r="EK160" s="14"/>
      <c r="EL160" s="147">
        <v>2022</v>
      </c>
      <c r="EM160" s="147">
        <f>+EL160-1</f>
        <v>2021</v>
      </c>
      <c r="EN160" s="163" t="s">
        <v>571</v>
      </c>
      <c r="EO160" s="164" t="s">
        <v>572</v>
      </c>
      <c r="EP160" s="145"/>
      <c r="EQ160" s="147">
        <v>2022</v>
      </c>
      <c r="ER160" s="147">
        <f>+EQ160-1</f>
        <v>2021</v>
      </c>
      <c r="ES160" s="163" t="s">
        <v>571</v>
      </c>
      <c r="ET160" s="164" t="s">
        <v>572</v>
      </c>
      <c r="EU160" s="145"/>
      <c r="EV160" s="147">
        <v>2022</v>
      </c>
      <c r="EW160" s="147">
        <f>+EV160-1</f>
        <v>2021</v>
      </c>
      <c r="EX160" s="163" t="s">
        <v>571</v>
      </c>
      <c r="EY160" s="164" t="s">
        <v>572</v>
      </c>
      <c r="EZ160" s="145"/>
      <c r="FA160" s="145"/>
      <c r="FB160" s="14"/>
      <c r="FC160" s="147">
        <v>2022</v>
      </c>
      <c r="FD160" s="147">
        <f>+FC160-1</f>
        <v>2021</v>
      </c>
      <c r="FE160" s="163" t="s">
        <v>571</v>
      </c>
      <c r="FF160" s="164" t="s">
        <v>572</v>
      </c>
      <c r="FG160" s="145"/>
      <c r="FH160" s="147">
        <v>2022</v>
      </c>
      <c r="FI160" s="147">
        <f>+FH160-1</f>
        <v>2021</v>
      </c>
      <c r="FJ160" s="163" t="s">
        <v>571</v>
      </c>
      <c r="FK160" s="164" t="s">
        <v>572</v>
      </c>
      <c r="FL160" s="145"/>
      <c r="FM160" s="147">
        <v>2022</v>
      </c>
      <c r="FN160" s="147">
        <f>+FM160-1</f>
        <v>2021</v>
      </c>
      <c r="FO160" s="163" t="s">
        <v>571</v>
      </c>
      <c r="FP160" s="164" t="s">
        <v>572</v>
      </c>
      <c r="FQ160" s="145"/>
      <c r="FR160" s="145"/>
      <c r="FS160" s="14"/>
      <c r="FT160" s="147">
        <v>2022</v>
      </c>
      <c r="FU160" s="147">
        <f>+FT160-1</f>
        <v>2021</v>
      </c>
      <c r="FV160" s="163" t="s">
        <v>571</v>
      </c>
      <c r="FW160" s="164" t="s">
        <v>572</v>
      </c>
      <c r="FX160" s="145"/>
      <c r="FY160" s="147">
        <v>2022</v>
      </c>
      <c r="FZ160" s="147">
        <f>+FY160-1</f>
        <v>2021</v>
      </c>
      <c r="GA160" s="163" t="s">
        <v>571</v>
      </c>
      <c r="GB160" s="164" t="s">
        <v>572</v>
      </c>
      <c r="GC160" s="145"/>
      <c r="GD160" s="147">
        <v>2022</v>
      </c>
      <c r="GE160" s="147">
        <f>+GD160-1</f>
        <v>2021</v>
      </c>
      <c r="GF160" s="163" t="s">
        <v>571</v>
      </c>
      <c r="GG160" s="164" t="s">
        <v>572</v>
      </c>
      <c r="GH160" s="145"/>
      <c r="GI160" s="145"/>
    </row>
    <row r="161" spans="1:191" ht="13" x14ac:dyDescent="0.3">
      <c r="A161" s="41">
        <v>744</v>
      </c>
      <c r="B161" s="60" t="str">
        <f>VLOOKUP($A161&amp;B$1,TEXTDF,(SPRCODE="DE")*2+(SPRCODE="FR")*3,FALSE)</f>
        <v>Überschussfonds</v>
      </c>
      <c r="C161" s="60"/>
      <c r="D161" s="60"/>
      <c r="E161" s="60"/>
      <c r="F161" s="61">
        <f>+SUBTOTAL(9,F162:F163)</f>
        <v>1467154.1180013483</v>
      </c>
      <c r="G161" s="61">
        <f>+SUBTOTAL(9,G162:G163)</f>
        <v>1081011.8007913483</v>
      </c>
      <c r="H161" s="62">
        <f>+IFERROR(F161-G161,"")</f>
        <v>386142.31721000001</v>
      </c>
      <c r="I161" s="63">
        <f>+IFERROR(F161/G161-1,"")</f>
        <v>0.35720453461037782</v>
      </c>
      <c r="J161" s="45"/>
      <c r="K161" s="61">
        <f t="shared" ref="K161" si="241">+AB161*$G$5+AS161*$H$5+BJ161*$I$5+CA161*$K$5+CR161*$L$5+DI161*$M$5+DZ161*$N$5+EQ161*$P$5+FH161*$Q$5+FY161*$R$5</f>
        <v>1223271.652393176</v>
      </c>
      <c r="L161" s="61">
        <f t="shared" ref="L161" si="242">+AC161*$G$5+AT161*$H$5+BK161*$I$5+CB161*$K$5+CS161*$L$5+DJ161*$M$5+EA161*$N$5+ER161*$P$5+FI161*$Q$5+FZ161*$R$5</f>
        <v>849064.94124573015</v>
      </c>
      <c r="M161" s="62">
        <f>+IFERROR(K161-L161,"")</f>
        <v>374206.71114744584</v>
      </c>
      <c r="N161" s="63">
        <f>+IFERROR(K161/L161-1,"")</f>
        <v>0.44072802087248797</v>
      </c>
      <c r="O161" s="45"/>
      <c r="P161" s="61">
        <f t="shared" ref="P161" si="243">+AG161*$G$5+AX161*$H$5+BO161*$I$5+CF161*$K$5+CW161*$L$5+DN161*$M$5+EE161*$N$5+EV161*$P$5+FM161*$Q$5+GD161*$R$5</f>
        <v>243883.72325665833</v>
      </c>
      <c r="Q161" s="61">
        <f t="shared" ref="Q161" si="244">+AH161*$G$5+AY161*$H$5+BP161*$I$5+CG161*$K$5+CX161*$L$5+DO161*$M$5+EF161*$N$5+EW161*$P$5+FN161*$Q$5+GE161*$R$5</f>
        <v>231947.57695351241</v>
      </c>
      <c r="R161" s="62">
        <f>+IFERROR(P161-Q161,"")</f>
        <v>11936.146303145913</v>
      </c>
      <c r="S161" s="63">
        <f>+IFERROR(P161/Q161-1,"")</f>
        <v>5.146053457388855E-2</v>
      </c>
      <c r="T161" s="45"/>
      <c r="U161" s="23"/>
      <c r="V161" s="14"/>
      <c r="W161" s="149">
        <f>+SUBTOTAL(9,W162:W163)</f>
        <v>798200</v>
      </c>
      <c r="X161" s="149">
        <f>+SUBTOTAL(9,X162:X163)</f>
        <v>372500</v>
      </c>
      <c r="Y161" s="150">
        <f>+IFERROR(W161-X161,"")</f>
        <v>425700</v>
      </c>
      <c r="Z161" s="151">
        <f>+IFERROR(W161/X161-1,"")</f>
        <v>1.1428187919463086</v>
      </c>
      <c r="AA161" s="145"/>
      <c r="AB161" s="149">
        <v>716633.83644270652</v>
      </c>
      <c r="AC161" s="149">
        <v>309468.76054270787</v>
      </c>
      <c r="AD161" s="150">
        <f>+IFERROR(AB161-AC161,"")</f>
        <v>407165.07589999866</v>
      </c>
      <c r="AE161" s="151">
        <f>+IFERROR(AB161/AC161-1,"")</f>
        <v>1.315690395327668</v>
      </c>
      <c r="AF161" s="145"/>
      <c r="AG161" s="149">
        <v>81566.166099995942</v>
      </c>
      <c r="AH161" s="149">
        <v>63031.241999995953</v>
      </c>
      <c r="AI161" s="150">
        <f>+IFERROR(AG161-AH161,"")</f>
        <v>18534.924099999989</v>
      </c>
      <c r="AJ161" s="151">
        <f>+IFERROR(AG161/AH161-1,"")</f>
        <v>0.29405931902787485</v>
      </c>
      <c r="AK161" s="145"/>
      <c r="AL161" s="145"/>
      <c r="AM161" s="14"/>
      <c r="AN161" s="149">
        <f>+SUBTOTAL(9,AN162:AN163)</f>
        <v>171099.00012000001</v>
      </c>
      <c r="AO161" s="149">
        <f>+SUBTOTAL(9,AO162:AO163)</f>
        <v>226441.10543</v>
      </c>
      <c r="AP161" s="150">
        <f>+IFERROR(AN161-AO161,"")</f>
        <v>-55342.105309999984</v>
      </c>
      <c r="AQ161" s="151">
        <f>+IFERROR(AN161/AO161-1,"")</f>
        <v>-0.2443995545990123</v>
      </c>
      <c r="AR161" s="145"/>
      <c r="AS161" s="149">
        <v>164108.11601397081</v>
      </c>
      <c r="AT161" s="149">
        <v>211854.54505541443</v>
      </c>
      <c r="AU161" s="150">
        <f>+IFERROR(AS161-AT161,"")</f>
        <v>-47746.429041443625</v>
      </c>
      <c r="AV161" s="151">
        <f>+IFERROR(AS161/AT161-1,"")</f>
        <v>-0.22537363561850743</v>
      </c>
      <c r="AW161" s="145"/>
      <c r="AX161" s="149">
        <v>6992.093418638744</v>
      </c>
      <c r="AY161" s="149">
        <v>14587.136683456025</v>
      </c>
      <c r="AZ161" s="150">
        <f>+IFERROR(AX161-AY161,"")</f>
        <v>-7595.0432648172809</v>
      </c>
      <c r="BA161" s="151">
        <f>+IFERROR(AX161/AY161-1,"")</f>
        <v>-0.52066717613136415</v>
      </c>
      <c r="BB161" s="145"/>
      <c r="BC161" s="145"/>
      <c r="BD161" s="14"/>
      <c r="BE161" s="149">
        <f>+SUBTOTAL(9,BE162:BE163)</f>
        <v>70792.035459999999</v>
      </c>
      <c r="BF161" s="149">
        <f>+SUBTOTAL(9,BF162:BF163)</f>
        <v>92328.97920999999</v>
      </c>
      <c r="BG161" s="150">
        <f>+IFERROR(BE161-BF161,"")</f>
        <v>-21536.943749999991</v>
      </c>
      <c r="BH161" s="151">
        <f>+IFERROR(BE161/BF161-1,"")</f>
        <v>-0.23326309826316549</v>
      </c>
      <c r="BI161" s="145"/>
      <c r="BJ161" s="149">
        <v>29017.022515799341</v>
      </c>
      <c r="BK161" s="149">
        <v>47424.789363779229</v>
      </c>
      <c r="BL161" s="150">
        <f>+IFERROR(BJ161-BK161,"")</f>
        <v>-18407.766847979889</v>
      </c>
      <c r="BM161" s="151">
        <f>+IFERROR(BJ161/BK161-1,"")</f>
        <v>-0.38814651777955722</v>
      </c>
      <c r="BN161" s="145"/>
      <c r="BO161" s="149">
        <v>41775.012948675088</v>
      </c>
      <c r="BP161" s="149">
        <v>44904.189848675087</v>
      </c>
      <c r="BQ161" s="150">
        <f>+IFERROR(BO161-BP161,"")</f>
        <v>-3129.1768999999986</v>
      </c>
      <c r="BR161" s="151">
        <f>+IFERROR(BO161/BP161-1,"")</f>
        <v>-6.9685633134573211E-2</v>
      </c>
      <c r="BS161" s="145"/>
      <c r="BT161" s="145"/>
      <c r="BU161" s="14"/>
      <c r="BV161" s="149">
        <f>+SUBTOTAL(9,BV162:BV163)</f>
        <v>243907.89791999999</v>
      </c>
      <c r="BW161" s="149">
        <f>+SUBTOTAL(9,BW162:BW163)</f>
        <v>222275.06851000001</v>
      </c>
      <c r="BX161" s="150">
        <f>+IFERROR(BV161-BW161,"")</f>
        <v>21632.829409999977</v>
      </c>
      <c r="BY161" s="151">
        <f>+IFERROR(BV161/BW161-1,"")</f>
        <v>9.7324587750725389E-2</v>
      </c>
      <c r="BZ161" s="145"/>
      <c r="CA161" s="149">
        <v>162549.61100000195</v>
      </c>
      <c r="CB161" s="149">
        <v>150257.10600000189</v>
      </c>
      <c r="CC161" s="150">
        <f>+IFERROR(CA161-CB161,"")</f>
        <v>12292.505000000063</v>
      </c>
      <c r="CD161" s="151">
        <f>+IFERROR(CA161/CB161-1,"")</f>
        <v>8.1809808049942756E-2</v>
      </c>
      <c r="CE161" s="145"/>
      <c r="CF161" s="149">
        <v>81358.932309348427</v>
      </c>
      <c r="CG161" s="149">
        <v>72018.607901385229</v>
      </c>
      <c r="CH161" s="150">
        <f>+IFERROR(CF161-CG161,"")</f>
        <v>9340.3244079631986</v>
      </c>
      <c r="CI161" s="151">
        <f>+IFERROR(CF161/CG161-1,"")</f>
        <v>0.12969320957651487</v>
      </c>
      <c r="CJ161" s="145"/>
      <c r="CK161" s="145"/>
      <c r="CL161" s="14"/>
      <c r="CM161" s="202">
        <f>+SUBTOTAL(9,CM162:CM163)</f>
        <v>73330.318569999989</v>
      </c>
      <c r="CN161" s="202">
        <f>+SUBTOTAL(9,CN162:CN163)</f>
        <v>52236.563219999996</v>
      </c>
      <c r="CO161" s="203">
        <f>+IFERROR(CM161-CN161,"")</f>
        <v>21093.755349999992</v>
      </c>
      <c r="CP161" s="151">
        <f>+IFERROR(CM161/CN161-1,"")</f>
        <v>0.40381208199247975</v>
      </c>
      <c r="CQ161" s="198"/>
      <c r="CR161" s="202">
        <v>72660.910046000223</v>
      </c>
      <c r="CS161" s="202">
        <v>51590.525826714889</v>
      </c>
      <c r="CT161" s="203">
        <f>+IFERROR(CR161-CS161,"")</f>
        <v>21070.384219285334</v>
      </c>
      <c r="CU161" s="151">
        <f>+IFERROR(CR161/CS161-1,"")</f>
        <v>0.40841576784965716</v>
      </c>
      <c r="CV161" s="198"/>
      <c r="CW161" s="202">
        <v>668.90645000000154</v>
      </c>
      <c r="CX161" s="202">
        <v>645.5352500000015</v>
      </c>
      <c r="CY161" s="203">
        <f>+IFERROR(CW161-CX161,"")</f>
        <v>23.371200000000044</v>
      </c>
      <c r="CZ161" s="151">
        <f>+IFERROR(CW161/CX161-1,"")</f>
        <v>3.6204374586825461E-2</v>
      </c>
      <c r="DA161" s="198"/>
      <c r="DB161" s="198"/>
      <c r="DC161" s="14"/>
      <c r="DD161" s="149">
        <f>+SUBTOTAL(9,DD162:DD163)</f>
        <v>34150.168449999903</v>
      </c>
      <c r="DE161" s="149">
        <f>+SUBTOTAL(9,DE162:DE163)</f>
        <v>27049.906449999999</v>
      </c>
      <c r="DF161" s="150">
        <f>+IFERROR(DD161-DE161,"")</f>
        <v>7100.2619999999042</v>
      </c>
      <c r="DG161" s="151">
        <f>+IFERROR(DD161/DE161-1,"")</f>
        <v>0.26248748819609702</v>
      </c>
      <c r="DH161" s="145"/>
      <c r="DI161" s="149">
        <v>34149.618004679025</v>
      </c>
      <c r="DJ161" s="149">
        <v>27049.464652273473</v>
      </c>
      <c r="DK161" s="150">
        <f>+IFERROR(DI161-DJ161,"")</f>
        <v>7100.1533524055521</v>
      </c>
      <c r="DL161" s="151">
        <f>+IFERROR(DI161/DJ161-1,"")</f>
        <v>0.2624877587663752</v>
      </c>
      <c r="DM161" s="145"/>
      <c r="DN161" s="149">
        <v>0</v>
      </c>
      <c r="DO161" s="149">
        <v>0</v>
      </c>
      <c r="DP161" s="150">
        <f>+IFERROR(DN161-DO161,"")</f>
        <v>0</v>
      </c>
      <c r="DQ161" s="151" t="str">
        <f>+IFERROR(DN161/DO161-1,"")</f>
        <v/>
      </c>
      <c r="DR161" s="145"/>
      <c r="DS161" s="145"/>
      <c r="DT161" s="14"/>
      <c r="DU161" s="149">
        <f>+SUBTOTAL(9,DU162:DU163)</f>
        <v>49134.026831348296</v>
      </c>
      <c r="DV161" s="149">
        <f>+SUBTOTAL(9,DV162:DV163)</f>
        <v>55553.122321348295</v>
      </c>
      <c r="DW161" s="150">
        <f>+IFERROR(DU161-DV161,"")</f>
        <v>-6419.0954899999997</v>
      </c>
      <c r="DX161" s="151">
        <f>+IFERROR(DU161/DV161-1,"")</f>
        <v>-0.11554877965037857</v>
      </c>
      <c r="DY161" s="145"/>
      <c r="DZ161" s="149">
        <v>38237.098861203471</v>
      </c>
      <c r="EA161" s="149">
        <v>41156.193775307227</v>
      </c>
      <c r="EB161" s="150">
        <f>+IFERROR(DZ161-EA161,"")</f>
        <v>-2919.0949141037563</v>
      </c>
      <c r="EC161" s="151">
        <f>+IFERROR(DZ161/EA161-1,"")</f>
        <v>-7.0927232242140592E-2</v>
      </c>
      <c r="ED161" s="145"/>
      <c r="EE161" s="149">
        <v>10897.304980000092</v>
      </c>
      <c r="EF161" s="149">
        <v>14397.305370000095</v>
      </c>
      <c r="EG161" s="150">
        <f>+IFERROR(EE161-EF161,"")</f>
        <v>-3500.0003900000029</v>
      </c>
      <c r="EH161" s="151">
        <f>+IFERROR(EE161/EF161-1,"")</f>
        <v>-0.24310107343371434</v>
      </c>
      <c r="EI161" s="145"/>
      <c r="EJ161" s="145"/>
      <c r="EK161" s="14"/>
      <c r="EL161" s="149">
        <f>+SUBTOTAL(9,EL162:EL163)</f>
        <v>26412.762000000002</v>
      </c>
      <c r="EM161" s="149">
        <f>+SUBTOTAL(9,EM162:EM163)</f>
        <v>32406.441999999999</v>
      </c>
      <c r="EN161" s="150">
        <f>+IFERROR(EL161-EM161,"")</f>
        <v>-5993.6799999999967</v>
      </c>
      <c r="EO161" s="151">
        <f>+IFERROR(EL161/EM161-1,"")</f>
        <v>-0.18495334970744393</v>
      </c>
      <c r="EP161" s="145"/>
      <c r="EQ161" s="149">
        <v>5787.5167903040592</v>
      </c>
      <c r="ER161" s="149">
        <v>10042.928311020623</v>
      </c>
      <c r="ES161" s="150">
        <f>+IFERROR(EQ161-ER161,"")</f>
        <v>-4255.4115207165642</v>
      </c>
      <c r="ET161" s="151">
        <f>+IFERROR(EQ161/ER161-1,"")</f>
        <v>-0.42372218430025843</v>
      </c>
      <c r="EU161" s="145"/>
      <c r="EV161" s="149">
        <v>20625.307049999992</v>
      </c>
      <c r="EW161" s="149">
        <v>22363.559899999993</v>
      </c>
      <c r="EX161" s="150">
        <f>+IFERROR(EV161-EW161,"")</f>
        <v>-1738.2528500000008</v>
      </c>
      <c r="EY161" s="151">
        <f>+IFERROR(EV161/EW161-1,"")</f>
        <v>-7.7727019212178394E-2</v>
      </c>
      <c r="EZ161" s="145"/>
      <c r="FA161" s="145"/>
      <c r="FB161" s="14"/>
      <c r="FC161" s="149">
        <f>+SUBTOTAL(9,FC162:FC163)</f>
        <v>127.90864999999999</v>
      </c>
      <c r="FD161" s="149">
        <f>+SUBTOTAL(9,FD162:FD163)</f>
        <v>220.61365000000001</v>
      </c>
      <c r="FE161" s="150">
        <f>+IFERROR(FC161-FD161,"")</f>
        <v>-92.705000000000013</v>
      </c>
      <c r="FF161" s="151">
        <f>+IFERROR(FC161/FD161-1,"")</f>
        <v>-0.42021425238193566</v>
      </c>
      <c r="FG161" s="145"/>
      <c r="FH161" s="149">
        <v>127.92271851041674</v>
      </c>
      <c r="FI161" s="149">
        <v>220.62771851041674</v>
      </c>
      <c r="FJ161" s="150">
        <f>+IFERROR(FH161-FI161,"")</f>
        <v>-92.704999999999998</v>
      </c>
      <c r="FK161" s="151">
        <f>+IFERROR(FH161/FI161-1,"")</f>
        <v>-0.42018745706978344</v>
      </c>
      <c r="FL161" s="145"/>
      <c r="FM161" s="149">
        <v>0</v>
      </c>
      <c r="FN161" s="149">
        <v>0</v>
      </c>
      <c r="FO161" s="150">
        <f>+IFERROR(FM161-FN161,"")</f>
        <v>0</v>
      </c>
      <c r="FP161" s="151" t="str">
        <f>+IFERROR(FM161/FN161-1,"")</f>
        <v/>
      </c>
      <c r="FQ161" s="145"/>
      <c r="FR161" s="145"/>
      <c r="FS161" s="14"/>
      <c r="FT161" s="149">
        <f>+SUBTOTAL(9,FT162:FT163)</f>
        <v>0</v>
      </c>
      <c r="FU161" s="149">
        <f>+SUBTOTAL(9,FU162:FU163)</f>
        <v>0</v>
      </c>
      <c r="FV161" s="150">
        <f>+IFERROR(FT161-FU161,"")</f>
        <v>0</v>
      </c>
      <c r="FW161" s="151" t="str">
        <f>+IFERROR(FT161/FU161-1,"")</f>
        <v/>
      </c>
      <c r="FX161" s="145"/>
      <c r="FY161" s="149">
        <v>0</v>
      </c>
      <c r="FZ161" s="149">
        <v>0</v>
      </c>
      <c r="GA161" s="150">
        <f>+IFERROR(FY161-FZ161,"")</f>
        <v>0</v>
      </c>
      <c r="GB161" s="151" t="str">
        <f>+IFERROR(FY161/FZ161-1,"")</f>
        <v/>
      </c>
      <c r="GC161" s="145"/>
      <c r="GD161" s="149">
        <v>0</v>
      </c>
      <c r="GE161" s="149">
        <v>0</v>
      </c>
      <c r="GF161" s="150">
        <f>+IFERROR(GD161-GE161,"")</f>
        <v>0</v>
      </c>
      <c r="GG161" s="151" t="str">
        <f>+IFERROR(GD161/GE161-1,"")</f>
        <v/>
      </c>
      <c r="GH161" s="145"/>
      <c r="GI161" s="145"/>
    </row>
    <row r="162" spans="1:191" x14ac:dyDescent="0.25">
      <c r="A162" s="41">
        <v>745</v>
      </c>
      <c r="B162" s="45"/>
      <c r="C162" s="85" t="str">
        <f>VLOOKUP($A162&amp;C$1,TEXTDF,(SPRCODE="DE")*2+(SPRCODE="FR")*3,FALSE)</f>
        <v>gebundener Teil</v>
      </c>
      <c r="D162" s="45"/>
      <c r="E162" s="45"/>
      <c r="F162" s="79">
        <f t="shared" ref="F162:F163" si="245">+W162*$G$5+AN162*$H$5+BE162*$I$5+BV162*$K$5+CM162*$L$5+DD162*$M$5+DU162*$N$5+EL162*$P$5+FC162*$Q$5+FT162*$R$5</f>
        <v>607720.95144999993</v>
      </c>
      <c r="G162" s="79">
        <f t="shared" ref="G162:G163" si="246">+X162*$G$5+AO162*$H$5+BF162*$I$5+BW162*$K$5+CN162*$L$5+DE162*$M$5+DV162*$N$5+EM162*$P$5+FD162*$Q$5+FU162*$R$5</f>
        <v>567703.34785000002</v>
      </c>
      <c r="H162" s="92">
        <f>+IFERROR(F162-G162,"")</f>
        <v>40017.603599999915</v>
      </c>
      <c r="I162" s="93">
        <f>+IFERROR(F162/G162-1,"")</f>
        <v>7.0490342802370654E-2</v>
      </c>
      <c r="J162" s="23"/>
      <c r="K162" s="31"/>
      <c r="L162" s="31"/>
      <c r="M162" s="23"/>
      <c r="N162" s="23"/>
      <c r="O162" s="23"/>
      <c r="P162" s="23"/>
      <c r="Q162" s="23"/>
      <c r="R162" s="23"/>
      <c r="S162" s="23"/>
      <c r="T162" s="23"/>
      <c r="U162" s="23"/>
      <c r="V162" s="14"/>
      <c r="W162" s="152">
        <v>286700</v>
      </c>
      <c r="X162" s="152">
        <v>209900</v>
      </c>
      <c r="Y162" s="156">
        <f>+IFERROR(W162-X162,"")</f>
        <v>76800</v>
      </c>
      <c r="Z162" s="174">
        <f>+IFERROR(W162/X162-1,"")</f>
        <v>0.3658885183420677</v>
      </c>
      <c r="AA162" s="145"/>
      <c r="AB162" s="152"/>
      <c r="AC162" s="152"/>
      <c r="AD162" s="145"/>
      <c r="AE162" s="145"/>
      <c r="AF162" s="145"/>
      <c r="AG162" s="145"/>
      <c r="AH162" s="145"/>
      <c r="AI162" s="145"/>
      <c r="AJ162" s="145"/>
      <c r="AK162" s="145"/>
      <c r="AL162" s="145"/>
      <c r="AM162" s="14"/>
      <c r="AN162" s="152">
        <v>92563.889890000006</v>
      </c>
      <c r="AO162" s="152">
        <v>161018.6752</v>
      </c>
      <c r="AP162" s="156">
        <f>+IFERROR(AN162-AO162,"")</f>
        <v>-68454.785309999992</v>
      </c>
      <c r="AQ162" s="174">
        <f>+IFERROR(AN162/AO162-1,"")</f>
        <v>-0.42513568829809867</v>
      </c>
      <c r="AR162" s="145"/>
      <c r="AS162" s="152"/>
      <c r="AT162" s="152"/>
      <c r="AU162" s="145"/>
      <c r="AV162" s="145"/>
      <c r="AW162" s="145"/>
      <c r="AX162" s="145"/>
      <c r="AY162" s="145"/>
      <c r="AZ162" s="145"/>
      <c r="BA162" s="145"/>
      <c r="BB162" s="145"/>
      <c r="BC162" s="145"/>
      <c r="BD162" s="14"/>
      <c r="BE162" s="152">
        <v>40000</v>
      </c>
      <c r="BF162" s="152">
        <v>35200</v>
      </c>
      <c r="BG162" s="156">
        <f>+IFERROR(BE162-BF162,"")</f>
        <v>4800</v>
      </c>
      <c r="BH162" s="174">
        <f>+IFERROR(BE162/BF162-1,"")</f>
        <v>0.13636363636363646</v>
      </c>
      <c r="BI162" s="145"/>
      <c r="BJ162" s="152"/>
      <c r="BK162" s="152"/>
      <c r="BL162" s="145"/>
      <c r="BM162" s="145"/>
      <c r="BN162" s="145"/>
      <c r="BO162" s="145"/>
      <c r="BP162" s="145"/>
      <c r="BQ162" s="145"/>
      <c r="BR162" s="145"/>
      <c r="BS162" s="145"/>
      <c r="BT162" s="145"/>
      <c r="BU162" s="14"/>
      <c r="BV162" s="152">
        <v>105742.58716</v>
      </c>
      <c r="BW162" s="152">
        <v>98109.757750000004</v>
      </c>
      <c r="BX162" s="156">
        <f>+IFERROR(BV162-BW162,"")</f>
        <v>7632.8294099999912</v>
      </c>
      <c r="BY162" s="174">
        <f>+IFERROR(BV162/BW162-1,"")</f>
        <v>7.7798881426755839E-2</v>
      </c>
      <c r="BZ162" s="145"/>
      <c r="CA162" s="152"/>
      <c r="CB162" s="152"/>
      <c r="CC162" s="145"/>
      <c r="CD162" s="145"/>
      <c r="CE162" s="145"/>
      <c r="CF162" s="145"/>
      <c r="CG162" s="145"/>
      <c r="CH162" s="145"/>
      <c r="CI162" s="145"/>
      <c r="CJ162" s="145"/>
      <c r="CK162" s="145"/>
      <c r="CL162" s="14"/>
      <c r="CM162" s="127">
        <v>33300</v>
      </c>
      <c r="CN162" s="127">
        <v>20600</v>
      </c>
      <c r="CO162" s="205">
        <f>+IFERROR(CM162-CN162,"")</f>
        <v>12700</v>
      </c>
      <c r="CP162" s="218">
        <f>+IFERROR(CM162/CN162-1,"")</f>
        <v>0.61650485436893199</v>
      </c>
      <c r="CQ162" s="198"/>
      <c r="CR162" s="127"/>
      <c r="CS162" s="127"/>
      <c r="CT162" s="198"/>
      <c r="CU162" s="198"/>
      <c r="CV162" s="198"/>
      <c r="CW162" s="198"/>
      <c r="CX162" s="198"/>
      <c r="CY162" s="198"/>
      <c r="CZ162" s="198"/>
      <c r="DA162" s="198"/>
      <c r="DB162" s="198"/>
      <c r="DC162" s="14"/>
      <c r="DD162" s="152">
        <v>15000</v>
      </c>
      <c r="DE162" s="152">
        <v>10000</v>
      </c>
      <c r="DF162" s="156">
        <f>+IFERROR(DD162-DE162,"")</f>
        <v>5000</v>
      </c>
      <c r="DG162" s="174">
        <f>+IFERROR(DD162/DE162-1,"")</f>
        <v>0.5</v>
      </c>
      <c r="DH162" s="145"/>
      <c r="DI162" s="152"/>
      <c r="DJ162" s="152"/>
      <c r="DK162" s="145"/>
      <c r="DL162" s="145"/>
      <c r="DM162" s="145"/>
      <c r="DN162" s="145"/>
      <c r="DO162" s="145"/>
      <c r="DP162" s="145"/>
      <c r="DQ162" s="145"/>
      <c r="DR162" s="145"/>
      <c r="DS162" s="145"/>
      <c r="DT162" s="14"/>
      <c r="DU162" s="152">
        <v>10403.306399999999</v>
      </c>
      <c r="DV162" s="152">
        <v>8102.5459000000001</v>
      </c>
      <c r="DW162" s="156">
        <f>+IFERROR(DU162-DV162,"")</f>
        <v>2300.7604999999994</v>
      </c>
      <c r="DX162" s="174">
        <f>+IFERROR(DU162/DV162-1,"")</f>
        <v>0.28395525658176157</v>
      </c>
      <c r="DY162" s="145"/>
      <c r="DZ162" s="152"/>
      <c r="EA162" s="152"/>
      <c r="EB162" s="145"/>
      <c r="EC162" s="145"/>
      <c r="ED162" s="145"/>
      <c r="EE162" s="145"/>
      <c r="EF162" s="145"/>
      <c r="EG162" s="145"/>
      <c r="EH162" s="145"/>
      <c r="EI162" s="145"/>
      <c r="EJ162" s="145"/>
      <c r="EK162" s="14"/>
      <c r="EL162" s="152">
        <v>24011.168000000001</v>
      </c>
      <c r="EM162" s="152">
        <v>24772.368999999999</v>
      </c>
      <c r="EN162" s="156">
        <f>+IFERROR(EL162-EM162,"")</f>
        <v>-761.20099999999729</v>
      </c>
      <c r="EO162" s="174">
        <f>+IFERROR(EL162/EM162-1,"")</f>
        <v>-3.0727824214147548E-2</v>
      </c>
      <c r="EP162" s="145"/>
      <c r="EQ162" s="152"/>
      <c r="ER162" s="152"/>
      <c r="ES162" s="145"/>
      <c r="ET162" s="145"/>
      <c r="EU162" s="145"/>
      <c r="EV162" s="145"/>
      <c r="EW162" s="145"/>
      <c r="EX162" s="145"/>
      <c r="EY162" s="145"/>
      <c r="EZ162" s="145"/>
      <c r="FA162" s="145"/>
      <c r="FB162" s="14"/>
      <c r="FC162" s="152">
        <v>0</v>
      </c>
      <c r="FD162" s="152">
        <v>0</v>
      </c>
      <c r="FE162" s="156">
        <f>+IFERROR(FC162-FD162,"")</f>
        <v>0</v>
      </c>
      <c r="FF162" s="174" t="str">
        <f>+IFERROR(FC162/FD162-1,"")</f>
        <v/>
      </c>
      <c r="FG162" s="145"/>
      <c r="FH162" s="152"/>
      <c r="FI162" s="152"/>
      <c r="FJ162" s="145"/>
      <c r="FK162" s="145"/>
      <c r="FL162" s="145"/>
      <c r="FM162" s="145"/>
      <c r="FN162" s="145"/>
      <c r="FO162" s="145"/>
      <c r="FP162" s="145"/>
      <c r="FQ162" s="145"/>
      <c r="FR162" s="145"/>
      <c r="FS162" s="14"/>
      <c r="FT162" s="152">
        <v>0</v>
      </c>
      <c r="FU162" s="152">
        <v>0</v>
      </c>
      <c r="FV162" s="156">
        <f>+IFERROR(FT162-FU162,"")</f>
        <v>0</v>
      </c>
      <c r="FW162" s="174" t="str">
        <f>+IFERROR(FT162/FU162-1,"")</f>
        <v/>
      </c>
      <c r="FX162" s="145"/>
      <c r="FY162" s="152"/>
      <c r="FZ162" s="152"/>
      <c r="GA162" s="145"/>
      <c r="GB162" s="145"/>
      <c r="GC162" s="145"/>
      <c r="GD162" s="145"/>
      <c r="GE162" s="145"/>
      <c r="GF162" s="145"/>
      <c r="GG162" s="145"/>
      <c r="GH162" s="145"/>
      <c r="GI162" s="145"/>
    </row>
    <row r="163" spans="1:191" x14ac:dyDescent="0.25">
      <c r="A163" s="41">
        <v>746</v>
      </c>
      <c r="B163" s="45"/>
      <c r="C163" s="85" t="str">
        <f>VLOOKUP($A163&amp;C$1,TEXTDF,(SPRCODE="DE")*2+(SPRCODE="FR")*3,FALSE)</f>
        <v>freier Teil</v>
      </c>
      <c r="D163" s="45"/>
      <c r="E163" s="45"/>
      <c r="F163" s="79">
        <f t="shared" si="245"/>
        <v>859433.16655134829</v>
      </c>
      <c r="G163" s="79">
        <f t="shared" si="246"/>
        <v>513308.45294134837</v>
      </c>
      <c r="H163" s="92">
        <f>+IFERROR(F163-G163,"")</f>
        <v>346124.71360999992</v>
      </c>
      <c r="I163" s="93">
        <f>+IFERROR(F163/G163-1,"")</f>
        <v>0.6743016048667112</v>
      </c>
      <c r="J163" s="23"/>
      <c r="K163" s="31"/>
      <c r="L163" s="31"/>
      <c r="M163" s="23"/>
      <c r="N163" s="23"/>
      <c r="O163" s="23"/>
      <c r="P163" s="23"/>
      <c r="Q163" s="23"/>
      <c r="R163" s="23"/>
      <c r="S163" s="23"/>
      <c r="T163" s="23"/>
      <c r="U163" s="23"/>
      <c r="V163" s="14"/>
      <c r="W163" s="152">
        <v>511500</v>
      </c>
      <c r="X163" s="152">
        <v>162600</v>
      </c>
      <c r="Y163" s="156">
        <f>+IFERROR(W163-X163,"")</f>
        <v>348900</v>
      </c>
      <c r="Z163" s="174">
        <f>+IFERROR(W163/X163-1,"")</f>
        <v>2.1457564575645756</v>
      </c>
      <c r="AA163" s="145"/>
      <c r="AB163" s="152"/>
      <c r="AC163" s="152"/>
      <c r="AD163" s="145"/>
      <c r="AE163" s="145"/>
      <c r="AF163" s="145"/>
      <c r="AG163" s="145"/>
      <c r="AH163" s="145"/>
      <c r="AI163" s="145"/>
      <c r="AJ163" s="145"/>
      <c r="AK163" s="145"/>
      <c r="AL163" s="145"/>
      <c r="AM163" s="14"/>
      <c r="AN163" s="152">
        <v>78535.110230000006</v>
      </c>
      <c r="AO163" s="152">
        <v>65422.430229999998</v>
      </c>
      <c r="AP163" s="156">
        <f>+IFERROR(AN163-AO163,"")</f>
        <v>13112.680000000008</v>
      </c>
      <c r="AQ163" s="174">
        <f>+IFERROR(AN163/AO163-1,"")</f>
        <v>0.20043095241037201</v>
      </c>
      <c r="AR163" s="145"/>
      <c r="AS163" s="152"/>
      <c r="AT163" s="152"/>
      <c r="AU163" s="145"/>
      <c r="AV163" s="145"/>
      <c r="AW163" s="145"/>
      <c r="AX163" s="145"/>
      <c r="AY163" s="145"/>
      <c r="AZ163" s="145"/>
      <c r="BA163" s="145"/>
      <c r="BB163" s="145"/>
      <c r="BC163" s="145"/>
      <c r="BD163" s="14"/>
      <c r="BE163" s="152">
        <v>30792.035459999999</v>
      </c>
      <c r="BF163" s="152">
        <v>57128.979209999998</v>
      </c>
      <c r="BG163" s="156">
        <f>+IFERROR(BE163-BF163,"")</f>
        <v>-26336.943749999999</v>
      </c>
      <c r="BH163" s="174">
        <f>+IFERROR(BE163/BF163-1,"")</f>
        <v>-0.46100847790730204</v>
      </c>
      <c r="BI163" s="145"/>
      <c r="BJ163" s="152"/>
      <c r="BK163" s="152"/>
      <c r="BL163" s="145"/>
      <c r="BM163" s="145"/>
      <c r="BN163" s="145"/>
      <c r="BO163" s="145"/>
      <c r="BP163" s="145"/>
      <c r="BQ163" s="145"/>
      <c r="BR163" s="145"/>
      <c r="BS163" s="145"/>
      <c r="BT163" s="145"/>
      <c r="BU163" s="14"/>
      <c r="BV163" s="152">
        <v>138165.31075999999</v>
      </c>
      <c r="BW163" s="152">
        <v>124165.31076000001</v>
      </c>
      <c r="BX163" s="156">
        <f>+IFERROR(BV163-BW163,"")</f>
        <v>13999.999999999985</v>
      </c>
      <c r="BY163" s="174">
        <f>+IFERROR(BV163/BW163-1,"")</f>
        <v>0.11275290912017022</v>
      </c>
      <c r="BZ163" s="145"/>
      <c r="CA163" s="152"/>
      <c r="CB163" s="152"/>
      <c r="CC163" s="145"/>
      <c r="CD163" s="145"/>
      <c r="CE163" s="145"/>
      <c r="CF163" s="145"/>
      <c r="CG163" s="145"/>
      <c r="CH163" s="145"/>
      <c r="CI163" s="145"/>
      <c r="CJ163" s="145"/>
      <c r="CK163" s="145"/>
      <c r="CL163" s="14"/>
      <c r="CM163" s="127">
        <v>40030.318569999989</v>
      </c>
      <c r="CN163" s="127">
        <v>31636.563219999996</v>
      </c>
      <c r="CO163" s="205">
        <f>+IFERROR(CM163-CN163,"")</f>
        <v>8393.7553499999922</v>
      </c>
      <c r="CP163" s="218">
        <f>+IFERROR(CM163/CN163-1,"")</f>
        <v>0.26531817921023837</v>
      </c>
      <c r="CQ163" s="198"/>
      <c r="CR163" s="127"/>
      <c r="CS163" s="127"/>
      <c r="CT163" s="198"/>
      <c r="CU163" s="198"/>
      <c r="CV163" s="198"/>
      <c r="CW163" s="198"/>
      <c r="CX163" s="198"/>
      <c r="CY163" s="198"/>
      <c r="CZ163" s="198"/>
      <c r="DA163" s="198"/>
      <c r="DB163" s="198"/>
      <c r="DC163" s="14"/>
      <c r="DD163" s="152">
        <v>19150.168449999903</v>
      </c>
      <c r="DE163" s="152">
        <v>17049.906449999999</v>
      </c>
      <c r="DF163" s="156">
        <f>+IFERROR(DD163-DE163,"")</f>
        <v>2100.2619999999042</v>
      </c>
      <c r="DG163" s="174">
        <f>+IFERROR(DD163/DE163-1,"")</f>
        <v>0.12318319787613285</v>
      </c>
      <c r="DH163" s="145"/>
      <c r="DI163" s="152"/>
      <c r="DJ163" s="152"/>
      <c r="DK163" s="145"/>
      <c r="DL163" s="145"/>
      <c r="DM163" s="145"/>
      <c r="DN163" s="145"/>
      <c r="DO163" s="145"/>
      <c r="DP163" s="145"/>
      <c r="DQ163" s="145"/>
      <c r="DR163" s="145"/>
      <c r="DS163" s="145"/>
      <c r="DT163" s="14"/>
      <c r="DU163" s="152">
        <v>38730.720431348294</v>
      </c>
      <c r="DV163" s="152">
        <v>47450.576421348298</v>
      </c>
      <c r="DW163" s="156">
        <f>+IFERROR(DU163-DV163,"")</f>
        <v>-8719.8559900000037</v>
      </c>
      <c r="DX163" s="174">
        <f>+IFERROR(DU163/DV163-1,"")</f>
        <v>-0.1837671246091942</v>
      </c>
      <c r="DY163" s="145"/>
      <c r="DZ163" s="152"/>
      <c r="EA163" s="152"/>
      <c r="EB163" s="145"/>
      <c r="EC163" s="145"/>
      <c r="ED163" s="145"/>
      <c r="EE163" s="145"/>
      <c r="EF163" s="145"/>
      <c r="EG163" s="145"/>
      <c r="EH163" s="145"/>
      <c r="EI163" s="145"/>
      <c r="EJ163" s="145"/>
      <c r="EK163" s="14"/>
      <c r="EL163" s="152">
        <v>2401.5940000000001</v>
      </c>
      <c r="EM163" s="152">
        <v>7634.0730000000003</v>
      </c>
      <c r="EN163" s="156">
        <f>+IFERROR(EL163-EM163,"")</f>
        <v>-5232.4790000000003</v>
      </c>
      <c r="EO163" s="174">
        <f>+IFERROR(EL163/EM163-1,"")</f>
        <v>-0.68541118220902519</v>
      </c>
      <c r="EP163" s="145"/>
      <c r="EQ163" s="152"/>
      <c r="ER163" s="152"/>
      <c r="ES163" s="145"/>
      <c r="ET163" s="145"/>
      <c r="EU163" s="145"/>
      <c r="EV163" s="145"/>
      <c r="EW163" s="145"/>
      <c r="EX163" s="145"/>
      <c r="EY163" s="145"/>
      <c r="EZ163" s="145"/>
      <c r="FA163" s="145"/>
      <c r="FB163" s="14"/>
      <c r="FC163" s="152">
        <v>127.90864999999999</v>
      </c>
      <c r="FD163" s="152">
        <v>220.61365000000001</v>
      </c>
      <c r="FE163" s="156">
        <f>+IFERROR(FC163-FD163,"")</f>
        <v>-92.705000000000013</v>
      </c>
      <c r="FF163" s="174">
        <f>+IFERROR(FC163/FD163-1,"")</f>
        <v>-0.42021425238193566</v>
      </c>
      <c r="FG163" s="145"/>
      <c r="FH163" s="152"/>
      <c r="FI163" s="152"/>
      <c r="FJ163" s="145"/>
      <c r="FK163" s="145"/>
      <c r="FL163" s="145"/>
      <c r="FM163" s="145"/>
      <c r="FN163" s="145"/>
      <c r="FO163" s="145"/>
      <c r="FP163" s="145"/>
      <c r="FQ163" s="145"/>
      <c r="FR163" s="145"/>
      <c r="FS163" s="14"/>
      <c r="FT163" s="152">
        <v>0</v>
      </c>
      <c r="FU163" s="152">
        <v>0</v>
      </c>
      <c r="FV163" s="156">
        <f>+IFERROR(FT163-FU163,"")</f>
        <v>0</v>
      </c>
      <c r="FW163" s="174" t="str">
        <f>+IFERROR(FT163/FU163-1,"")</f>
        <v/>
      </c>
      <c r="FX163" s="145"/>
      <c r="FY163" s="152"/>
      <c r="FZ163" s="152"/>
      <c r="GA163" s="145"/>
      <c r="GB163" s="145"/>
      <c r="GC163" s="145"/>
      <c r="GD163" s="145"/>
      <c r="GE163" s="145"/>
      <c r="GF163" s="145"/>
      <c r="GG163" s="145"/>
      <c r="GH163" s="145"/>
      <c r="GI163" s="145"/>
    </row>
    <row r="164" spans="1:191" x14ac:dyDescent="0.25">
      <c r="A164" s="41"/>
      <c r="B164" s="45"/>
      <c r="C164" s="45"/>
      <c r="D164" s="45"/>
      <c r="E164" s="45"/>
      <c r="F164" s="79"/>
      <c r="G164" s="79"/>
      <c r="H164" s="92"/>
      <c r="I164" s="93"/>
      <c r="J164" s="23"/>
      <c r="K164" s="31"/>
      <c r="L164" s="31"/>
      <c r="M164" s="23"/>
      <c r="N164" s="23"/>
      <c r="O164" s="23"/>
      <c r="P164" s="23"/>
      <c r="Q164" s="23"/>
      <c r="R164" s="23"/>
      <c r="S164" s="23"/>
      <c r="T164" s="23"/>
      <c r="U164" s="23"/>
      <c r="V164" s="14"/>
      <c r="W164" s="152"/>
      <c r="X164" s="152"/>
      <c r="Y164" s="156"/>
      <c r="Z164" s="174"/>
      <c r="AA164" s="145"/>
      <c r="AB164" s="152"/>
      <c r="AC164" s="152"/>
      <c r="AD164" s="145"/>
      <c r="AE164" s="145"/>
      <c r="AF164" s="145"/>
      <c r="AG164" s="145"/>
      <c r="AH164" s="145"/>
      <c r="AI164" s="145"/>
      <c r="AJ164" s="145"/>
      <c r="AK164" s="145"/>
      <c r="AL164" s="145"/>
      <c r="AM164" s="14"/>
      <c r="AN164" s="152"/>
      <c r="AO164" s="152"/>
      <c r="AP164" s="156"/>
      <c r="AQ164" s="174"/>
      <c r="AR164" s="145"/>
      <c r="AS164" s="152"/>
      <c r="AT164" s="152"/>
      <c r="AU164" s="145"/>
      <c r="AV164" s="145"/>
      <c r="AW164" s="145"/>
      <c r="AX164" s="145"/>
      <c r="AY164" s="145"/>
      <c r="AZ164" s="145"/>
      <c r="BA164" s="145"/>
      <c r="BB164" s="145"/>
      <c r="BC164" s="145"/>
      <c r="BD164" s="14"/>
      <c r="BE164" s="152"/>
      <c r="BF164" s="152"/>
      <c r="BG164" s="156"/>
      <c r="BH164" s="174"/>
      <c r="BI164" s="145"/>
      <c r="BJ164" s="152"/>
      <c r="BK164" s="152"/>
      <c r="BL164" s="145"/>
      <c r="BM164" s="145"/>
      <c r="BN164" s="145"/>
      <c r="BO164" s="145"/>
      <c r="BP164" s="145"/>
      <c r="BQ164" s="145"/>
      <c r="BR164" s="145"/>
      <c r="BS164" s="145"/>
      <c r="BT164" s="145"/>
      <c r="BU164" s="14"/>
      <c r="BV164" s="152"/>
      <c r="BW164" s="152"/>
      <c r="BX164" s="156"/>
      <c r="BY164" s="174"/>
      <c r="BZ164" s="145"/>
      <c r="CA164" s="152"/>
      <c r="CB164" s="152"/>
      <c r="CC164" s="145"/>
      <c r="CD164" s="145"/>
      <c r="CE164" s="145"/>
      <c r="CF164" s="145"/>
      <c r="CG164" s="145"/>
      <c r="CH164" s="145"/>
      <c r="CI164" s="145"/>
      <c r="CJ164" s="145"/>
      <c r="CK164" s="145"/>
      <c r="CL164" s="14"/>
      <c r="CM164" s="127"/>
      <c r="CN164" s="127"/>
      <c r="CO164" s="205"/>
      <c r="CP164" s="218"/>
      <c r="CQ164" s="198"/>
      <c r="CR164" s="127"/>
      <c r="CS164" s="127"/>
      <c r="CT164" s="198"/>
      <c r="CU164" s="198"/>
      <c r="CV164" s="198"/>
      <c r="CW164" s="198"/>
      <c r="CX164" s="198"/>
      <c r="CY164" s="198"/>
      <c r="CZ164" s="198"/>
      <c r="DA164" s="198"/>
      <c r="DB164" s="198"/>
      <c r="DC164" s="14"/>
      <c r="DD164" s="152"/>
      <c r="DE164" s="152"/>
      <c r="DF164" s="156"/>
      <c r="DG164" s="174"/>
      <c r="DH164" s="145"/>
      <c r="DI164" s="152"/>
      <c r="DJ164" s="152"/>
      <c r="DK164" s="145"/>
      <c r="DL164" s="145"/>
      <c r="DM164" s="145"/>
      <c r="DN164" s="145"/>
      <c r="DO164" s="145"/>
      <c r="DP164" s="145"/>
      <c r="DQ164" s="145"/>
      <c r="DR164" s="145"/>
      <c r="DS164" s="145"/>
      <c r="DT164" s="14"/>
      <c r="DU164" s="152"/>
      <c r="DV164" s="152"/>
      <c r="DW164" s="156"/>
      <c r="DX164" s="174"/>
      <c r="DY164" s="145"/>
      <c r="DZ164" s="152"/>
      <c r="EA164" s="152"/>
      <c r="EB164" s="145"/>
      <c r="EC164" s="145"/>
      <c r="ED164" s="145"/>
      <c r="EE164" s="145"/>
      <c r="EF164" s="145"/>
      <c r="EG164" s="145"/>
      <c r="EH164" s="145"/>
      <c r="EI164" s="145"/>
      <c r="EJ164" s="145"/>
      <c r="EK164" s="14"/>
      <c r="EL164" s="152"/>
      <c r="EM164" s="152"/>
      <c r="EN164" s="156"/>
      <c r="EO164" s="174"/>
      <c r="EP164" s="145"/>
      <c r="EQ164" s="152"/>
      <c r="ER164" s="152"/>
      <c r="ES164" s="145"/>
      <c r="ET164" s="145"/>
      <c r="EU164" s="145"/>
      <c r="EV164" s="145"/>
      <c r="EW164" s="145"/>
      <c r="EX164" s="145"/>
      <c r="EY164" s="145"/>
      <c r="EZ164" s="145"/>
      <c r="FA164" s="145"/>
      <c r="FB164" s="14"/>
      <c r="FC164" s="152"/>
      <c r="FD164" s="152"/>
      <c r="FE164" s="156"/>
      <c r="FF164" s="174"/>
      <c r="FG164" s="145"/>
      <c r="FH164" s="152"/>
      <c r="FI164" s="152"/>
      <c r="FJ164" s="145"/>
      <c r="FK164" s="145"/>
      <c r="FL164" s="145"/>
      <c r="FM164" s="145"/>
      <c r="FN164" s="145"/>
      <c r="FO164" s="145"/>
      <c r="FP164" s="145"/>
      <c r="FQ164" s="145"/>
      <c r="FR164" s="145"/>
      <c r="FS164" s="14"/>
      <c r="FT164" s="152"/>
      <c r="FU164" s="152"/>
      <c r="FV164" s="156"/>
      <c r="FW164" s="174"/>
      <c r="FX164" s="145"/>
      <c r="FY164" s="152"/>
      <c r="FZ164" s="152"/>
      <c r="GA164" s="145"/>
      <c r="GB164" s="145"/>
      <c r="GC164" s="145"/>
      <c r="GD164" s="145"/>
      <c r="GE164" s="145"/>
      <c r="GF164" s="145"/>
      <c r="GG164" s="145"/>
      <c r="GH164" s="145"/>
      <c r="GI164" s="145"/>
    </row>
    <row r="165" spans="1:191" ht="13" x14ac:dyDescent="0.3">
      <c r="A165" s="41"/>
      <c r="B165" s="45"/>
      <c r="C165" s="45"/>
      <c r="D165" s="45"/>
      <c r="E165" s="45"/>
      <c r="F165" s="47">
        <f>+F160</f>
        <v>2022</v>
      </c>
      <c r="G165" s="47">
        <f>+F165-1</f>
        <v>2021</v>
      </c>
      <c r="H165" s="83" t="s">
        <v>571</v>
      </c>
      <c r="I165" s="84" t="s">
        <v>572</v>
      </c>
      <c r="J165" s="23"/>
      <c r="K165" s="31"/>
      <c r="L165" s="31"/>
      <c r="M165" s="23"/>
      <c r="N165" s="23"/>
      <c r="O165" s="23"/>
      <c r="P165" s="23"/>
      <c r="Q165" s="23"/>
      <c r="R165" s="23"/>
      <c r="S165" s="23"/>
      <c r="T165" s="23"/>
      <c r="U165" s="23"/>
      <c r="V165" s="14"/>
      <c r="W165" s="147">
        <v>2022</v>
      </c>
      <c r="X165" s="147">
        <f>+W165-1</f>
        <v>2021</v>
      </c>
      <c r="Y165" s="163" t="s">
        <v>571</v>
      </c>
      <c r="Z165" s="164" t="s">
        <v>572</v>
      </c>
      <c r="AA165" s="145"/>
      <c r="AB165" s="152"/>
      <c r="AC165" s="152"/>
      <c r="AD165" s="145"/>
      <c r="AE165" s="145"/>
      <c r="AF165" s="145"/>
      <c r="AG165" s="145"/>
      <c r="AH165" s="145"/>
      <c r="AI165" s="145"/>
      <c r="AJ165" s="145"/>
      <c r="AK165" s="145"/>
      <c r="AL165" s="145"/>
      <c r="AM165" s="14"/>
      <c r="AN165" s="147">
        <v>2022</v>
      </c>
      <c r="AO165" s="147">
        <f>+AN165-1</f>
        <v>2021</v>
      </c>
      <c r="AP165" s="163" t="s">
        <v>571</v>
      </c>
      <c r="AQ165" s="164" t="s">
        <v>572</v>
      </c>
      <c r="AR165" s="145"/>
      <c r="AS165" s="152"/>
      <c r="AT165" s="152"/>
      <c r="AU165" s="145"/>
      <c r="AV165" s="145"/>
      <c r="AW165" s="145"/>
      <c r="AX165" s="145"/>
      <c r="AY165" s="145"/>
      <c r="AZ165" s="145"/>
      <c r="BA165" s="145"/>
      <c r="BB165" s="145"/>
      <c r="BC165" s="145"/>
      <c r="BD165" s="14"/>
      <c r="BE165" s="147">
        <v>2022</v>
      </c>
      <c r="BF165" s="147">
        <f>+BE165-1</f>
        <v>2021</v>
      </c>
      <c r="BG165" s="163" t="s">
        <v>571</v>
      </c>
      <c r="BH165" s="164" t="s">
        <v>572</v>
      </c>
      <c r="BI165" s="145"/>
      <c r="BJ165" s="152"/>
      <c r="BK165" s="152"/>
      <c r="BL165" s="145"/>
      <c r="BM165" s="145"/>
      <c r="BN165" s="145"/>
      <c r="BO165" s="145"/>
      <c r="BP165" s="145"/>
      <c r="BQ165" s="145"/>
      <c r="BR165" s="145"/>
      <c r="BS165" s="145"/>
      <c r="BT165" s="145"/>
      <c r="BU165" s="14"/>
      <c r="BV165" s="147">
        <v>2022</v>
      </c>
      <c r="BW165" s="147">
        <f>+BV165-1</f>
        <v>2021</v>
      </c>
      <c r="BX165" s="163" t="s">
        <v>571</v>
      </c>
      <c r="BY165" s="164" t="s">
        <v>572</v>
      </c>
      <c r="BZ165" s="145"/>
      <c r="CA165" s="152"/>
      <c r="CB165" s="152"/>
      <c r="CC165" s="145"/>
      <c r="CD165" s="145"/>
      <c r="CE165" s="145"/>
      <c r="CF165" s="145"/>
      <c r="CG165" s="145"/>
      <c r="CH165" s="145"/>
      <c r="CI165" s="145"/>
      <c r="CJ165" s="145"/>
      <c r="CK165" s="145"/>
      <c r="CL165" s="14"/>
      <c r="CM165" s="200">
        <v>2022</v>
      </c>
      <c r="CN165" s="200">
        <f>+CM165-1</f>
        <v>2021</v>
      </c>
      <c r="CO165" s="208" t="s">
        <v>571</v>
      </c>
      <c r="CP165" s="209" t="s">
        <v>572</v>
      </c>
      <c r="CQ165" s="198"/>
      <c r="CR165" s="127"/>
      <c r="CS165" s="127"/>
      <c r="CT165" s="198"/>
      <c r="CU165" s="198"/>
      <c r="CV165" s="198"/>
      <c r="CW165" s="198"/>
      <c r="CX165" s="198"/>
      <c r="CY165" s="198"/>
      <c r="CZ165" s="198"/>
      <c r="DA165" s="198"/>
      <c r="DB165" s="198"/>
      <c r="DC165" s="14"/>
      <c r="DD165" s="147">
        <v>2022</v>
      </c>
      <c r="DE165" s="147">
        <f>+DD165-1</f>
        <v>2021</v>
      </c>
      <c r="DF165" s="163" t="s">
        <v>571</v>
      </c>
      <c r="DG165" s="164" t="s">
        <v>572</v>
      </c>
      <c r="DH165" s="145"/>
      <c r="DI165" s="152"/>
      <c r="DJ165" s="152"/>
      <c r="DK165" s="145"/>
      <c r="DL165" s="145"/>
      <c r="DM165" s="145"/>
      <c r="DN165" s="145"/>
      <c r="DO165" s="145"/>
      <c r="DP165" s="145"/>
      <c r="DQ165" s="145"/>
      <c r="DR165" s="145"/>
      <c r="DS165" s="145"/>
      <c r="DT165" s="14"/>
      <c r="DU165" s="147">
        <v>2022</v>
      </c>
      <c r="DV165" s="147">
        <f>+DU165-1</f>
        <v>2021</v>
      </c>
      <c r="DW165" s="163" t="s">
        <v>571</v>
      </c>
      <c r="DX165" s="164" t="s">
        <v>572</v>
      </c>
      <c r="DY165" s="145"/>
      <c r="DZ165" s="152"/>
      <c r="EA165" s="152"/>
      <c r="EB165" s="145"/>
      <c r="EC165" s="145"/>
      <c r="ED165" s="145"/>
      <c r="EE165" s="145"/>
      <c r="EF165" s="145"/>
      <c r="EG165" s="145"/>
      <c r="EH165" s="145"/>
      <c r="EI165" s="145"/>
      <c r="EJ165" s="145"/>
      <c r="EK165" s="14"/>
      <c r="EL165" s="147">
        <v>2022</v>
      </c>
      <c r="EM165" s="147">
        <f>+EL165-1</f>
        <v>2021</v>
      </c>
      <c r="EN165" s="163" t="s">
        <v>571</v>
      </c>
      <c r="EO165" s="164" t="s">
        <v>572</v>
      </c>
      <c r="EP165" s="145"/>
      <c r="EQ165" s="152"/>
      <c r="ER165" s="152"/>
      <c r="ES165" s="145"/>
      <c r="ET165" s="145"/>
      <c r="EU165" s="145"/>
      <c r="EV165" s="145"/>
      <c r="EW165" s="145"/>
      <c r="EX165" s="145"/>
      <c r="EY165" s="145"/>
      <c r="EZ165" s="145"/>
      <c r="FA165" s="145"/>
      <c r="FB165" s="14"/>
      <c r="FC165" s="147">
        <v>2022</v>
      </c>
      <c r="FD165" s="147">
        <f>+FC165-1</f>
        <v>2021</v>
      </c>
      <c r="FE165" s="163" t="s">
        <v>571</v>
      </c>
      <c r="FF165" s="164" t="s">
        <v>572</v>
      </c>
      <c r="FG165" s="145"/>
      <c r="FH165" s="152"/>
      <c r="FI165" s="152"/>
      <c r="FJ165" s="145"/>
      <c r="FK165" s="145"/>
      <c r="FL165" s="145"/>
      <c r="FM165" s="145"/>
      <c r="FN165" s="145"/>
      <c r="FO165" s="145"/>
      <c r="FP165" s="145"/>
      <c r="FQ165" s="145"/>
      <c r="FR165" s="145"/>
      <c r="FS165" s="14"/>
      <c r="FT165" s="147">
        <v>2022</v>
      </c>
      <c r="FU165" s="147">
        <f>+FT165-1</f>
        <v>2021</v>
      </c>
      <c r="FV165" s="163" t="s">
        <v>571</v>
      </c>
      <c r="FW165" s="164" t="s">
        <v>572</v>
      </c>
      <c r="FX165" s="145"/>
      <c r="FY165" s="152"/>
      <c r="FZ165" s="152"/>
      <c r="GA165" s="145"/>
      <c r="GB165" s="145"/>
      <c r="GC165" s="145"/>
      <c r="GD165" s="145"/>
      <c r="GE165" s="145"/>
      <c r="GF165" s="145"/>
      <c r="GG165" s="145"/>
      <c r="GH165" s="145"/>
      <c r="GI165" s="145"/>
    </row>
    <row r="166" spans="1:191" ht="13" x14ac:dyDescent="0.3">
      <c r="A166" s="41">
        <v>747</v>
      </c>
      <c r="B166" s="60" t="str">
        <f>VLOOKUP($A166&amp;B$1,TEXTDF,(SPRCODE="DE")*2+(SPRCODE="FR")*3,FALSE)</f>
        <v>Nettokapitalerträge</v>
      </c>
      <c r="C166" s="60"/>
      <c r="D166" s="60"/>
      <c r="E166" s="60"/>
      <c r="F166" s="61">
        <f>+F21</f>
        <v>2746773.5943397861</v>
      </c>
      <c r="G166" s="61">
        <f>+G21</f>
        <v>3240265.7009813432</v>
      </c>
      <c r="H166" s="62">
        <f>+IFERROR(F166-G166,"")</f>
        <v>-493492.10664155707</v>
      </c>
      <c r="I166" s="63">
        <f>+IFERROR(F166/G166-1,"")</f>
        <v>-0.15229988901592195</v>
      </c>
      <c r="J166" s="23"/>
      <c r="K166" s="31"/>
      <c r="L166" s="31"/>
      <c r="M166" s="23"/>
      <c r="N166" s="23"/>
      <c r="O166" s="23"/>
      <c r="P166" s="23"/>
      <c r="Q166" s="23"/>
      <c r="R166" s="23"/>
      <c r="S166" s="23"/>
      <c r="T166" s="23"/>
      <c r="U166" s="23"/>
      <c r="V166" s="14"/>
      <c r="W166" s="149">
        <f>+W21</f>
        <v>1796479.5948099997</v>
      </c>
      <c r="X166" s="149">
        <f>+X21</f>
        <v>1418109.5011</v>
      </c>
      <c r="Y166" s="150">
        <f>+IFERROR(W166-X166,"")</f>
        <v>378370.0937099997</v>
      </c>
      <c r="Z166" s="151">
        <f>+IFERROR(W166/X166-1,"")</f>
        <v>0.26681303059919226</v>
      </c>
      <c r="AA166" s="145"/>
      <c r="AB166" s="152"/>
      <c r="AC166" s="152"/>
      <c r="AD166" s="145"/>
      <c r="AE166" s="145"/>
      <c r="AF166" s="145"/>
      <c r="AG166" s="145"/>
      <c r="AH166" s="145"/>
      <c r="AI166" s="145"/>
      <c r="AJ166" s="145"/>
      <c r="AK166" s="145"/>
      <c r="AL166" s="145"/>
      <c r="AM166" s="14"/>
      <c r="AN166" s="149">
        <f>+AN21</f>
        <v>160081.57296999998</v>
      </c>
      <c r="AO166" s="149">
        <f>+AO21</f>
        <v>519134.51708999998</v>
      </c>
      <c r="AP166" s="150">
        <f>+IFERROR(AN166-AO166,"")</f>
        <v>-359052.94412</v>
      </c>
      <c r="AQ166" s="151">
        <f>+IFERROR(AN166/AO166-1,"")</f>
        <v>-0.6916375858277839</v>
      </c>
      <c r="AR166" s="145"/>
      <c r="AS166" s="152"/>
      <c r="AT166" s="152"/>
      <c r="AU166" s="145"/>
      <c r="AV166" s="145"/>
      <c r="AW166" s="145"/>
      <c r="AX166" s="145"/>
      <c r="AY166" s="145"/>
      <c r="AZ166" s="145"/>
      <c r="BA166" s="145"/>
      <c r="BB166" s="145"/>
      <c r="BC166" s="145"/>
      <c r="BD166" s="14"/>
      <c r="BE166" s="149">
        <f>+BE21</f>
        <v>315512.90315264009</v>
      </c>
      <c r="BF166" s="149">
        <f>+BF21</f>
        <v>322413.49898999999</v>
      </c>
      <c r="BG166" s="150">
        <f>+IFERROR(BE166-BF166,"")</f>
        <v>-6900.5958373598987</v>
      </c>
      <c r="BH166" s="151">
        <f>+IFERROR(BE166/BF166-1,"")</f>
        <v>-2.1402937094683883E-2</v>
      </c>
      <c r="BI166" s="145"/>
      <c r="BJ166" s="152"/>
      <c r="BK166" s="152"/>
      <c r="BL166" s="145"/>
      <c r="BM166" s="145"/>
      <c r="BN166" s="145"/>
      <c r="BO166" s="145"/>
      <c r="BP166" s="145"/>
      <c r="BQ166" s="145"/>
      <c r="BR166" s="145"/>
      <c r="BS166" s="145"/>
      <c r="BT166" s="145"/>
      <c r="BU166" s="14"/>
      <c r="BV166" s="149">
        <f>+BV21</f>
        <v>173537.09015999985</v>
      </c>
      <c r="BW166" s="149">
        <f>+BW21</f>
        <v>457699.86489999987</v>
      </c>
      <c r="BX166" s="150">
        <f>+IFERROR(BV166-BW166,"")</f>
        <v>-284162.77474000002</v>
      </c>
      <c r="BY166" s="151">
        <f>+IFERROR(BV166/BW166-1,"")</f>
        <v>-0.62084959278300222</v>
      </c>
      <c r="BZ166" s="145"/>
      <c r="CA166" s="152"/>
      <c r="CB166" s="152"/>
      <c r="CC166" s="145"/>
      <c r="CD166" s="145"/>
      <c r="CE166" s="145"/>
      <c r="CF166" s="145"/>
      <c r="CG166" s="145"/>
      <c r="CH166" s="145"/>
      <c r="CI166" s="145"/>
      <c r="CJ166" s="145"/>
      <c r="CK166" s="145"/>
      <c r="CL166" s="14"/>
      <c r="CM166" s="202">
        <f>+CM21</f>
        <v>159141.34640714616</v>
      </c>
      <c r="CN166" s="202">
        <f>+CN21</f>
        <v>228318.11871734401</v>
      </c>
      <c r="CO166" s="203">
        <f>+IFERROR(CM166-CN166,"")</f>
        <v>-69176.772310197848</v>
      </c>
      <c r="CP166" s="151">
        <f>+IFERROR(CM166/CN166-1,"")</f>
        <v>-0.30298415517271382</v>
      </c>
      <c r="CQ166" s="198"/>
      <c r="CR166" s="127"/>
      <c r="CS166" s="127"/>
      <c r="CT166" s="198"/>
      <c r="CU166" s="198"/>
      <c r="CV166" s="198"/>
      <c r="CW166" s="198"/>
      <c r="CX166" s="198"/>
      <c r="CY166" s="198"/>
      <c r="CZ166" s="198"/>
      <c r="DA166" s="198"/>
      <c r="DB166" s="198"/>
      <c r="DC166" s="14"/>
      <c r="DD166" s="149">
        <f>+DD21</f>
        <v>29823.437000000005</v>
      </c>
      <c r="DE166" s="149">
        <f>+DE21</f>
        <v>52707.996889999995</v>
      </c>
      <c r="DF166" s="150">
        <f>+IFERROR(DD166-DE166,"")</f>
        <v>-22884.55988999999</v>
      </c>
      <c r="DG166" s="151">
        <f>+IFERROR(DD166/DE166-1,"")</f>
        <v>-0.43417623966547958</v>
      </c>
      <c r="DH166" s="145"/>
      <c r="DI166" s="152"/>
      <c r="DJ166" s="152"/>
      <c r="DK166" s="145"/>
      <c r="DL166" s="145"/>
      <c r="DM166" s="145"/>
      <c r="DN166" s="145"/>
      <c r="DO166" s="145"/>
      <c r="DP166" s="145"/>
      <c r="DQ166" s="145"/>
      <c r="DR166" s="145"/>
      <c r="DS166" s="145"/>
      <c r="DT166" s="14"/>
      <c r="DU166" s="149">
        <f>+DU21</f>
        <v>74200.371349999987</v>
      </c>
      <c r="DV166" s="149">
        <f>+DV21</f>
        <v>155663.85973999999</v>
      </c>
      <c r="DW166" s="150">
        <f>+IFERROR(DU166-DV166,"")</f>
        <v>-81463.488389999999</v>
      </c>
      <c r="DX166" s="151">
        <f>+IFERROR(DU166/DV166-1,"")</f>
        <v>-0.52332949039080545</v>
      </c>
      <c r="DY166" s="145"/>
      <c r="DZ166" s="152"/>
      <c r="EA166" s="152"/>
      <c r="EB166" s="145"/>
      <c r="EC166" s="145"/>
      <c r="ED166" s="145"/>
      <c r="EE166" s="145"/>
      <c r="EF166" s="145"/>
      <c r="EG166" s="145"/>
      <c r="EH166" s="145"/>
      <c r="EI166" s="145"/>
      <c r="EJ166" s="145"/>
      <c r="EK166" s="14"/>
      <c r="EL166" s="149">
        <f>+EL21</f>
        <v>39224.054260000012</v>
      </c>
      <c r="EM166" s="149">
        <f>+EM21</f>
        <v>84170.839743999997</v>
      </c>
      <c r="EN166" s="150">
        <f>+IFERROR(EL166-EM166,"")</f>
        <v>-44946.785483999985</v>
      </c>
      <c r="EO166" s="151">
        <f>+IFERROR(EL166/EM166-1,"")</f>
        <v>-0.53399473761581373</v>
      </c>
      <c r="EP166" s="145"/>
      <c r="EQ166" s="152"/>
      <c r="ER166" s="152"/>
      <c r="ES166" s="145"/>
      <c r="ET166" s="145"/>
      <c r="EU166" s="145"/>
      <c r="EV166" s="145"/>
      <c r="EW166" s="145"/>
      <c r="EX166" s="145"/>
      <c r="EY166" s="145"/>
      <c r="EZ166" s="145"/>
      <c r="FA166" s="145"/>
      <c r="FB166" s="14"/>
      <c r="FC166" s="149">
        <f>+FC21</f>
        <v>-1181.2528400000001</v>
      </c>
      <c r="FD166" s="149">
        <f>+FD21</f>
        <v>2043.0409800000002</v>
      </c>
      <c r="FE166" s="150">
        <f>+IFERROR(FC166-FD166,"")</f>
        <v>-3224.2938200000003</v>
      </c>
      <c r="FF166" s="151">
        <f>+IFERROR(FC166/FD166-1,"")</f>
        <v>-1.5781836250783379</v>
      </c>
      <c r="FG166" s="145"/>
      <c r="FH166" s="152"/>
      <c r="FI166" s="152"/>
      <c r="FJ166" s="145"/>
      <c r="FK166" s="145"/>
      <c r="FL166" s="145"/>
      <c r="FM166" s="145"/>
      <c r="FN166" s="145"/>
      <c r="FO166" s="145"/>
      <c r="FP166" s="145"/>
      <c r="FQ166" s="145"/>
      <c r="FR166" s="145"/>
      <c r="FS166" s="14"/>
      <c r="FT166" s="149">
        <f>+FT21</f>
        <v>-45.522929999999995</v>
      </c>
      <c r="FU166" s="149">
        <f>+FU21</f>
        <v>4.4628300000000038</v>
      </c>
      <c r="FV166" s="150">
        <f>+IFERROR(FT166-FU166,"")</f>
        <v>-49.985759999999999</v>
      </c>
      <c r="FW166" s="151">
        <f>+IFERROR(FT166/FU166-1,"")</f>
        <v>-11.200462486807689</v>
      </c>
      <c r="FX166" s="145"/>
      <c r="FY166" s="152"/>
      <c r="FZ166" s="152"/>
      <c r="GA166" s="145"/>
      <c r="GB166" s="145"/>
      <c r="GC166" s="145"/>
      <c r="GD166" s="145"/>
      <c r="GE166" s="145"/>
      <c r="GF166" s="145"/>
      <c r="GG166" s="145"/>
      <c r="GH166" s="145"/>
      <c r="GI166" s="145"/>
    </row>
    <row r="167" spans="1:191" x14ac:dyDescent="0.25">
      <c r="A167" s="41">
        <v>748</v>
      </c>
      <c r="B167" s="85"/>
      <c r="C167" s="85" t="str">
        <f>VLOOKUP($A167&amp;C$1,TEXTDF,(SPRCODE="DE")*2+(SPRCODE="FR")*3,FALSE)</f>
        <v>Bruttokapitalerträge</v>
      </c>
      <c r="D167" s="45"/>
      <c r="E167" s="45"/>
      <c r="F167" s="79">
        <f t="shared" ref="F167:F168" si="247">+W167*$G$5+AN167*$H$5+BE167*$I$5+BV167*$K$5+CM167*$L$5+DD167*$M$5+DU167*$N$5+EL167*$P$5+FC167*$Q$5+FT167*$R$5</f>
        <v>3191679.8241667668</v>
      </c>
      <c r="G167" s="79">
        <f t="shared" ref="G167:G168" si="248">+X167*$G$5+AO167*$H$5+BF167*$I$5+BW167*$K$5+CN167*$L$5+DE167*$M$5+DV167*$N$5+EM167*$P$5+FD167*$Q$5+FU167*$R$5</f>
        <v>3671393.6258152123</v>
      </c>
      <c r="H167" s="92">
        <f>+IFERROR(F167-G167,"")</f>
        <v>-479713.80164844543</v>
      </c>
      <c r="I167" s="93">
        <f>+IFERROR(F167/G167-1,"")</f>
        <v>-0.13066259043306139</v>
      </c>
      <c r="J167" s="23"/>
      <c r="K167" s="31"/>
      <c r="L167" s="31"/>
      <c r="M167" s="23"/>
      <c r="N167" s="23"/>
      <c r="O167" s="23"/>
      <c r="P167" s="23"/>
      <c r="Q167" s="23"/>
      <c r="R167" s="23"/>
      <c r="S167" s="23"/>
      <c r="T167" s="23"/>
      <c r="U167" s="23"/>
      <c r="V167" s="14"/>
      <c r="W167" s="152">
        <f>+W166-W168</f>
        <v>2028309.0204299996</v>
      </c>
      <c r="X167" s="152">
        <f>+X166-X168</f>
        <v>1638271.0002600001</v>
      </c>
      <c r="Y167" s="156">
        <f>+IFERROR(W167-X167,"")</f>
        <v>390038.02016999945</v>
      </c>
      <c r="Z167" s="174">
        <f>+IFERROR(W167/X167-1,"")</f>
        <v>0.23807906024589265</v>
      </c>
      <c r="AA167" s="145"/>
      <c r="AB167" s="152"/>
      <c r="AC167" s="152"/>
      <c r="AD167" s="145"/>
      <c r="AE167" s="145"/>
      <c r="AF167" s="145"/>
      <c r="AG167" s="145"/>
      <c r="AH167" s="145"/>
      <c r="AI167" s="145"/>
      <c r="AJ167" s="145"/>
      <c r="AK167" s="145"/>
      <c r="AL167" s="145"/>
      <c r="AM167" s="14"/>
      <c r="AN167" s="152">
        <f>+AN166-AN168</f>
        <v>223452.34243760788</v>
      </c>
      <c r="AO167" s="152">
        <f>+AO166-AO168</f>
        <v>589279.06084330659</v>
      </c>
      <c r="AP167" s="156">
        <f>+IFERROR(AN167-AO167,"")</f>
        <v>-365826.71840569872</v>
      </c>
      <c r="AQ167" s="174">
        <f>+IFERROR(AN167/AO167-1,"")</f>
        <v>-0.62080386478041616</v>
      </c>
      <c r="AR167" s="145"/>
      <c r="AS167" s="152"/>
      <c r="AT167" s="152"/>
      <c r="AU167" s="145"/>
      <c r="AV167" s="145"/>
      <c r="AW167" s="145"/>
      <c r="AX167" s="145"/>
      <c r="AY167" s="145"/>
      <c r="AZ167" s="145"/>
      <c r="BA167" s="145"/>
      <c r="BB167" s="145"/>
      <c r="BC167" s="145"/>
      <c r="BD167" s="14"/>
      <c r="BE167" s="152">
        <f>+BE166-BE168</f>
        <v>363052.56123264012</v>
      </c>
      <c r="BF167" s="152">
        <f>+BF166-BF168</f>
        <v>368880.01795999997</v>
      </c>
      <c r="BG167" s="156">
        <f>+IFERROR(BE167-BF167,"")</f>
        <v>-5827.4567273598514</v>
      </c>
      <c r="BH167" s="174">
        <f>+IFERROR(BE167/BF167-1,"")</f>
        <v>-1.5797702352074117E-2</v>
      </c>
      <c r="BI167" s="145"/>
      <c r="BJ167" s="152"/>
      <c r="BK167" s="152"/>
      <c r="BL167" s="145"/>
      <c r="BM167" s="145"/>
      <c r="BN167" s="145"/>
      <c r="BO167" s="145"/>
      <c r="BP167" s="145"/>
      <c r="BQ167" s="145"/>
      <c r="BR167" s="145"/>
      <c r="BS167" s="145"/>
      <c r="BT167" s="145"/>
      <c r="BU167" s="14"/>
      <c r="BV167" s="152">
        <f>+BV166-BV168</f>
        <v>228072.35608652004</v>
      </c>
      <c r="BW167" s="152">
        <f>+BW166-BW168</f>
        <v>500173.65190190589</v>
      </c>
      <c r="BX167" s="156">
        <f>+IFERROR(BV167-BW167,"")</f>
        <v>-272101.29581538588</v>
      </c>
      <c r="BY167" s="174">
        <f>+IFERROR(BV167/BW167-1,"")</f>
        <v>-0.54401365361954412</v>
      </c>
      <c r="BZ167" s="145"/>
      <c r="CA167" s="152"/>
      <c r="CB167" s="152"/>
      <c r="CC167" s="145"/>
      <c r="CD167" s="145"/>
      <c r="CE167" s="145"/>
      <c r="CF167" s="145"/>
      <c r="CG167" s="145"/>
      <c r="CH167" s="145"/>
      <c r="CI167" s="145"/>
      <c r="CJ167" s="145"/>
      <c r="CK167" s="145"/>
      <c r="CL167" s="14"/>
      <c r="CM167" s="127">
        <f>+CM166-CM168</f>
        <v>179489.64353999999</v>
      </c>
      <c r="CN167" s="127">
        <f>+CN166-CN168</f>
        <v>249999.03142999997</v>
      </c>
      <c r="CO167" s="205">
        <f>+IFERROR(CM167-CN167,"")</f>
        <v>-70509.387889999984</v>
      </c>
      <c r="CP167" s="218">
        <f>+IFERROR(CM167/CN167-1,"")</f>
        <v>-0.28203864425667868</v>
      </c>
      <c r="CQ167" s="198"/>
      <c r="CR167" s="127"/>
      <c r="CS167" s="127"/>
      <c r="CT167" s="198"/>
      <c r="CU167" s="198"/>
      <c r="CV167" s="198"/>
      <c r="CW167" s="198"/>
      <c r="CX167" s="198"/>
      <c r="CY167" s="198"/>
      <c r="CZ167" s="198"/>
      <c r="DA167" s="198"/>
      <c r="DB167" s="198"/>
      <c r="DC167" s="14"/>
      <c r="DD167" s="152">
        <f>+DD166-DD168</f>
        <v>35559.087000000007</v>
      </c>
      <c r="DE167" s="152">
        <f>+DE166-DE168</f>
        <v>58804.635449999994</v>
      </c>
      <c r="DF167" s="156">
        <f>+IFERROR(DD167-DE167,"")</f>
        <v>-23245.548449999987</v>
      </c>
      <c r="DG167" s="174">
        <f>+IFERROR(DD167/DE167-1,"")</f>
        <v>-0.39530129337788433</v>
      </c>
      <c r="DH167" s="145"/>
      <c r="DI167" s="152"/>
      <c r="DJ167" s="152"/>
      <c r="DK167" s="145"/>
      <c r="DL167" s="145"/>
      <c r="DM167" s="145"/>
      <c r="DN167" s="145"/>
      <c r="DO167" s="145"/>
      <c r="DP167" s="145"/>
      <c r="DQ167" s="145"/>
      <c r="DR167" s="145"/>
      <c r="DS167" s="145"/>
      <c r="DT167" s="14"/>
      <c r="DU167" s="152">
        <f>+DU166-DU168</f>
        <v>89407.799099999989</v>
      </c>
      <c r="DV167" s="152">
        <f>+DV166-DV168</f>
        <v>172684.48965999999</v>
      </c>
      <c r="DW167" s="156">
        <f>+IFERROR(DU167-DV167,"")</f>
        <v>-83276.690560000003</v>
      </c>
      <c r="DX167" s="174">
        <f>+IFERROR(DU167/DV167-1,"")</f>
        <v>-0.48224765712290785</v>
      </c>
      <c r="DY167" s="145"/>
      <c r="DZ167" s="152"/>
      <c r="EA167" s="152"/>
      <c r="EB167" s="145"/>
      <c r="EC167" s="145"/>
      <c r="ED167" s="145"/>
      <c r="EE167" s="145"/>
      <c r="EF167" s="145"/>
      <c r="EG167" s="145"/>
      <c r="EH167" s="145"/>
      <c r="EI167" s="145"/>
      <c r="EJ167" s="145"/>
      <c r="EK167" s="14"/>
      <c r="EL167" s="152">
        <f>+EL166-EL168</f>
        <v>45273.317280000017</v>
      </c>
      <c r="EM167" s="152">
        <f>+EM166-EM168</f>
        <v>91008.810299999997</v>
      </c>
      <c r="EN167" s="156">
        <f>+IFERROR(EL167-EM167,"")</f>
        <v>-45735.49301999998</v>
      </c>
      <c r="EO167" s="174">
        <f>+IFERROR(EL167/EM167-1,"")</f>
        <v>-0.50253918130825159</v>
      </c>
      <c r="EP167" s="145"/>
      <c r="EQ167" s="152"/>
      <c r="ER167" s="152"/>
      <c r="ES167" s="145"/>
      <c r="ET167" s="145"/>
      <c r="EU167" s="145"/>
      <c r="EV167" s="145"/>
      <c r="EW167" s="145"/>
      <c r="EX167" s="145"/>
      <c r="EY167" s="145"/>
      <c r="EZ167" s="145"/>
      <c r="FA167" s="145"/>
      <c r="FB167" s="14"/>
      <c r="FC167" s="152">
        <f>+FC166-FC168</f>
        <v>-890.96486000000004</v>
      </c>
      <c r="FD167" s="152">
        <f>+FD166-FD168</f>
        <v>2287.3049300000002</v>
      </c>
      <c r="FE167" s="156">
        <f>+IFERROR(FC167-FD167,"")</f>
        <v>-3178.2697900000003</v>
      </c>
      <c r="FF167" s="174">
        <f>+IFERROR(FC167/FD167-1,"")</f>
        <v>-1.3895260523921487</v>
      </c>
      <c r="FG167" s="145"/>
      <c r="FH167" s="152"/>
      <c r="FI167" s="152"/>
      <c r="FJ167" s="145"/>
      <c r="FK167" s="145"/>
      <c r="FL167" s="145"/>
      <c r="FM167" s="145"/>
      <c r="FN167" s="145"/>
      <c r="FO167" s="145"/>
      <c r="FP167" s="145"/>
      <c r="FQ167" s="145"/>
      <c r="FR167" s="145"/>
      <c r="FS167" s="14"/>
      <c r="FT167" s="152">
        <f>+FT166-FT168</f>
        <v>-45.338079999999998</v>
      </c>
      <c r="FU167" s="152">
        <f>+FU166-FU168</f>
        <v>5.6230800000000034</v>
      </c>
      <c r="FV167" s="156">
        <f>+IFERROR(FT167-FU167,"")</f>
        <v>-50.96116</v>
      </c>
      <c r="FW167" s="174">
        <f>+IFERROR(FT167/FU167-1,"")</f>
        <v>-9.0628552323637521</v>
      </c>
      <c r="FX167" s="145"/>
      <c r="FY167" s="152"/>
      <c r="FZ167" s="152"/>
      <c r="GA167" s="145"/>
      <c r="GB167" s="145"/>
      <c r="GC167" s="145"/>
      <c r="GD167" s="145"/>
      <c r="GE167" s="145"/>
      <c r="GF167" s="145"/>
      <c r="GG167" s="145"/>
      <c r="GH167" s="145"/>
      <c r="GI167" s="145"/>
    </row>
    <row r="168" spans="1:191" x14ac:dyDescent="0.25">
      <c r="A168" s="41">
        <v>749</v>
      </c>
      <c r="B168" s="85"/>
      <c r="C168" s="85" t="str">
        <f>VLOOKUP($A168&amp;C$1,TEXTDF,(SPRCODE="DE")*2+(SPRCODE="FR")*3,FALSE)</f>
        <v>Vermögensverwaltungskosten</v>
      </c>
      <c r="D168" s="45"/>
      <c r="E168" s="45"/>
      <c r="F168" s="79">
        <f t="shared" si="247"/>
        <v>-444906.22982698202</v>
      </c>
      <c r="G168" s="79">
        <f t="shared" si="248"/>
        <v>-431127.92483386857</v>
      </c>
      <c r="H168" s="92">
        <f>+IFERROR(F168-G168,"")</f>
        <v>-13778.304993113445</v>
      </c>
      <c r="I168" s="93">
        <f>+IFERROR(F168/G168-1,"")</f>
        <v>3.1958739389063684E-2</v>
      </c>
      <c r="J168" s="23"/>
      <c r="K168" s="31"/>
      <c r="L168" s="31"/>
      <c r="M168" s="23"/>
      <c r="N168" s="23"/>
      <c r="O168" s="23"/>
      <c r="P168" s="23"/>
      <c r="Q168" s="23"/>
      <c r="R168" s="23"/>
      <c r="S168" s="23"/>
      <c r="T168" s="23"/>
      <c r="U168" s="23"/>
      <c r="V168" s="14"/>
      <c r="W168" s="152">
        <f>+W33</f>
        <v>-231829.42561999999</v>
      </c>
      <c r="X168" s="152">
        <f>+X33</f>
        <v>-220161.49916000001</v>
      </c>
      <c r="Y168" s="156">
        <f>+IFERROR(W168-X168,"")</f>
        <v>-11667.926459999988</v>
      </c>
      <c r="Z168" s="174">
        <f>+IFERROR(W168/X168-1,"")</f>
        <v>5.2997124858422451E-2</v>
      </c>
      <c r="AA168" s="145"/>
      <c r="AB168" s="152"/>
      <c r="AC168" s="152"/>
      <c r="AD168" s="145"/>
      <c r="AE168" s="145"/>
      <c r="AF168" s="145"/>
      <c r="AG168" s="145"/>
      <c r="AH168" s="145"/>
      <c r="AI168" s="145"/>
      <c r="AJ168" s="145"/>
      <c r="AK168" s="145"/>
      <c r="AL168" s="145"/>
      <c r="AM168" s="14"/>
      <c r="AN168" s="152">
        <f>+AN33</f>
        <v>-63370.769467607912</v>
      </c>
      <c r="AO168" s="152">
        <f>+AO33</f>
        <v>-70144.5437533066</v>
      </c>
      <c r="AP168" s="156">
        <f>+IFERROR(AN168-AO168,"")</f>
        <v>6773.7742856986879</v>
      </c>
      <c r="AQ168" s="174">
        <f>+IFERROR(AN168/AO168-1,"")</f>
        <v>-9.6568798130922007E-2</v>
      </c>
      <c r="AR168" s="145"/>
      <c r="AS168" s="152"/>
      <c r="AT168" s="152"/>
      <c r="AU168" s="145"/>
      <c r="AV168" s="145"/>
      <c r="AW168" s="145"/>
      <c r="AX168" s="145"/>
      <c r="AY168" s="145"/>
      <c r="AZ168" s="145"/>
      <c r="BA168" s="145"/>
      <c r="BB168" s="145"/>
      <c r="BC168" s="145"/>
      <c r="BD168" s="14"/>
      <c r="BE168" s="152">
        <f>+BE33</f>
        <v>-47539.658080000008</v>
      </c>
      <c r="BF168" s="152">
        <f>+BF33</f>
        <v>-46466.518969999997</v>
      </c>
      <c r="BG168" s="156">
        <f>+IFERROR(BE168-BF168,"")</f>
        <v>-1073.139110000011</v>
      </c>
      <c r="BH168" s="174">
        <f>+IFERROR(BE168/BF168-1,"")</f>
        <v>2.3094889261940477E-2</v>
      </c>
      <c r="BI168" s="145"/>
      <c r="BJ168" s="152"/>
      <c r="BK168" s="152"/>
      <c r="BL168" s="145"/>
      <c r="BM168" s="145"/>
      <c r="BN168" s="145"/>
      <c r="BO168" s="145"/>
      <c r="BP168" s="145"/>
      <c r="BQ168" s="145"/>
      <c r="BR168" s="145"/>
      <c r="BS168" s="145"/>
      <c r="BT168" s="145"/>
      <c r="BU168" s="14"/>
      <c r="BV168" s="152">
        <f>+BV33</f>
        <v>-54535.265926520195</v>
      </c>
      <c r="BW168" s="152">
        <f>+BW33</f>
        <v>-42473.787001905999</v>
      </c>
      <c r="BX168" s="156">
        <f>+IFERROR(BV168-BW168,"")</f>
        <v>-12061.478924614195</v>
      </c>
      <c r="BY168" s="174">
        <f>+IFERROR(BV168/BW168-1,"")</f>
        <v>0.28397465298003532</v>
      </c>
      <c r="BZ168" s="145"/>
      <c r="CA168" s="152"/>
      <c r="CB168" s="152"/>
      <c r="CC168" s="145"/>
      <c r="CD168" s="145"/>
      <c r="CE168" s="145"/>
      <c r="CF168" s="145"/>
      <c r="CG168" s="145"/>
      <c r="CH168" s="145"/>
      <c r="CI168" s="145"/>
      <c r="CJ168" s="145"/>
      <c r="CK168" s="145"/>
      <c r="CL168" s="14"/>
      <c r="CM168" s="127">
        <f>+CM33</f>
        <v>-20348.297132853826</v>
      </c>
      <c r="CN168" s="127">
        <f>+CN33</f>
        <v>-21680.912712655976</v>
      </c>
      <c r="CO168" s="205">
        <f>+IFERROR(CM168-CN168,"")</f>
        <v>1332.61557980215</v>
      </c>
      <c r="CP168" s="218">
        <f>+IFERROR(CM168/CN168-1,"")</f>
        <v>-6.1464920663798939E-2</v>
      </c>
      <c r="CQ168" s="198"/>
      <c r="CR168" s="127"/>
      <c r="CS168" s="127"/>
      <c r="CT168" s="198"/>
      <c r="CU168" s="198"/>
      <c r="CV168" s="198"/>
      <c r="CW168" s="198"/>
      <c r="CX168" s="198"/>
      <c r="CY168" s="198"/>
      <c r="CZ168" s="198"/>
      <c r="DA168" s="198"/>
      <c r="DB168" s="198"/>
      <c r="DC168" s="14"/>
      <c r="DD168" s="152">
        <f>+DD33</f>
        <v>-5735.6500000000005</v>
      </c>
      <c r="DE168" s="152">
        <f>+DE33</f>
        <v>-6096.6385600000003</v>
      </c>
      <c r="DF168" s="156">
        <f>+IFERROR(DD168-DE168,"")</f>
        <v>360.98855999999978</v>
      </c>
      <c r="DG168" s="174">
        <f>+IFERROR(DD168/DE168-1,"")</f>
        <v>-5.921108106497297E-2</v>
      </c>
      <c r="DH168" s="145"/>
      <c r="DI168" s="152"/>
      <c r="DJ168" s="152"/>
      <c r="DK168" s="145"/>
      <c r="DL168" s="145"/>
      <c r="DM168" s="145"/>
      <c r="DN168" s="145"/>
      <c r="DO168" s="145"/>
      <c r="DP168" s="145"/>
      <c r="DQ168" s="145"/>
      <c r="DR168" s="145"/>
      <c r="DS168" s="145"/>
      <c r="DT168" s="14"/>
      <c r="DU168" s="152">
        <f>+DU33</f>
        <v>-15207.427750000003</v>
      </c>
      <c r="DV168" s="152">
        <f>+DV33</f>
        <v>-17020.629919999999</v>
      </c>
      <c r="DW168" s="156">
        <f>+IFERROR(DU168-DV168,"")</f>
        <v>1813.2021699999968</v>
      </c>
      <c r="DX168" s="174">
        <f>+IFERROR(DU168/DV168-1,"")</f>
        <v>-0.10652967478421016</v>
      </c>
      <c r="DY168" s="145"/>
      <c r="DZ168" s="152"/>
      <c r="EA168" s="152"/>
      <c r="EB168" s="145"/>
      <c r="EC168" s="145"/>
      <c r="ED168" s="145"/>
      <c r="EE168" s="145"/>
      <c r="EF168" s="145"/>
      <c r="EG168" s="145"/>
      <c r="EH168" s="145"/>
      <c r="EI168" s="145"/>
      <c r="EJ168" s="145"/>
      <c r="EK168" s="14"/>
      <c r="EL168" s="152">
        <f>+EL33</f>
        <v>-6049.2630200000031</v>
      </c>
      <c r="EM168" s="152">
        <f>+EM33</f>
        <v>-6837.9705559999993</v>
      </c>
      <c r="EN168" s="156">
        <f>+IFERROR(EL168-EM168,"")</f>
        <v>788.70753599999625</v>
      </c>
      <c r="EO168" s="174">
        <f>+IFERROR(EL168/EM168-1,"")</f>
        <v>-0.11534234164081658</v>
      </c>
      <c r="EP168" s="145"/>
      <c r="EQ168" s="152"/>
      <c r="ER168" s="152"/>
      <c r="ES168" s="145"/>
      <c r="ET168" s="145"/>
      <c r="EU168" s="145"/>
      <c r="EV168" s="145"/>
      <c r="EW168" s="145"/>
      <c r="EX168" s="145"/>
      <c r="EY168" s="145"/>
      <c r="EZ168" s="145"/>
      <c r="FA168" s="145"/>
      <c r="FB168" s="14"/>
      <c r="FC168" s="152">
        <f>+FC33</f>
        <v>-290.28798000000006</v>
      </c>
      <c r="FD168" s="152">
        <f>+FD33</f>
        <v>-244.26395000000002</v>
      </c>
      <c r="FE168" s="156">
        <f>+IFERROR(FC168-FD168,"")</f>
        <v>-46.024030000000039</v>
      </c>
      <c r="FF168" s="174">
        <f>+IFERROR(FC168/FD168-1,"")</f>
        <v>0.18841924893133033</v>
      </c>
      <c r="FG168" s="145"/>
      <c r="FH168" s="152"/>
      <c r="FI168" s="152"/>
      <c r="FJ168" s="145"/>
      <c r="FK168" s="145"/>
      <c r="FL168" s="145"/>
      <c r="FM168" s="145"/>
      <c r="FN168" s="145"/>
      <c r="FO168" s="145"/>
      <c r="FP168" s="145"/>
      <c r="FQ168" s="145"/>
      <c r="FR168" s="145"/>
      <c r="FS168" s="14"/>
      <c r="FT168" s="152">
        <f>+FT33</f>
        <v>-0.18484999999999999</v>
      </c>
      <c r="FU168" s="152">
        <f>+FU33</f>
        <v>-1.16025</v>
      </c>
      <c r="FV168" s="156">
        <f>+IFERROR(FT168-FU168,"")</f>
        <v>0.97540000000000004</v>
      </c>
      <c r="FW168" s="174">
        <f>+IFERROR(FT168/FU168-1,"")</f>
        <v>-0.84068088773971128</v>
      </c>
      <c r="FX168" s="145"/>
      <c r="FY168" s="152"/>
      <c r="FZ168" s="152"/>
      <c r="GA168" s="145"/>
      <c r="GB168" s="145"/>
      <c r="GC168" s="145"/>
      <c r="GD168" s="145"/>
      <c r="GE168" s="145"/>
      <c r="GF168" s="145"/>
      <c r="GG168" s="145"/>
      <c r="GH168" s="145"/>
      <c r="GI168" s="145"/>
    </row>
    <row r="169" spans="1:191" x14ac:dyDescent="0.25">
      <c r="A169" s="41"/>
      <c r="B169" s="45"/>
      <c r="C169" s="45"/>
      <c r="D169" s="45"/>
      <c r="E169" s="45"/>
      <c r="F169" s="79"/>
      <c r="G169" s="79"/>
      <c r="H169" s="92"/>
      <c r="I169" s="93"/>
      <c r="J169" s="23"/>
      <c r="K169" s="31"/>
      <c r="L169" s="31"/>
      <c r="M169" s="23"/>
      <c r="N169" s="23"/>
      <c r="O169" s="23"/>
      <c r="P169" s="23"/>
      <c r="Q169" s="23"/>
      <c r="R169" s="23"/>
      <c r="S169" s="23"/>
      <c r="T169" s="32"/>
      <c r="U169" s="23"/>
      <c r="V169" s="14"/>
      <c r="W169" s="152"/>
      <c r="X169" s="152"/>
      <c r="Y169" s="156"/>
      <c r="Z169" s="174"/>
      <c r="AA169" s="145"/>
      <c r="AB169" s="152"/>
      <c r="AC169" s="152"/>
      <c r="AD169" s="145"/>
      <c r="AE169" s="145"/>
      <c r="AF169" s="145"/>
      <c r="AG169" s="145"/>
      <c r="AH169" s="145"/>
      <c r="AI169" s="145"/>
      <c r="AJ169" s="145"/>
      <c r="AK169" s="145"/>
      <c r="AL169" s="145"/>
      <c r="AM169" s="14"/>
      <c r="AN169" s="152"/>
      <c r="AO169" s="152"/>
      <c r="AP169" s="156"/>
      <c r="AQ169" s="174"/>
      <c r="AR169" s="145"/>
      <c r="AS169" s="152"/>
      <c r="AT169" s="152"/>
      <c r="AU169" s="145"/>
      <c r="AV169" s="145"/>
      <c r="AW169" s="145"/>
      <c r="AX169" s="145"/>
      <c r="AY169" s="145"/>
      <c r="AZ169" s="145"/>
      <c r="BA169" s="145"/>
      <c r="BB169" s="145"/>
      <c r="BC169" s="145"/>
      <c r="BD169" s="14"/>
      <c r="BE169" s="152"/>
      <c r="BF169" s="152"/>
      <c r="BG169" s="156"/>
      <c r="BH169" s="174"/>
      <c r="BI169" s="145"/>
      <c r="BJ169" s="152"/>
      <c r="BK169" s="152"/>
      <c r="BL169" s="145"/>
      <c r="BM169" s="145"/>
      <c r="BN169" s="145"/>
      <c r="BO169" s="145"/>
      <c r="BP169" s="145"/>
      <c r="BQ169" s="145"/>
      <c r="BR169" s="145"/>
      <c r="BS169" s="145"/>
      <c r="BT169" s="145"/>
      <c r="BU169" s="14"/>
      <c r="BV169" s="152"/>
      <c r="BW169" s="152"/>
      <c r="BX169" s="156"/>
      <c r="BY169" s="174"/>
      <c r="BZ169" s="145"/>
      <c r="CA169" s="152"/>
      <c r="CB169" s="152"/>
      <c r="CC169" s="145"/>
      <c r="CD169" s="145"/>
      <c r="CE169" s="145"/>
      <c r="CF169" s="145"/>
      <c r="CG169" s="145"/>
      <c r="CH169" s="145"/>
      <c r="CI169" s="145"/>
      <c r="CJ169" s="145"/>
      <c r="CK169" s="145"/>
      <c r="CL169" s="14"/>
      <c r="CM169" s="127"/>
      <c r="CN169" s="127"/>
      <c r="CO169" s="205"/>
      <c r="CP169" s="218"/>
      <c r="CQ169" s="198"/>
      <c r="CR169" s="127"/>
      <c r="CS169" s="127"/>
      <c r="CT169" s="198"/>
      <c r="CU169" s="198"/>
      <c r="CV169" s="198"/>
      <c r="CW169" s="198"/>
      <c r="CX169" s="198"/>
      <c r="CY169" s="198"/>
      <c r="CZ169" s="198"/>
      <c r="DA169" s="212"/>
      <c r="DB169" s="198"/>
      <c r="DC169" s="14"/>
      <c r="DD169" s="152"/>
      <c r="DE169" s="152"/>
      <c r="DF169" s="156"/>
      <c r="DG169" s="174"/>
      <c r="DH169" s="145"/>
      <c r="DI169" s="152"/>
      <c r="DJ169" s="152"/>
      <c r="DK169" s="145"/>
      <c r="DL169" s="145"/>
      <c r="DM169" s="145"/>
      <c r="DN169" s="145"/>
      <c r="DO169" s="145"/>
      <c r="DP169" s="145"/>
      <c r="DQ169" s="145"/>
      <c r="DR169" s="145"/>
      <c r="DS169" s="145"/>
      <c r="DT169" s="14"/>
      <c r="DU169" s="152"/>
      <c r="DV169" s="152"/>
      <c r="DW169" s="156"/>
      <c r="DX169" s="174"/>
      <c r="DY169" s="145"/>
      <c r="DZ169" s="152"/>
      <c r="EA169" s="152"/>
      <c r="EB169" s="145"/>
      <c r="EC169" s="145"/>
      <c r="ED169" s="145"/>
      <c r="EE169" s="145"/>
      <c r="EF169" s="145"/>
      <c r="EG169" s="145"/>
      <c r="EH169" s="145"/>
      <c r="EI169" s="145"/>
      <c r="EJ169" s="145"/>
      <c r="EK169" s="14"/>
      <c r="EL169" s="152"/>
      <c r="EM169" s="152"/>
      <c r="EN169" s="156"/>
      <c r="EO169" s="174"/>
      <c r="EP169" s="145"/>
      <c r="EQ169" s="152"/>
      <c r="ER169" s="152"/>
      <c r="ES169" s="145"/>
      <c r="ET169" s="145"/>
      <c r="EU169" s="145"/>
      <c r="EV169" s="145"/>
      <c r="EW169" s="145"/>
      <c r="EX169" s="145"/>
      <c r="EY169" s="145"/>
      <c r="EZ169" s="145"/>
      <c r="FA169" s="145"/>
      <c r="FB169" s="14"/>
      <c r="FC169" s="152"/>
      <c r="FD169" s="152"/>
      <c r="FE169" s="156"/>
      <c r="FF169" s="174"/>
      <c r="FG169" s="145"/>
      <c r="FH169" s="152"/>
      <c r="FI169" s="152"/>
      <c r="FJ169" s="145"/>
      <c r="FK169" s="145"/>
      <c r="FL169" s="145"/>
      <c r="FM169" s="145"/>
      <c r="FN169" s="145"/>
      <c r="FO169" s="145"/>
      <c r="FP169" s="145"/>
      <c r="FQ169" s="145"/>
      <c r="FR169" s="145"/>
      <c r="FS169" s="14"/>
      <c r="FT169" s="152"/>
      <c r="FU169" s="152"/>
      <c r="FV169" s="156"/>
      <c r="FW169" s="174"/>
      <c r="FX169" s="145"/>
      <c r="FY169" s="152"/>
      <c r="FZ169" s="152"/>
      <c r="GA169" s="145"/>
      <c r="GB169" s="145"/>
      <c r="GC169" s="145"/>
      <c r="GD169" s="145"/>
      <c r="GE169" s="145"/>
      <c r="GF169" s="145"/>
      <c r="GG169" s="145"/>
      <c r="GH169" s="145"/>
      <c r="GI169" s="145"/>
    </row>
    <row r="170" spans="1:191" ht="13" x14ac:dyDescent="0.3">
      <c r="A170" s="41">
        <v>750</v>
      </c>
      <c r="B170" s="60" t="str">
        <f>VLOOKUP($A170&amp;B$1,TEXTDF,(SPRCODE="DE")*2+(SPRCODE="FR")*3,FALSE)</f>
        <v>Kapitalanlagen und stille Reserven</v>
      </c>
      <c r="C170" s="60"/>
      <c r="D170" s="60"/>
      <c r="E170" s="60"/>
      <c r="F170" s="101">
        <f>+F165</f>
        <v>2022</v>
      </c>
      <c r="G170" s="101">
        <f>+F170-1</f>
        <v>2021</v>
      </c>
      <c r="H170" s="102" t="s">
        <v>571</v>
      </c>
      <c r="I170" s="103" t="s">
        <v>572</v>
      </c>
      <c r="J170" s="23"/>
      <c r="K170" s="23"/>
      <c r="L170" s="31"/>
      <c r="M170" s="23"/>
      <c r="N170" s="23"/>
      <c r="O170" s="23"/>
      <c r="P170" s="23"/>
      <c r="Q170" s="23"/>
      <c r="R170" s="23"/>
      <c r="S170" s="23"/>
      <c r="T170" s="32"/>
      <c r="U170" s="101">
        <f>+G170-1</f>
        <v>2020</v>
      </c>
      <c r="V170" s="14"/>
      <c r="W170" s="186">
        <v>2022</v>
      </c>
      <c r="X170" s="186">
        <f>+W170-1</f>
        <v>2021</v>
      </c>
      <c r="Y170" s="187" t="s">
        <v>571</v>
      </c>
      <c r="Z170" s="188" t="s">
        <v>572</v>
      </c>
      <c r="AA170" s="145"/>
      <c r="AB170" s="145"/>
      <c r="AC170" s="152"/>
      <c r="AD170" s="145"/>
      <c r="AE170" s="145"/>
      <c r="AF170" s="145"/>
      <c r="AG170" s="145"/>
      <c r="AH170" s="145"/>
      <c r="AI170" s="145"/>
      <c r="AJ170" s="145"/>
      <c r="AK170" s="145"/>
      <c r="AL170" s="186">
        <f>+X170-1</f>
        <v>2020</v>
      </c>
      <c r="AM170" s="14"/>
      <c r="AN170" s="186">
        <v>2022</v>
      </c>
      <c r="AO170" s="186">
        <f>+AN170-1</f>
        <v>2021</v>
      </c>
      <c r="AP170" s="187" t="s">
        <v>571</v>
      </c>
      <c r="AQ170" s="188" t="s">
        <v>572</v>
      </c>
      <c r="AR170" s="145"/>
      <c r="AS170" s="145"/>
      <c r="AT170" s="152"/>
      <c r="AU170" s="145"/>
      <c r="AV170" s="145"/>
      <c r="AW170" s="145"/>
      <c r="AX170" s="145"/>
      <c r="AY170" s="145"/>
      <c r="AZ170" s="145"/>
      <c r="BA170" s="145"/>
      <c r="BB170" s="145"/>
      <c r="BC170" s="186">
        <f>+AO170-1</f>
        <v>2020</v>
      </c>
      <c r="BD170" s="14"/>
      <c r="BE170" s="186">
        <v>2022</v>
      </c>
      <c r="BF170" s="186">
        <f>+BE170-1</f>
        <v>2021</v>
      </c>
      <c r="BG170" s="187" t="s">
        <v>571</v>
      </c>
      <c r="BH170" s="188" t="s">
        <v>572</v>
      </c>
      <c r="BI170" s="145"/>
      <c r="BJ170" s="145"/>
      <c r="BK170" s="152"/>
      <c r="BL170" s="145"/>
      <c r="BM170" s="145"/>
      <c r="BN170" s="145"/>
      <c r="BO170" s="145"/>
      <c r="BP170" s="145"/>
      <c r="BQ170" s="145"/>
      <c r="BR170" s="145"/>
      <c r="BS170" s="145"/>
      <c r="BT170" s="186">
        <f>+BF170-1</f>
        <v>2020</v>
      </c>
      <c r="BU170" s="14"/>
      <c r="BV170" s="186">
        <v>2022</v>
      </c>
      <c r="BW170" s="186">
        <f>+BV170-1</f>
        <v>2021</v>
      </c>
      <c r="BX170" s="187" t="s">
        <v>571</v>
      </c>
      <c r="BY170" s="188" t="s">
        <v>572</v>
      </c>
      <c r="BZ170" s="145"/>
      <c r="CA170" s="145"/>
      <c r="CB170" s="152"/>
      <c r="CC170" s="145"/>
      <c r="CD170" s="145"/>
      <c r="CE170" s="145"/>
      <c r="CF170" s="145"/>
      <c r="CG170" s="145"/>
      <c r="CH170" s="145"/>
      <c r="CI170" s="145"/>
      <c r="CJ170" s="145"/>
      <c r="CK170" s="186">
        <f>+BW170-1</f>
        <v>2020</v>
      </c>
      <c r="CL170" s="14"/>
      <c r="CM170" s="225">
        <v>2022</v>
      </c>
      <c r="CN170" s="225">
        <f>+CM170-1</f>
        <v>2021</v>
      </c>
      <c r="CO170" s="226" t="s">
        <v>571</v>
      </c>
      <c r="CP170" s="188" t="s">
        <v>572</v>
      </c>
      <c r="CQ170" s="198"/>
      <c r="CR170" s="198"/>
      <c r="CS170" s="127"/>
      <c r="CT170" s="198"/>
      <c r="CU170" s="198"/>
      <c r="CV170" s="198"/>
      <c r="CW170" s="198"/>
      <c r="CX170" s="198"/>
      <c r="CY170" s="198"/>
      <c r="CZ170" s="198"/>
      <c r="DA170" s="212"/>
      <c r="DB170" s="225">
        <f>+CN170-1</f>
        <v>2020</v>
      </c>
      <c r="DC170" s="14"/>
      <c r="DD170" s="186">
        <v>2022</v>
      </c>
      <c r="DE170" s="186">
        <f>+DD170-1</f>
        <v>2021</v>
      </c>
      <c r="DF170" s="187" t="s">
        <v>571</v>
      </c>
      <c r="DG170" s="188" t="s">
        <v>572</v>
      </c>
      <c r="DH170" s="145"/>
      <c r="DI170" s="145"/>
      <c r="DJ170" s="152"/>
      <c r="DK170" s="145"/>
      <c r="DL170" s="145"/>
      <c r="DM170" s="145"/>
      <c r="DN170" s="145"/>
      <c r="DO170" s="145"/>
      <c r="DP170" s="145"/>
      <c r="DQ170" s="145"/>
      <c r="DR170" s="145"/>
      <c r="DS170" s="186">
        <f>+DE170-1</f>
        <v>2020</v>
      </c>
      <c r="DT170" s="14"/>
      <c r="DU170" s="186">
        <v>2022</v>
      </c>
      <c r="DV170" s="186">
        <f>+DU170-1</f>
        <v>2021</v>
      </c>
      <c r="DW170" s="187" t="s">
        <v>571</v>
      </c>
      <c r="DX170" s="188" t="s">
        <v>572</v>
      </c>
      <c r="DY170" s="145"/>
      <c r="DZ170" s="145"/>
      <c r="EA170" s="152"/>
      <c r="EB170" s="145"/>
      <c r="EC170" s="145"/>
      <c r="ED170" s="145"/>
      <c r="EE170" s="145"/>
      <c r="EF170" s="145"/>
      <c r="EG170" s="145"/>
      <c r="EH170" s="145"/>
      <c r="EI170" s="145"/>
      <c r="EJ170" s="186">
        <f>+DV170-1</f>
        <v>2020</v>
      </c>
      <c r="EK170" s="14"/>
      <c r="EL170" s="186">
        <v>2022</v>
      </c>
      <c r="EM170" s="186">
        <f>+EL170-1</f>
        <v>2021</v>
      </c>
      <c r="EN170" s="187" t="s">
        <v>571</v>
      </c>
      <c r="EO170" s="188" t="s">
        <v>572</v>
      </c>
      <c r="EP170" s="145"/>
      <c r="EQ170" s="145"/>
      <c r="ER170" s="152"/>
      <c r="ES170" s="145"/>
      <c r="ET170" s="145"/>
      <c r="EU170" s="145"/>
      <c r="EV170" s="145"/>
      <c r="EW170" s="145"/>
      <c r="EX170" s="145"/>
      <c r="EY170" s="145"/>
      <c r="EZ170" s="145"/>
      <c r="FA170" s="186">
        <f>+EM170-1</f>
        <v>2020</v>
      </c>
      <c r="FB170" s="14"/>
      <c r="FC170" s="186">
        <v>2022</v>
      </c>
      <c r="FD170" s="186">
        <f>+FC170-1</f>
        <v>2021</v>
      </c>
      <c r="FE170" s="187" t="s">
        <v>571</v>
      </c>
      <c r="FF170" s="188" t="s">
        <v>572</v>
      </c>
      <c r="FG170" s="145"/>
      <c r="FH170" s="145"/>
      <c r="FI170" s="152"/>
      <c r="FJ170" s="145"/>
      <c r="FK170" s="145"/>
      <c r="FL170" s="145"/>
      <c r="FM170" s="145"/>
      <c r="FN170" s="145"/>
      <c r="FO170" s="145"/>
      <c r="FP170" s="145"/>
      <c r="FQ170" s="145"/>
      <c r="FR170" s="186">
        <f>+FD170-1</f>
        <v>2020</v>
      </c>
      <c r="FS170" s="14"/>
      <c r="FT170" s="186">
        <v>2022</v>
      </c>
      <c r="FU170" s="186">
        <f>+FT170-1</f>
        <v>2021</v>
      </c>
      <c r="FV170" s="187" t="s">
        <v>571</v>
      </c>
      <c r="FW170" s="188" t="s">
        <v>572</v>
      </c>
      <c r="FX170" s="145"/>
      <c r="FY170" s="145"/>
      <c r="FZ170" s="152"/>
      <c r="GA170" s="145"/>
      <c r="GB170" s="145"/>
      <c r="GC170" s="145"/>
      <c r="GD170" s="145"/>
      <c r="GE170" s="145"/>
      <c r="GF170" s="145"/>
      <c r="GG170" s="145"/>
      <c r="GH170" s="145"/>
      <c r="GI170" s="186">
        <f>+FU170-1</f>
        <v>2020</v>
      </c>
    </row>
    <row r="171" spans="1:191" x14ac:dyDescent="0.25">
      <c r="A171" s="41">
        <v>751</v>
      </c>
      <c r="B171" s="85" t="str">
        <f>VLOOKUP($A171&amp;B$1,TEXTDF,(SPRCODE="DE")*2+(SPRCODE="FR")*3,FALSE)</f>
        <v>Buchwert der Kapitalanlagen</v>
      </c>
      <c r="C171" s="45"/>
      <c r="D171" s="45"/>
      <c r="E171" s="45"/>
      <c r="F171" s="79">
        <f t="shared" ref="F171:F173" si="249">+W171*$G$5+AN171*$H$5+BE171*$I$5+BV171*$K$5+CM171*$L$5+DD171*$M$5+DU171*$N$5+EL171*$P$5+FC171*$Q$5+FT171*$R$5</f>
        <v>156272312.20551804</v>
      </c>
      <c r="G171" s="79">
        <f t="shared" ref="G171:G173" si="250">+X171*$G$5+AO171*$H$5+BF171*$I$5+BW171*$K$5+CN171*$L$5+DE171*$M$5+DV171*$N$5+EM171*$P$5+FD171*$Q$5+FU171*$R$5</f>
        <v>161563630.40823999</v>
      </c>
      <c r="H171" s="92">
        <f>+IFERROR(F171-G171,"")</f>
        <v>-5291318.2027219534</v>
      </c>
      <c r="I171" s="93">
        <f>+IFERROR(F171/G171-1,"")</f>
        <v>-3.2750676556053016E-2</v>
      </c>
      <c r="J171" s="23"/>
      <c r="K171" s="23"/>
      <c r="L171" s="31"/>
      <c r="M171" s="23"/>
      <c r="N171" s="23"/>
      <c r="O171" s="23"/>
      <c r="P171" s="23"/>
      <c r="Q171" s="23"/>
      <c r="R171" s="23"/>
      <c r="S171" s="23"/>
      <c r="T171" s="23"/>
      <c r="U171" s="79">
        <f t="shared" ref="U171:U173" si="251">+AL171*$G$5+BC171*$H$5+BT171*$I$5+CK171*$K$5+DB171*$L$5+DS171*$M$5+EJ171*$N$5+FA171*$P$5+FR171*$Q$5+GI171*$R$5</f>
        <v>162702759.53349936</v>
      </c>
      <c r="V171" s="14"/>
      <c r="W171" s="152">
        <v>75966982.198880017</v>
      </c>
      <c r="X171" s="152">
        <v>76551615.270140007</v>
      </c>
      <c r="Y171" s="156">
        <f>+IFERROR(W171-X171,"")</f>
        <v>-584633.07125999033</v>
      </c>
      <c r="Z171" s="174">
        <f>+IFERROR(W171/X171-1,"")</f>
        <v>-7.6371095397125277E-3</v>
      </c>
      <c r="AA171" s="145"/>
      <c r="AB171" s="145"/>
      <c r="AC171" s="152"/>
      <c r="AD171" s="145"/>
      <c r="AE171" s="145"/>
      <c r="AF171" s="145"/>
      <c r="AG171" s="145"/>
      <c r="AH171" s="145"/>
      <c r="AI171" s="145"/>
      <c r="AJ171" s="145"/>
      <c r="AK171" s="145"/>
      <c r="AL171" s="152">
        <v>76043480.07852</v>
      </c>
      <c r="AM171" s="14"/>
      <c r="AN171" s="152">
        <v>17600658.68127</v>
      </c>
      <c r="AO171" s="152">
        <v>20646661.534330003</v>
      </c>
      <c r="AP171" s="156">
        <f>+IFERROR(AN171-AO171,"")</f>
        <v>-3046002.8530600034</v>
      </c>
      <c r="AQ171" s="174">
        <f>+IFERROR(AN171/AO171-1,"")</f>
        <v>-0.14753004247177182</v>
      </c>
      <c r="AR171" s="145"/>
      <c r="AS171" s="145"/>
      <c r="AT171" s="152"/>
      <c r="AU171" s="145"/>
      <c r="AV171" s="145"/>
      <c r="AW171" s="145"/>
      <c r="AX171" s="145"/>
      <c r="AY171" s="145"/>
      <c r="AZ171" s="145"/>
      <c r="BA171" s="145"/>
      <c r="BB171" s="145"/>
      <c r="BC171" s="152">
        <v>23343776.576859348</v>
      </c>
      <c r="BD171" s="14"/>
      <c r="BE171" s="152">
        <v>18922252.265060008</v>
      </c>
      <c r="BF171" s="152">
        <v>19416153.575420003</v>
      </c>
      <c r="BG171" s="156">
        <f>+IFERROR(BE171-BF171,"")</f>
        <v>-493901.31035999581</v>
      </c>
      <c r="BH171" s="174">
        <f>+IFERROR(BE171/BF171-1,"")</f>
        <v>-2.5437649555123731E-2</v>
      </c>
      <c r="BI171" s="145"/>
      <c r="BJ171" s="145"/>
      <c r="BK171" s="152"/>
      <c r="BL171" s="145"/>
      <c r="BM171" s="145"/>
      <c r="BN171" s="145"/>
      <c r="BO171" s="145"/>
      <c r="BP171" s="145"/>
      <c r="BQ171" s="145"/>
      <c r="BR171" s="145"/>
      <c r="BS171" s="145"/>
      <c r="BT171" s="152">
        <v>18813318.083269995</v>
      </c>
      <c r="BU171" s="14"/>
      <c r="BV171" s="152">
        <v>17247554.355220001</v>
      </c>
      <c r="BW171" s="152">
        <v>17657066.673299998</v>
      </c>
      <c r="BX171" s="156">
        <f>+IFERROR(BV171-BW171,"")</f>
        <v>-409512.31807999685</v>
      </c>
      <c r="BY171" s="174">
        <f>+IFERROR(BV171/BW171-1,"")</f>
        <v>-2.3192545265700248E-2</v>
      </c>
      <c r="BZ171" s="145"/>
      <c r="CA171" s="145"/>
      <c r="CB171" s="152"/>
      <c r="CC171" s="145"/>
      <c r="CD171" s="145"/>
      <c r="CE171" s="145"/>
      <c r="CF171" s="145"/>
      <c r="CG171" s="145"/>
      <c r="CH171" s="145"/>
      <c r="CI171" s="145"/>
      <c r="CJ171" s="145"/>
      <c r="CK171" s="152">
        <v>17615916.359470002</v>
      </c>
      <c r="CL171" s="14"/>
      <c r="CM171" s="127">
        <v>11384610.938209999</v>
      </c>
      <c r="CN171" s="127">
        <v>11657507.13067</v>
      </c>
      <c r="CO171" s="205">
        <f>+IFERROR(CM171-CN171,"")</f>
        <v>-272896.19246000051</v>
      </c>
      <c r="CP171" s="218">
        <f>+IFERROR(CM171/CN171-1,"")</f>
        <v>-2.3409481066670956E-2</v>
      </c>
      <c r="CQ171" s="198"/>
      <c r="CR171" s="198"/>
      <c r="CS171" s="127"/>
      <c r="CT171" s="198"/>
      <c r="CU171" s="198"/>
      <c r="CV171" s="198"/>
      <c r="CW171" s="198"/>
      <c r="CX171" s="198"/>
      <c r="CY171" s="198"/>
      <c r="CZ171" s="198"/>
      <c r="DA171" s="198"/>
      <c r="DB171" s="127">
        <v>11417888.702550001</v>
      </c>
      <c r="DC171" s="14"/>
      <c r="DD171" s="152">
        <v>3638900.538218</v>
      </c>
      <c r="DE171" s="152">
        <v>3710258.03339</v>
      </c>
      <c r="DF171" s="156">
        <f>+IFERROR(DD171-DE171,"")</f>
        <v>-71357.495172000024</v>
      </c>
      <c r="DG171" s="174">
        <f>+IFERROR(DD171/DE171-1,"")</f>
        <v>-1.9232488557352934E-2</v>
      </c>
      <c r="DH171" s="145"/>
      <c r="DI171" s="145"/>
      <c r="DJ171" s="152"/>
      <c r="DK171" s="145"/>
      <c r="DL171" s="145"/>
      <c r="DM171" s="145"/>
      <c r="DN171" s="145"/>
      <c r="DO171" s="145"/>
      <c r="DP171" s="145"/>
      <c r="DQ171" s="145"/>
      <c r="DR171" s="145"/>
      <c r="DS171" s="152">
        <v>3681406.9242500006</v>
      </c>
      <c r="DT171" s="14"/>
      <c r="DU171" s="152">
        <v>8065151.8273099996</v>
      </c>
      <c r="DV171" s="152">
        <v>8456923.9141499996</v>
      </c>
      <c r="DW171" s="156">
        <f>+IFERROR(DU171-DV171,"")</f>
        <v>-391772.08684</v>
      </c>
      <c r="DX171" s="174">
        <f>+IFERROR(DU171/DV171-1,"")</f>
        <v>-4.6325601461837951E-2</v>
      </c>
      <c r="DY171" s="145"/>
      <c r="DZ171" s="145"/>
      <c r="EA171" s="152"/>
      <c r="EB171" s="145"/>
      <c r="EC171" s="145"/>
      <c r="ED171" s="145"/>
      <c r="EE171" s="145"/>
      <c r="EF171" s="145"/>
      <c r="EG171" s="145"/>
      <c r="EH171" s="145"/>
      <c r="EI171" s="145"/>
      <c r="EJ171" s="152">
        <v>8343177.3599300003</v>
      </c>
      <c r="EK171" s="14"/>
      <c r="EL171" s="152">
        <v>3302325.3653100003</v>
      </c>
      <c r="EM171" s="152">
        <v>3316733.3107799999</v>
      </c>
      <c r="EN171" s="156">
        <f>+IFERROR(EL171-EM171,"")</f>
        <v>-14407.945469999686</v>
      </c>
      <c r="EO171" s="174">
        <f>+IFERROR(EL171/EM171-1,"")</f>
        <v>-4.3440168744262042E-3</v>
      </c>
      <c r="EP171" s="145"/>
      <c r="EQ171" s="145"/>
      <c r="ER171" s="152"/>
      <c r="ES171" s="145"/>
      <c r="ET171" s="145"/>
      <c r="EU171" s="145"/>
      <c r="EV171" s="145"/>
      <c r="EW171" s="145"/>
      <c r="EX171" s="145"/>
      <c r="EY171" s="145"/>
      <c r="EZ171" s="145"/>
      <c r="FA171" s="152">
        <v>3291203.6140000001</v>
      </c>
      <c r="FB171" s="14"/>
      <c r="FC171" s="152">
        <v>141792.10365</v>
      </c>
      <c r="FD171" s="152">
        <v>149414.15050000002</v>
      </c>
      <c r="FE171" s="156">
        <f>+IFERROR(FC171-FD171,"")</f>
        <v>-7622.0468500000134</v>
      </c>
      <c r="FF171" s="174">
        <f>+IFERROR(FC171/FD171-1,"")</f>
        <v>-5.1012884820437532E-2</v>
      </c>
      <c r="FG171" s="145"/>
      <c r="FH171" s="145"/>
      <c r="FI171" s="152"/>
      <c r="FJ171" s="145"/>
      <c r="FK171" s="145"/>
      <c r="FL171" s="145"/>
      <c r="FM171" s="145"/>
      <c r="FN171" s="145"/>
      <c r="FO171" s="145"/>
      <c r="FP171" s="145"/>
      <c r="FQ171" s="145"/>
      <c r="FR171" s="152">
        <v>152591.83465</v>
      </c>
      <c r="FS171" s="14"/>
      <c r="FT171" s="152">
        <v>2083.9323899999999</v>
      </c>
      <c r="FU171" s="152">
        <v>1296.8155600000002</v>
      </c>
      <c r="FV171" s="156">
        <f>+IFERROR(FT171-FU171,"")</f>
        <v>787.11682999999971</v>
      </c>
      <c r="FW171" s="174">
        <f>+IFERROR(FT171/FU171-1,"")</f>
        <v>0.60696127828694424</v>
      </c>
      <c r="FX171" s="145"/>
      <c r="FY171" s="145"/>
      <c r="FZ171" s="152"/>
      <c r="GA171" s="145"/>
      <c r="GB171" s="145"/>
      <c r="GC171" s="145"/>
      <c r="GD171" s="145"/>
      <c r="GE171" s="145"/>
      <c r="GF171" s="145"/>
      <c r="GG171" s="145"/>
      <c r="GH171" s="145"/>
      <c r="GI171" s="152">
        <v>0</v>
      </c>
    </row>
    <row r="172" spans="1:191" x14ac:dyDescent="0.25">
      <c r="A172" s="41">
        <v>752</v>
      </c>
      <c r="B172" s="85" t="str">
        <f>VLOOKUP($A172&amp;B$1,TEXTDF,(SPRCODE="DE")*2+(SPRCODE="FR")*3,FALSE)</f>
        <v>Marktwert der Kapitalanlagen</v>
      </c>
      <c r="C172" s="45"/>
      <c r="D172" s="45"/>
      <c r="E172" s="45"/>
      <c r="F172" s="79">
        <f t="shared" si="249"/>
        <v>156516804.43795252</v>
      </c>
      <c r="G172" s="79">
        <f t="shared" si="250"/>
        <v>182377740.15510809</v>
      </c>
      <c r="H172" s="92">
        <f>+IFERROR(F172-G172,"")</f>
        <v>-25860935.717155576</v>
      </c>
      <c r="I172" s="93">
        <f>+IFERROR(F172/G172-1,"")</f>
        <v>-0.14179875074206671</v>
      </c>
      <c r="J172" s="23"/>
      <c r="K172" s="23"/>
      <c r="L172" s="31"/>
      <c r="M172" s="23"/>
      <c r="N172" s="23"/>
      <c r="O172" s="23"/>
      <c r="P172" s="23"/>
      <c r="Q172" s="23"/>
      <c r="R172" s="23"/>
      <c r="S172" s="23"/>
      <c r="T172" s="23"/>
      <c r="U172" s="79">
        <f t="shared" si="251"/>
        <v>186227663.10459191</v>
      </c>
      <c r="V172" s="14"/>
      <c r="W172" s="152">
        <v>77639639.935840011</v>
      </c>
      <c r="X172" s="152">
        <v>87761621.87741001</v>
      </c>
      <c r="Y172" s="156">
        <f>+IFERROR(W172-X172,"")</f>
        <v>-10121981.941569999</v>
      </c>
      <c r="Z172" s="174">
        <f>+IFERROR(W172/X172-1,"")</f>
        <v>-0.11533494624460006</v>
      </c>
      <c r="AA172" s="145"/>
      <c r="AB172" s="145"/>
      <c r="AC172" s="152"/>
      <c r="AD172" s="145"/>
      <c r="AE172" s="145"/>
      <c r="AF172" s="145"/>
      <c r="AG172" s="145"/>
      <c r="AH172" s="145"/>
      <c r="AI172" s="145"/>
      <c r="AJ172" s="145"/>
      <c r="AK172" s="145"/>
      <c r="AL172" s="152">
        <v>88291043.317930013</v>
      </c>
      <c r="AM172" s="14"/>
      <c r="AN172" s="152">
        <v>17344829</v>
      </c>
      <c r="AO172" s="152">
        <v>23092939.64034</v>
      </c>
      <c r="AP172" s="156">
        <f>+IFERROR(AN172-AO172,"")</f>
        <v>-5748110.6403400004</v>
      </c>
      <c r="AQ172" s="174">
        <f>+IFERROR(AN172/AO172-1,"")</f>
        <v>-0.24891203674645601</v>
      </c>
      <c r="AR172" s="145"/>
      <c r="AS172" s="145"/>
      <c r="AT172" s="152"/>
      <c r="AU172" s="145"/>
      <c r="AV172" s="145"/>
      <c r="AW172" s="145"/>
      <c r="AX172" s="145"/>
      <c r="AY172" s="145"/>
      <c r="AZ172" s="145"/>
      <c r="BA172" s="145"/>
      <c r="BB172" s="145"/>
      <c r="BC172" s="152">
        <v>26515177.666000001</v>
      </c>
      <c r="BD172" s="14"/>
      <c r="BE172" s="152">
        <v>18549835.650819995</v>
      </c>
      <c r="BF172" s="152">
        <v>21375557.808047362</v>
      </c>
      <c r="BG172" s="156">
        <f>+IFERROR(BE172-BF172,"")</f>
        <v>-2825722.1572273672</v>
      </c>
      <c r="BH172" s="174">
        <f>+IFERROR(BE172/BF172-1,"")</f>
        <v>-0.13219407804944172</v>
      </c>
      <c r="BI172" s="145"/>
      <c r="BJ172" s="145"/>
      <c r="BK172" s="152"/>
      <c r="BL172" s="145"/>
      <c r="BM172" s="145"/>
      <c r="BN172" s="145"/>
      <c r="BO172" s="145"/>
      <c r="BP172" s="145"/>
      <c r="BQ172" s="145"/>
      <c r="BR172" s="145"/>
      <c r="BS172" s="145"/>
      <c r="BT172" s="152">
        <v>21181171.267140005</v>
      </c>
      <c r="BU172" s="14"/>
      <c r="BV172" s="152">
        <v>17059025.566570003</v>
      </c>
      <c r="BW172" s="152">
        <v>19464389.865649998</v>
      </c>
      <c r="BX172" s="156">
        <f>+IFERROR(BV172-BW172,"")</f>
        <v>-2405364.2990799956</v>
      </c>
      <c r="BY172" s="174">
        <f>+IFERROR(BV172/BW172-1,"")</f>
        <v>-0.12357768805920233</v>
      </c>
      <c r="BZ172" s="145"/>
      <c r="CA172" s="145"/>
      <c r="CB172" s="152"/>
      <c r="CC172" s="145"/>
      <c r="CD172" s="145"/>
      <c r="CE172" s="145"/>
      <c r="CF172" s="145"/>
      <c r="CG172" s="145"/>
      <c r="CH172" s="145"/>
      <c r="CI172" s="145"/>
      <c r="CJ172" s="145"/>
      <c r="CK172" s="152">
        <v>19692430.194079999</v>
      </c>
      <c r="CL172" s="14"/>
      <c r="CM172" s="127">
        <v>11101648.992724366</v>
      </c>
      <c r="CN172" s="127">
        <v>13526818.216824733</v>
      </c>
      <c r="CO172" s="205">
        <f>+IFERROR(CM172-CN172,"")</f>
        <v>-2425169.2241003662</v>
      </c>
      <c r="CP172" s="218">
        <f>+IFERROR(CM172/CN172-1,"")</f>
        <v>-0.17928600689583651</v>
      </c>
      <c r="CQ172" s="198"/>
      <c r="CR172" s="198"/>
      <c r="CS172" s="127"/>
      <c r="CT172" s="198"/>
      <c r="CU172" s="198"/>
      <c r="CV172" s="198"/>
      <c r="CW172" s="198"/>
      <c r="CX172" s="198"/>
      <c r="CY172" s="198"/>
      <c r="CZ172" s="198"/>
      <c r="DA172" s="198"/>
      <c r="DB172" s="127">
        <v>13346287.410656778</v>
      </c>
      <c r="DC172" s="14"/>
      <c r="DD172" s="152">
        <v>3627110.3593981597</v>
      </c>
      <c r="DE172" s="152">
        <v>4051570.4844159819</v>
      </c>
      <c r="DF172" s="156">
        <f>+IFERROR(DD172-DE172,"")</f>
        <v>-424460.12501782225</v>
      </c>
      <c r="DG172" s="174">
        <f>+IFERROR(DD172/DE172-1,"")</f>
        <v>-0.10476434425871939</v>
      </c>
      <c r="DH172" s="145"/>
      <c r="DI172" s="145"/>
      <c r="DJ172" s="152"/>
      <c r="DK172" s="145"/>
      <c r="DL172" s="145"/>
      <c r="DM172" s="145"/>
      <c r="DN172" s="145"/>
      <c r="DO172" s="145"/>
      <c r="DP172" s="145"/>
      <c r="DQ172" s="145"/>
      <c r="DR172" s="145"/>
      <c r="DS172" s="152">
        <v>4046840.8303751121</v>
      </c>
      <c r="DT172" s="14"/>
      <c r="DU172" s="152">
        <v>7792444.7268900024</v>
      </c>
      <c r="DV172" s="152">
        <v>9242248.8739000019</v>
      </c>
      <c r="DW172" s="156">
        <f>+IFERROR(DU172-DV172,"")</f>
        <v>-1449804.1470099995</v>
      </c>
      <c r="DX172" s="174">
        <f>+IFERROR(DU172/DV172-1,"")</f>
        <v>-0.15686703169227878</v>
      </c>
      <c r="DY172" s="145"/>
      <c r="DZ172" s="145"/>
      <c r="EA172" s="152"/>
      <c r="EB172" s="145"/>
      <c r="EC172" s="145"/>
      <c r="ED172" s="145"/>
      <c r="EE172" s="145"/>
      <c r="EF172" s="145"/>
      <c r="EG172" s="145"/>
      <c r="EH172" s="145"/>
      <c r="EI172" s="145"/>
      <c r="EJ172" s="152">
        <v>9294626.5824099965</v>
      </c>
      <c r="EK172" s="14"/>
      <c r="EL172" s="152">
        <v>3256372.2519</v>
      </c>
      <c r="EM172" s="152">
        <v>3696603.1538200001</v>
      </c>
      <c r="EN172" s="156">
        <f>+IFERROR(EL172-EM172,"")</f>
        <v>-440230.90192000009</v>
      </c>
      <c r="EO172" s="174">
        <f>+IFERROR(EL172/EM172-1,"")</f>
        <v>-0.11909065799099205</v>
      </c>
      <c r="EP172" s="145"/>
      <c r="EQ172" s="145"/>
      <c r="ER172" s="152"/>
      <c r="ES172" s="145"/>
      <c r="ET172" s="145"/>
      <c r="EU172" s="145"/>
      <c r="EV172" s="145"/>
      <c r="EW172" s="145"/>
      <c r="EX172" s="145"/>
      <c r="EY172" s="145"/>
      <c r="EZ172" s="145"/>
      <c r="FA172" s="152">
        <v>3691417.8360000001</v>
      </c>
      <c r="FB172" s="14"/>
      <c r="FC172" s="152">
        <v>143848</v>
      </c>
      <c r="FD172" s="152">
        <v>164652</v>
      </c>
      <c r="FE172" s="156">
        <f>+IFERROR(FC172-FD172,"")</f>
        <v>-20804</v>
      </c>
      <c r="FF172" s="174">
        <f>+IFERROR(FC172/FD172-1,"")</f>
        <v>-0.12635133493671502</v>
      </c>
      <c r="FG172" s="145"/>
      <c r="FH172" s="145"/>
      <c r="FI172" s="152"/>
      <c r="FJ172" s="145"/>
      <c r="FK172" s="145"/>
      <c r="FL172" s="145"/>
      <c r="FM172" s="145"/>
      <c r="FN172" s="145"/>
      <c r="FO172" s="145"/>
      <c r="FP172" s="145"/>
      <c r="FQ172" s="145"/>
      <c r="FR172" s="152">
        <v>168668</v>
      </c>
      <c r="FS172" s="14"/>
      <c r="FT172" s="152">
        <v>2049.95381</v>
      </c>
      <c r="FU172" s="152">
        <v>1338.2347</v>
      </c>
      <c r="FV172" s="156">
        <f>+IFERROR(FT172-FU172,"")</f>
        <v>711.71911</v>
      </c>
      <c r="FW172" s="174">
        <f>+IFERROR(FT172/FU172-1,"")</f>
        <v>0.53183429633083046</v>
      </c>
      <c r="FX172" s="145"/>
      <c r="FY172" s="145"/>
      <c r="FZ172" s="152"/>
      <c r="GA172" s="145"/>
      <c r="GB172" s="145"/>
      <c r="GC172" s="145"/>
      <c r="GD172" s="145"/>
      <c r="GE172" s="145"/>
      <c r="GF172" s="145"/>
      <c r="GG172" s="145"/>
      <c r="GH172" s="145"/>
      <c r="GI172" s="152">
        <v>0</v>
      </c>
    </row>
    <row r="173" spans="1:191" x14ac:dyDescent="0.25">
      <c r="A173" s="41">
        <v>753</v>
      </c>
      <c r="B173" s="85" t="str">
        <f>VLOOKUP($A173&amp;B$1,TEXTDF,(SPRCODE="DE")*2+(SPRCODE="FR")*3,FALSE)</f>
        <v>Stille Reserven</v>
      </c>
      <c r="C173" s="45"/>
      <c r="D173" s="45"/>
      <c r="E173" s="45"/>
      <c r="F173" s="79">
        <f t="shared" si="249"/>
        <v>244492.23243451194</v>
      </c>
      <c r="G173" s="79">
        <f t="shared" si="250"/>
        <v>20814109.746868074</v>
      </c>
      <c r="H173" s="92">
        <f>+IFERROR(F173-G173,"")</f>
        <v>-20569617.514433563</v>
      </c>
      <c r="I173" s="93">
        <f>+IFERROR(F173/G173-1,"")</f>
        <v>-0.98825353400131366</v>
      </c>
      <c r="J173" s="23"/>
      <c r="K173" s="23"/>
      <c r="L173" s="31"/>
      <c r="M173" s="23"/>
      <c r="N173" s="23"/>
      <c r="O173" s="23"/>
      <c r="P173" s="23"/>
      <c r="Q173" s="23"/>
      <c r="R173" s="23"/>
      <c r="S173" s="23"/>
      <c r="T173" s="23"/>
      <c r="U173" s="79">
        <f t="shared" si="251"/>
        <v>23524903.571092557</v>
      </c>
      <c r="V173" s="14"/>
      <c r="W173" s="152">
        <f>+W172-W171</f>
        <v>1672657.7369599938</v>
      </c>
      <c r="X173" s="152">
        <f>+X172-X171</f>
        <v>11210006.607270002</v>
      </c>
      <c r="Y173" s="156">
        <f>+IFERROR(W173-X173,"")</f>
        <v>-9537348.8703100085</v>
      </c>
      <c r="Z173" s="174">
        <f>+IFERROR(W173/X173-1,"")</f>
        <v>-0.85078887144676363</v>
      </c>
      <c r="AA173" s="145"/>
      <c r="AB173" s="145"/>
      <c r="AC173" s="152"/>
      <c r="AD173" s="145"/>
      <c r="AE173" s="145"/>
      <c r="AF173" s="145"/>
      <c r="AG173" s="145"/>
      <c r="AH173" s="145"/>
      <c r="AI173" s="145"/>
      <c r="AJ173" s="145"/>
      <c r="AK173" s="145"/>
      <c r="AL173" s="152">
        <f>+AL172-AL171</f>
        <v>12247563.239410013</v>
      </c>
      <c r="AM173" s="14"/>
      <c r="AN173" s="152">
        <f>+AN172-AN171</f>
        <v>-255829.68126999959</v>
      </c>
      <c r="AO173" s="152">
        <f>+AO172-AO171</f>
        <v>2446278.1060099974</v>
      </c>
      <c r="AP173" s="156">
        <f>+IFERROR(AN173-AO173,"")</f>
        <v>-2702107.787279997</v>
      </c>
      <c r="AQ173" s="174">
        <f>+IFERROR(AN173/AO173-1,"")</f>
        <v>-1.1045791484792671</v>
      </c>
      <c r="AR173" s="145"/>
      <c r="AS173" s="145"/>
      <c r="AT173" s="152"/>
      <c r="AU173" s="145"/>
      <c r="AV173" s="145"/>
      <c r="AW173" s="145"/>
      <c r="AX173" s="145"/>
      <c r="AY173" s="145"/>
      <c r="AZ173" s="145"/>
      <c r="BA173" s="145"/>
      <c r="BB173" s="145"/>
      <c r="BC173" s="152">
        <f>+BC172-BC171</f>
        <v>3171401.0891406536</v>
      </c>
      <c r="BD173" s="14"/>
      <c r="BE173" s="152">
        <f>+BE172-BE171</f>
        <v>-372416.61424001306</v>
      </c>
      <c r="BF173" s="152">
        <f>+BF172-BF171</f>
        <v>1959404.2326273583</v>
      </c>
      <c r="BG173" s="156">
        <f>+IFERROR(BE173-BF173,"")</f>
        <v>-2331820.8468673714</v>
      </c>
      <c r="BH173" s="174">
        <f>+IFERROR(BE173/BF173-1,"")</f>
        <v>-1.1900662497501298</v>
      </c>
      <c r="BI173" s="145"/>
      <c r="BJ173" s="145"/>
      <c r="BK173" s="152"/>
      <c r="BL173" s="145"/>
      <c r="BM173" s="145"/>
      <c r="BN173" s="145"/>
      <c r="BO173" s="145"/>
      <c r="BP173" s="145"/>
      <c r="BQ173" s="145"/>
      <c r="BR173" s="145"/>
      <c r="BS173" s="145"/>
      <c r="BT173" s="152">
        <f>+BT172-BT171</f>
        <v>2367853.1838700101</v>
      </c>
      <c r="BU173" s="14"/>
      <c r="BV173" s="152">
        <f>+BV172-BV171</f>
        <v>-188528.78864999861</v>
      </c>
      <c r="BW173" s="152">
        <f>+BW172-BW171</f>
        <v>1807323.1923500001</v>
      </c>
      <c r="BX173" s="156">
        <f>+IFERROR(BV173-BW173,"")</f>
        <v>-1995851.9809999987</v>
      </c>
      <c r="BY173" s="174">
        <f>+IFERROR(BV173/BW173-1,"")</f>
        <v>-1.104313821372956</v>
      </c>
      <c r="BZ173" s="145"/>
      <c r="CA173" s="145"/>
      <c r="CB173" s="152"/>
      <c r="CC173" s="145"/>
      <c r="CD173" s="145"/>
      <c r="CE173" s="145"/>
      <c r="CF173" s="145"/>
      <c r="CG173" s="145"/>
      <c r="CH173" s="145"/>
      <c r="CI173" s="145"/>
      <c r="CJ173" s="145"/>
      <c r="CK173" s="152">
        <f>+CK172-CK171</f>
        <v>2076513.8346099965</v>
      </c>
      <c r="CL173" s="14"/>
      <c r="CM173" s="127">
        <f>+CM172-CM171</f>
        <v>-282961.94548563287</v>
      </c>
      <c r="CN173" s="127">
        <f>+CN172-CN171</f>
        <v>1869311.0861547329</v>
      </c>
      <c r="CO173" s="205">
        <f>+IFERROR(CM173-CN173,"")</f>
        <v>-2152273.0316403657</v>
      </c>
      <c r="CP173" s="218">
        <f>+IFERROR(CM173/CN173-1,"")</f>
        <v>-1.1513723144218333</v>
      </c>
      <c r="CQ173" s="198"/>
      <c r="CR173" s="198"/>
      <c r="CS173" s="127"/>
      <c r="CT173" s="198"/>
      <c r="CU173" s="198"/>
      <c r="CV173" s="198"/>
      <c r="CW173" s="198"/>
      <c r="CX173" s="198"/>
      <c r="CY173" s="198"/>
      <c r="CZ173" s="198"/>
      <c r="DA173" s="198"/>
      <c r="DB173" s="127">
        <f>+DB172-DB171</f>
        <v>1928398.7081067767</v>
      </c>
      <c r="DC173" s="14"/>
      <c r="DD173" s="152">
        <f>+DD172-DD171</f>
        <v>-11790.178819840308</v>
      </c>
      <c r="DE173" s="152">
        <f>+DE172-DE171</f>
        <v>341312.45102598192</v>
      </c>
      <c r="DF173" s="156">
        <f>+IFERROR(DD173-DE173,"")</f>
        <v>-353102.62984582223</v>
      </c>
      <c r="DG173" s="174">
        <f>+IFERROR(DD173/DE173-1,"")</f>
        <v>-1.0345436528447736</v>
      </c>
      <c r="DH173" s="145"/>
      <c r="DI173" s="145"/>
      <c r="DJ173" s="152"/>
      <c r="DK173" s="145"/>
      <c r="DL173" s="145"/>
      <c r="DM173" s="145"/>
      <c r="DN173" s="145"/>
      <c r="DO173" s="145"/>
      <c r="DP173" s="145"/>
      <c r="DQ173" s="145"/>
      <c r="DR173" s="145"/>
      <c r="DS173" s="152">
        <f>+DS172-DS171</f>
        <v>365433.90612511151</v>
      </c>
      <c r="DT173" s="14"/>
      <c r="DU173" s="152">
        <f>+DU172-DU171</f>
        <v>-272707.10041999724</v>
      </c>
      <c r="DV173" s="152">
        <f>+DV172-DV171</f>
        <v>785324.95975000225</v>
      </c>
      <c r="DW173" s="156">
        <f>+IFERROR(DU173-DV173,"")</f>
        <v>-1058032.0601699995</v>
      </c>
      <c r="DX173" s="174">
        <f>+IFERROR(DU173/DV173-1,"")</f>
        <v>-1.3472538304484933</v>
      </c>
      <c r="DY173" s="145"/>
      <c r="DZ173" s="145"/>
      <c r="EA173" s="152"/>
      <c r="EB173" s="145"/>
      <c r="EC173" s="145"/>
      <c r="ED173" s="145"/>
      <c r="EE173" s="145"/>
      <c r="EF173" s="145"/>
      <c r="EG173" s="145"/>
      <c r="EH173" s="145"/>
      <c r="EI173" s="145"/>
      <c r="EJ173" s="152">
        <f>+EJ172-EJ171</f>
        <v>951449.22247999627</v>
      </c>
      <c r="EK173" s="14"/>
      <c r="EL173" s="152">
        <f>+EL172-EL171</f>
        <v>-45953.113410000224</v>
      </c>
      <c r="EM173" s="152">
        <f>+EM172-EM171</f>
        <v>379869.84304000018</v>
      </c>
      <c r="EN173" s="156">
        <f>+IFERROR(EL173-EM173,"")</f>
        <v>-425822.95645000041</v>
      </c>
      <c r="EO173" s="174">
        <f>+IFERROR(EL173/EM173-1,"")</f>
        <v>-1.1209706804895312</v>
      </c>
      <c r="EP173" s="145"/>
      <c r="EQ173" s="145"/>
      <c r="ER173" s="152"/>
      <c r="ES173" s="145"/>
      <c r="ET173" s="145"/>
      <c r="EU173" s="145"/>
      <c r="EV173" s="145"/>
      <c r="EW173" s="145"/>
      <c r="EX173" s="145"/>
      <c r="EY173" s="145"/>
      <c r="EZ173" s="145"/>
      <c r="FA173" s="152">
        <f>+FA172-FA171</f>
        <v>400214.22200000007</v>
      </c>
      <c r="FB173" s="14"/>
      <c r="FC173" s="152">
        <f>+FC172-FC171</f>
        <v>2055.8963499999954</v>
      </c>
      <c r="FD173" s="152">
        <f>+FD172-FD171</f>
        <v>15237.849499999982</v>
      </c>
      <c r="FE173" s="156">
        <f>+IFERROR(FC173-FD173,"")</f>
        <v>-13181.953149999987</v>
      </c>
      <c r="FF173" s="174">
        <f>+IFERROR(FC173/FD173-1,"")</f>
        <v>-0.86507962622941004</v>
      </c>
      <c r="FG173" s="145"/>
      <c r="FH173" s="145"/>
      <c r="FI173" s="152"/>
      <c r="FJ173" s="145"/>
      <c r="FK173" s="145"/>
      <c r="FL173" s="145"/>
      <c r="FM173" s="145"/>
      <c r="FN173" s="145"/>
      <c r="FO173" s="145"/>
      <c r="FP173" s="145"/>
      <c r="FQ173" s="145"/>
      <c r="FR173" s="152">
        <f>+FR172-FR171</f>
        <v>16076.165349999996</v>
      </c>
      <c r="FS173" s="14"/>
      <c r="FT173" s="152">
        <f>+FT172-FT171</f>
        <v>-33.978579999999965</v>
      </c>
      <c r="FU173" s="152">
        <f>+FU172-FU171</f>
        <v>41.419139999999743</v>
      </c>
      <c r="FV173" s="156">
        <f>+IFERROR(FT173-FU173,"")</f>
        <v>-75.397719999999708</v>
      </c>
      <c r="FW173" s="174">
        <f>+IFERROR(FT173/FU173-1,"")</f>
        <v>-1.8203593797456967</v>
      </c>
      <c r="FX173" s="145"/>
      <c r="FY173" s="145"/>
      <c r="FZ173" s="152"/>
      <c r="GA173" s="145"/>
      <c r="GB173" s="145"/>
      <c r="GC173" s="145"/>
      <c r="GD173" s="145"/>
      <c r="GE173" s="145"/>
      <c r="GF173" s="145"/>
      <c r="GG173" s="145"/>
      <c r="GH173" s="145"/>
      <c r="GI173" s="152">
        <f>+GI172-GI171</f>
        <v>0</v>
      </c>
    </row>
    <row r="174" spans="1:191" x14ac:dyDescent="0.25">
      <c r="A174" s="41"/>
      <c r="B174" s="45"/>
      <c r="C174" s="45"/>
      <c r="D174" s="45"/>
      <c r="E174" s="45"/>
      <c r="F174" s="79"/>
      <c r="G174" s="79"/>
      <c r="H174" s="92"/>
      <c r="I174" s="93"/>
      <c r="J174" s="23"/>
      <c r="K174" s="31"/>
      <c r="L174" s="31"/>
      <c r="M174" s="23"/>
      <c r="N174" s="23"/>
      <c r="O174" s="23"/>
      <c r="P174" s="23"/>
      <c r="Q174" s="23"/>
      <c r="R174" s="23"/>
      <c r="S174" s="23"/>
      <c r="T174" s="23"/>
      <c r="U174" s="23"/>
      <c r="V174" s="14"/>
      <c r="W174" s="152"/>
      <c r="X174" s="152"/>
      <c r="Y174" s="156"/>
      <c r="Z174" s="174"/>
      <c r="AA174" s="145"/>
      <c r="AB174" s="152"/>
      <c r="AC174" s="152"/>
      <c r="AD174" s="145"/>
      <c r="AE174" s="145"/>
      <c r="AF174" s="145"/>
      <c r="AG174" s="145"/>
      <c r="AH174" s="145"/>
      <c r="AI174" s="145"/>
      <c r="AJ174" s="145"/>
      <c r="AK174" s="145"/>
      <c r="AL174" s="145"/>
      <c r="AM174" s="14"/>
      <c r="AN174" s="152"/>
      <c r="AO174" s="152"/>
      <c r="AP174" s="156"/>
      <c r="AQ174" s="174"/>
      <c r="AR174" s="145"/>
      <c r="AS174" s="152"/>
      <c r="AT174" s="152"/>
      <c r="AU174" s="145"/>
      <c r="AV174" s="145"/>
      <c r="AW174" s="145"/>
      <c r="AX174" s="145"/>
      <c r="AY174" s="145"/>
      <c r="AZ174" s="145"/>
      <c r="BA174" s="145"/>
      <c r="BB174" s="145"/>
      <c r="BC174" s="145"/>
      <c r="BD174" s="14"/>
      <c r="BE174" s="152"/>
      <c r="BF174" s="152"/>
      <c r="BG174" s="156"/>
      <c r="BH174" s="174"/>
      <c r="BI174" s="145"/>
      <c r="BJ174" s="152"/>
      <c r="BK174" s="152"/>
      <c r="BL174" s="145"/>
      <c r="BM174" s="145"/>
      <c r="BN174" s="145"/>
      <c r="BO174" s="145"/>
      <c r="BP174" s="145"/>
      <c r="BQ174" s="145"/>
      <c r="BR174" s="145"/>
      <c r="BS174" s="145"/>
      <c r="BT174" s="145"/>
      <c r="BU174" s="14"/>
      <c r="BV174" s="152"/>
      <c r="BW174" s="152"/>
      <c r="BX174" s="156"/>
      <c r="BY174" s="174"/>
      <c r="BZ174" s="145"/>
      <c r="CA174" s="152"/>
      <c r="CB174" s="152"/>
      <c r="CC174" s="145"/>
      <c r="CD174" s="145"/>
      <c r="CE174" s="145"/>
      <c r="CF174" s="145"/>
      <c r="CG174" s="145"/>
      <c r="CH174" s="145"/>
      <c r="CI174" s="145"/>
      <c r="CJ174" s="145"/>
      <c r="CK174" s="145"/>
      <c r="CL174" s="14"/>
      <c r="CM174" s="127"/>
      <c r="CN174" s="127"/>
      <c r="CO174" s="205"/>
      <c r="CP174" s="218"/>
      <c r="CQ174" s="198"/>
      <c r="CR174" s="127"/>
      <c r="CS174" s="127"/>
      <c r="CT174" s="198"/>
      <c r="CU174" s="198"/>
      <c r="CV174" s="198"/>
      <c r="CW174" s="198"/>
      <c r="CX174" s="198"/>
      <c r="CY174" s="198"/>
      <c r="CZ174" s="198"/>
      <c r="DA174" s="198"/>
      <c r="DB174" s="198"/>
      <c r="DC174" s="14"/>
      <c r="DD174" s="152"/>
      <c r="DE174" s="152"/>
      <c r="DF174" s="156"/>
      <c r="DG174" s="174"/>
      <c r="DH174" s="145"/>
      <c r="DI174" s="152"/>
      <c r="DJ174" s="152"/>
      <c r="DK174" s="145"/>
      <c r="DL174" s="145"/>
      <c r="DM174" s="145"/>
      <c r="DN174" s="145"/>
      <c r="DO174" s="145"/>
      <c r="DP174" s="145"/>
      <c r="DQ174" s="145"/>
      <c r="DR174" s="145"/>
      <c r="DS174" s="145"/>
      <c r="DT174" s="14"/>
      <c r="DU174" s="152"/>
      <c r="DV174" s="152"/>
      <c r="DW174" s="156"/>
      <c r="DX174" s="174"/>
      <c r="DY174" s="145"/>
      <c r="DZ174" s="152"/>
      <c r="EA174" s="152"/>
      <c r="EB174" s="145"/>
      <c r="EC174" s="145"/>
      <c r="ED174" s="145"/>
      <c r="EE174" s="145"/>
      <c r="EF174" s="145"/>
      <c r="EG174" s="145"/>
      <c r="EH174" s="145"/>
      <c r="EI174" s="145"/>
      <c r="EJ174" s="145"/>
      <c r="EK174" s="14"/>
      <c r="EL174" s="152"/>
      <c r="EM174" s="152"/>
      <c r="EN174" s="156"/>
      <c r="EO174" s="174"/>
      <c r="EP174" s="145"/>
      <c r="EQ174" s="152"/>
      <c r="ER174" s="152"/>
      <c r="ES174" s="145"/>
      <c r="ET174" s="145"/>
      <c r="EU174" s="145"/>
      <c r="EV174" s="145"/>
      <c r="EW174" s="145"/>
      <c r="EX174" s="145"/>
      <c r="EY174" s="145"/>
      <c r="EZ174" s="145"/>
      <c r="FA174" s="145"/>
      <c r="FB174" s="14"/>
      <c r="FC174" s="152"/>
      <c r="FD174" s="152"/>
      <c r="FE174" s="156"/>
      <c r="FF174" s="174"/>
      <c r="FG174" s="145"/>
      <c r="FH174" s="152"/>
      <c r="FI174" s="152"/>
      <c r="FJ174" s="145"/>
      <c r="FK174" s="145"/>
      <c r="FL174" s="145"/>
      <c r="FM174" s="145"/>
      <c r="FN174" s="145"/>
      <c r="FO174" s="145"/>
      <c r="FP174" s="145"/>
      <c r="FQ174" s="145"/>
      <c r="FR174" s="145"/>
      <c r="FS174" s="14"/>
      <c r="FT174" s="152"/>
      <c r="FU174" s="152"/>
      <c r="FV174" s="156"/>
      <c r="FW174" s="174"/>
      <c r="FX174" s="145"/>
      <c r="FY174" s="152"/>
      <c r="FZ174" s="152"/>
      <c r="GA174" s="145"/>
      <c r="GB174" s="145"/>
      <c r="GC174" s="145"/>
      <c r="GD174" s="145"/>
      <c r="GE174" s="145"/>
      <c r="GF174" s="145"/>
      <c r="GG174" s="145"/>
      <c r="GH174" s="145"/>
      <c r="GI174" s="145"/>
    </row>
    <row r="175" spans="1:191" ht="13" x14ac:dyDescent="0.3">
      <c r="A175" s="41">
        <v>754</v>
      </c>
      <c r="B175" s="60" t="str">
        <f>VLOOKUP($A175&amp;B$1,TEXTDF,(SPRCODE="DE")*2+(SPRCODE="FR")*3,FALSE)</f>
        <v>Rendite auf Buchwerten und Performance auf Marktwerten</v>
      </c>
      <c r="C175" s="60"/>
      <c r="D175" s="60"/>
      <c r="E175" s="60"/>
      <c r="F175" s="101">
        <f>+F170</f>
        <v>2022</v>
      </c>
      <c r="G175" s="101">
        <f>+F175-1</f>
        <v>2021</v>
      </c>
      <c r="H175" s="102" t="s">
        <v>571</v>
      </c>
      <c r="I175" s="103" t="s">
        <v>572</v>
      </c>
      <c r="J175" s="23"/>
      <c r="K175" s="31"/>
      <c r="L175" s="31"/>
      <c r="M175" s="23"/>
      <c r="N175" s="23"/>
      <c r="O175" s="23"/>
      <c r="P175" s="23"/>
      <c r="Q175" s="23"/>
      <c r="R175" s="23"/>
      <c r="S175" s="23"/>
      <c r="T175" s="23"/>
      <c r="U175" s="23"/>
      <c r="V175" s="14"/>
      <c r="W175" s="186">
        <v>2022</v>
      </c>
      <c r="X175" s="186">
        <f>+W175-1</f>
        <v>2021</v>
      </c>
      <c r="Y175" s="187" t="s">
        <v>571</v>
      </c>
      <c r="Z175" s="188" t="s">
        <v>572</v>
      </c>
      <c r="AA175" s="145"/>
      <c r="AB175" s="152"/>
      <c r="AC175" s="152"/>
      <c r="AD175" s="145"/>
      <c r="AE175" s="145"/>
      <c r="AF175" s="145"/>
      <c r="AG175" s="145"/>
      <c r="AH175" s="145"/>
      <c r="AI175" s="145"/>
      <c r="AJ175" s="145"/>
      <c r="AK175" s="145"/>
      <c r="AL175" s="145"/>
      <c r="AM175" s="14"/>
      <c r="AN175" s="186">
        <v>2022</v>
      </c>
      <c r="AO175" s="186">
        <f>+AN175-1</f>
        <v>2021</v>
      </c>
      <c r="AP175" s="187" t="s">
        <v>571</v>
      </c>
      <c r="AQ175" s="188" t="s">
        <v>572</v>
      </c>
      <c r="AR175" s="145"/>
      <c r="AS175" s="152"/>
      <c r="AT175" s="152"/>
      <c r="AU175" s="145"/>
      <c r="AV175" s="145"/>
      <c r="AW175" s="145"/>
      <c r="AX175" s="145"/>
      <c r="AY175" s="145"/>
      <c r="AZ175" s="145"/>
      <c r="BA175" s="145"/>
      <c r="BB175" s="145"/>
      <c r="BC175" s="145"/>
      <c r="BD175" s="14"/>
      <c r="BE175" s="186">
        <v>2022</v>
      </c>
      <c r="BF175" s="186">
        <f>+BE175-1</f>
        <v>2021</v>
      </c>
      <c r="BG175" s="187" t="s">
        <v>571</v>
      </c>
      <c r="BH175" s="188" t="s">
        <v>572</v>
      </c>
      <c r="BI175" s="145"/>
      <c r="BJ175" s="152"/>
      <c r="BK175" s="152"/>
      <c r="BL175" s="145"/>
      <c r="BM175" s="145"/>
      <c r="BN175" s="145"/>
      <c r="BO175" s="145"/>
      <c r="BP175" s="145"/>
      <c r="BQ175" s="145"/>
      <c r="BR175" s="145"/>
      <c r="BS175" s="145"/>
      <c r="BT175" s="145"/>
      <c r="BU175" s="14"/>
      <c r="BV175" s="186">
        <v>2022</v>
      </c>
      <c r="BW175" s="186">
        <f>+BV175-1</f>
        <v>2021</v>
      </c>
      <c r="BX175" s="187" t="s">
        <v>571</v>
      </c>
      <c r="BY175" s="188" t="s">
        <v>572</v>
      </c>
      <c r="BZ175" s="145"/>
      <c r="CA175" s="152"/>
      <c r="CB175" s="152"/>
      <c r="CC175" s="145"/>
      <c r="CD175" s="145"/>
      <c r="CE175" s="145"/>
      <c r="CF175" s="145"/>
      <c r="CG175" s="145"/>
      <c r="CH175" s="145"/>
      <c r="CI175" s="145"/>
      <c r="CJ175" s="145"/>
      <c r="CK175" s="145"/>
      <c r="CL175" s="14"/>
      <c r="CM175" s="225">
        <v>2022</v>
      </c>
      <c r="CN175" s="225">
        <f>+CM175-1</f>
        <v>2021</v>
      </c>
      <c r="CO175" s="226" t="s">
        <v>571</v>
      </c>
      <c r="CP175" s="188" t="s">
        <v>572</v>
      </c>
      <c r="CQ175" s="198"/>
      <c r="CR175" s="127"/>
      <c r="CS175" s="127"/>
      <c r="CT175" s="198"/>
      <c r="CU175" s="198"/>
      <c r="CV175" s="198"/>
      <c r="CW175" s="198"/>
      <c r="CX175" s="198"/>
      <c r="CY175" s="198"/>
      <c r="CZ175" s="198"/>
      <c r="DA175" s="198"/>
      <c r="DB175" s="198"/>
      <c r="DC175" s="14"/>
      <c r="DD175" s="186">
        <v>2022</v>
      </c>
      <c r="DE175" s="186">
        <f>+DD175-1</f>
        <v>2021</v>
      </c>
      <c r="DF175" s="187" t="s">
        <v>571</v>
      </c>
      <c r="DG175" s="188" t="s">
        <v>572</v>
      </c>
      <c r="DH175" s="145"/>
      <c r="DI175" s="152"/>
      <c r="DJ175" s="152"/>
      <c r="DK175" s="145"/>
      <c r="DL175" s="145"/>
      <c r="DM175" s="145"/>
      <c r="DN175" s="145"/>
      <c r="DO175" s="145"/>
      <c r="DP175" s="145"/>
      <c r="DQ175" s="145"/>
      <c r="DR175" s="145"/>
      <c r="DS175" s="145"/>
      <c r="DT175" s="14"/>
      <c r="DU175" s="186">
        <v>2022</v>
      </c>
      <c r="DV175" s="186">
        <f>+DU175-1</f>
        <v>2021</v>
      </c>
      <c r="DW175" s="187" t="s">
        <v>571</v>
      </c>
      <c r="DX175" s="188" t="s">
        <v>572</v>
      </c>
      <c r="DY175" s="145"/>
      <c r="DZ175" s="152"/>
      <c r="EA175" s="152"/>
      <c r="EB175" s="145"/>
      <c r="EC175" s="145"/>
      <c r="ED175" s="145"/>
      <c r="EE175" s="145"/>
      <c r="EF175" s="145"/>
      <c r="EG175" s="145"/>
      <c r="EH175" s="145"/>
      <c r="EI175" s="145"/>
      <c r="EJ175" s="145"/>
      <c r="EK175" s="14"/>
      <c r="EL175" s="186">
        <v>2022</v>
      </c>
      <c r="EM175" s="186">
        <f>+EL175-1</f>
        <v>2021</v>
      </c>
      <c r="EN175" s="187" t="s">
        <v>571</v>
      </c>
      <c r="EO175" s="188" t="s">
        <v>572</v>
      </c>
      <c r="EP175" s="145"/>
      <c r="EQ175" s="152"/>
      <c r="ER175" s="152"/>
      <c r="ES175" s="145"/>
      <c r="ET175" s="145"/>
      <c r="EU175" s="145"/>
      <c r="EV175" s="145"/>
      <c r="EW175" s="145"/>
      <c r="EX175" s="145"/>
      <c r="EY175" s="145"/>
      <c r="EZ175" s="145"/>
      <c r="FA175" s="145"/>
      <c r="FB175" s="14"/>
      <c r="FC175" s="186">
        <v>2022</v>
      </c>
      <c r="FD175" s="186">
        <f>+FC175-1</f>
        <v>2021</v>
      </c>
      <c r="FE175" s="187" t="s">
        <v>571</v>
      </c>
      <c r="FF175" s="188" t="s">
        <v>572</v>
      </c>
      <c r="FG175" s="145"/>
      <c r="FH175" s="152"/>
      <c r="FI175" s="152"/>
      <c r="FJ175" s="145"/>
      <c r="FK175" s="145"/>
      <c r="FL175" s="145"/>
      <c r="FM175" s="145"/>
      <c r="FN175" s="145"/>
      <c r="FO175" s="145"/>
      <c r="FP175" s="145"/>
      <c r="FQ175" s="145"/>
      <c r="FR175" s="145"/>
      <c r="FS175" s="14"/>
      <c r="FT175" s="186">
        <v>2022</v>
      </c>
      <c r="FU175" s="186">
        <f>+FT175-1</f>
        <v>2021</v>
      </c>
      <c r="FV175" s="187" t="s">
        <v>571</v>
      </c>
      <c r="FW175" s="188" t="s">
        <v>572</v>
      </c>
      <c r="FX175" s="145"/>
      <c r="FY175" s="152"/>
      <c r="FZ175" s="152"/>
      <c r="GA175" s="145"/>
      <c r="GB175" s="145"/>
      <c r="GC175" s="145"/>
      <c r="GD175" s="145"/>
      <c r="GE175" s="145"/>
      <c r="GF175" s="145"/>
      <c r="GG175" s="145"/>
      <c r="GH175" s="145"/>
      <c r="GI175" s="145"/>
    </row>
    <row r="176" spans="1:191" x14ac:dyDescent="0.25">
      <c r="A176" s="41">
        <v>755</v>
      </c>
      <c r="B176" s="85" t="str">
        <f>VLOOKUP($A176&amp;B$1,TEXTDF,(SPRCODE="DE")*2+(SPRCODE="FR")*3,FALSE)</f>
        <v>Netto-Rendite auf Buchwerten</v>
      </c>
      <c r="C176" s="45"/>
      <c r="D176" s="45"/>
      <c r="E176" s="45"/>
      <c r="F176" s="104">
        <f>+IFERROR(F166/(0.5*(F171+G171)),0)</f>
        <v>1.7284222619703728E-2</v>
      </c>
      <c r="G176" s="104">
        <f>+IFERROR(G166/(0.5*(G171+U171)),0)</f>
        <v>1.9985208467417911E-2</v>
      </c>
      <c r="H176" s="105">
        <f>+IFERROR(F176-G176,"")</f>
        <v>-2.7009858477141831E-3</v>
      </c>
      <c r="I176" s="93">
        <f>+IFERROR(F176/G176-1,"")</f>
        <v>-0.13514924560920283</v>
      </c>
      <c r="J176" s="23"/>
      <c r="K176" s="31"/>
      <c r="L176" s="31"/>
      <c r="M176" s="23"/>
      <c r="N176" s="23"/>
      <c r="O176" s="23"/>
      <c r="P176" s="23"/>
      <c r="Q176" s="23"/>
      <c r="R176" s="23"/>
      <c r="S176" s="23"/>
      <c r="T176" s="23"/>
      <c r="U176" s="23"/>
      <c r="V176" s="14"/>
      <c r="W176" s="130">
        <f>+IFERROR(W166/(0.5*(W171+X171)),0)</f>
        <v>2.3557515275144141E-2</v>
      </c>
      <c r="X176" s="130">
        <f>+IFERROR(X166/(0.5*(X171+AL171)),0)</f>
        <v>1.8586567253158482E-2</v>
      </c>
      <c r="Y176" s="189">
        <f>+IFERROR(W176-X176,"")</f>
        <v>4.9709480219856592E-3</v>
      </c>
      <c r="Z176" s="174">
        <f>+IFERROR(W176/X176-1,"")</f>
        <v>0.26744841875741887</v>
      </c>
      <c r="AA176" s="145"/>
      <c r="AB176" s="152"/>
      <c r="AC176" s="152"/>
      <c r="AD176" s="145"/>
      <c r="AE176" s="145"/>
      <c r="AF176" s="145"/>
      <c r="AG176" s="145"/>
      <c r="AH176" s="145"/>
      <c r="AI176" s="145"/>
      <c r="AJ176" s="145"/>
      <c r="AK176" s="145"/>
      <c r="AL176" s="145"/>
      <c r="AM176" s="14"/>
      <c r="AN176" s="130">
        <f>+IFERROR(AN166/(0.5*(AN171+AO171)),0)</f>
        <v>8.3708647856958734E-3</v>
      </c>
      <c r="AO176" s="130">
        <f>+IFERROR(AO166/(0.5*(AO171+BC171)),0)</f>
        <v>2.3602152621342208E-2</v>
      </c>
      <c r="AP176" s="189">
        <f>+IFERROR(AN176-AO176,"")</f>
        <v>-1.5231287835646335E-2</v>
      </c>
      <c r="AQ176" s="174">
        <f>+IFERROR(AN176/AO176-1,"")</f>
        <v>-0.64533468959409523</v>
      </c>
      <c r="AR176" s="145"/>
      <c r="AS176" s="152"/>
      <c r="AT176" s="152"/>
      <c r="AU176" s="145"/>
      <c r="AV176" s="145"/>
      <c r="AW176" s="145"/>
      <c r="AX176" s="145"/>
      <c r="AY176" s="145"/>
      <c r="AZ176" s="145"/>
      <c r="BA176" s="145"/>
      <c r="BB176" s="145"/>
      <c r="BC176" s="145"/>
      <c r="BD176" s="14"/>
      <c r="BE176" s="130">
        <f>+IFERROR(BE166/(0.5*(BE171+BF171)),0)</f>
        <v>1.6459364766779241E-2</v>
      </c>
      <c r="BF176" s="130">
        <f>+IFERROR(BF166/(0.5*(BF171+BT171)),0)</f>
        <v>1.6867274644467221E-2</v>
      </c>
      <c r="BG176" s="189">
        <f>+IFERROR(BE176-BF176,"")</f>
        <v>-4.0790987768797929E-4</v>
      </c>
      <c r="BH176" s="174">
        <f>+IFERROR(BE176/BF176-1,"")</f>
        <v>-2.418350837856198E-2</v>
      </c>
      <c r="BI176" s="145"/>
      <c r="BJ176" s="152"/>
      <c r="BK176" s="152"/>
      <c r="BL176" s="145"/>
      <c r="BM176" s="145"/>
      <c r="BN176" s="145"/>
      <c r="BO176" s="145"/>
      <c r="BP176" s="145"/>
      <c r="BQ176" s="145"/>
      <c r="BR176" s="145"/>
      <c r="BS176" s="145"/>
      <c r="BT176" s="145"/>
      <c r="BU176" s="14"/>
      <c r="BV176" s="130">
        <f>+IFERROR(BV166/(0.5*(BV171+BW171)),0)</f>
        <v>9.9435023241309789E-3</v>
      </c>
      <c r="BW176" s="130">
        <f>+IFERROR(BW166/(0.5*(BW171+CK171)),0)</f>
        <v>2.5951866020221682E-2</v>
      </c>
      <c r="BX176" s="189">
        <f>+IFERROR(BV176-BW176,"")</f>
        <v>-1.6008363696090704E-2</v>
      </c>
      <c r="BY176" s="174">
        <f>+IFERROR(BV176/BW176-1,"")</f>
        <v>-0.61684827147369647</v>
      </c>
      <c r="BZ176" s="145"/>
      <c r="CA176" s="152"/>
      <c r="CB176" s="152"/>
      <c r="CC176" s="145"/>
      <c r="CD176" s="145"/>
      <c r="CE176" s="145"/>
      <c r="CF176" s="145"/>
      <c r="CG176" s="145"/>
      <c r="CH176" s="145"/>
      <c r="CI176" s="145"/>
      <c r="CJ176" s="145"/>
      <c r="CK176" s="145"/>
      <c r="CL176" s="14"/>
      <c r="CM176" s="130">
        <f>+IFERROR(CM166/(0.5*(CM171+CN171)),0)</f>
        <v>1.3813083148990348E-2</v>
      </c>
      <c r="CN176" s="130">
        <f>+IFERROR(CN166/(0.5*(CN171+DB171)),0)</f>
        <v>1.9788879928001123E-2</v>
      </c>
      <c r="CO176" s="227">
        <f>+IFERROR(CM176-CN176,"")</f>
        <v>-5.9757967790107745E-3</v>
      </c>
      <c r="CP176" s="218">
        <f>+IFERROR(CM176/CN176-1,"")</f>
        <v>-0.30197751468263068</v>
      </c>
      <c r="CQ176" s="198"/>
      <c r="CR176" s="127"/>
      <c r="CS176" s="127"/>
      <c r="CT176" s="198"/>
      <c r="CU176" s="198"/>
      <c r="CV176" s="198"/>
      <c r="CW176" s="198"/>
      <c r="CX176" s="198"/>
      <c r="CY176" s="198"/>
      <c r="CZ176" s="198"/>
      <c r="DA176" s="198"/>
      <c r="DB176" s="198"/>
      <c r="DC176" s="14"/>
      <c r="DD176" s="130">
        <f>+IFERROR(DD166/(0.5*(DD171+DE171)),0)</f>
        <v>8.1161500896760816E-3</v>
      </c>
      <c r="DE176" s="130">
        <f>+IFERROR(DE166/(0.5*(DE171+DS171)),0)</f>
        <v>1.4261468070335407E-2</v>
      </c>
      <c r="DF176" s="189">
        <f>+IFERROR(DD176-DE176,"")</f>
        <v>-6.1453179806593254E-3</v>
      </c>
      <c r="DG176" s="174">
        <f>+IFERROR(DD176/DE176-1,"")</f>
        <v>-0.43090360335636868</v>
      </c>
      <c r="DH176" s="145"/>
      <c r="DI176" s="152"/>
      <c r="DJ176" s="152"/>
      <c r="DK176" s="145"/>
      <c r="DL176" s="145"/>
      <c r="DM176" s="145"/>
      <c r="DN176" s="145"/>
      <c r="DO176" s="145"/>
      <c r="DP176" s="145"/>
      <c r="DQ176" s="145"/>
      <c r="DR176" s="145"/>
      <c r="DS176" s="145"/>
      <c r="DT176" s="14"/>
      <c r="DU176" s="130">
        <f>+IFERROR(DU166/(0.5*(DU171+DV171)),0)</f>
        <v>8.9819672190224638E-3</v>
      </c>
      <c r="DV176" s="130">
        <f>+IFERROR(DV166/(0.5*(DV171+EJ171)),0)</f>
        <v>1.8531300163072899E-2</v>
      </c>
      <c r="DW176" s="189">
        <f>+IFERROR(DU176-DV176,"")</f>
        <v>-9.5493329440504357E-3</v>
      </c>
      <c r="DX176" s="174">
        <f>+IFERROR(DU176/DV176-1,"")</f>
        <v>-0.51530830864632349</v>
      </c>
      <c r="DY176" s="145"/>
      <c r="DZ176" s="152"/>
      <c r="EA176" s="152"/>
      <c r="EB176" s="145"/>
      <c r="EC176" s="145"/>
      <c r="ED176" s="145"/>
      <c r="EE176" s="145"/>
      <c r="EF176" s="145"/>
      <c r="EG176" s="145"/>
      <c r="EH176" s="145"/>
      <c r="EI176" s="145"/>
      <c r="EJ176" s="145"/>
      <c r="EK176" s="14"/>
      <c r="EL176" s="130">
        <f>+IFERROR(EL166/(0.5*(EL171+EM171)),0)</f>
        <v>1.1851852711833153E-2</v>
      </c>
      <c r="EM176" s="130">
        <f>+IFERROR(EM166/(0.5*(EM171+FA171)),0)</f>
        <v>2.5475678930395457E-2</v>
      </c>
      <c r="EN176" s="189">
        <f>+IFERROR(EL176-EM176,"")</f>
        <v>-1.3623826218562304E-2</v>
      </c>
      <c r="EO176" s="174">
        <f>+IFERROR(EL176/EM176-1,"")</f>
        <v>-0.53477774844726467</v>
      </c>
      <c r="EP176" s="145"/>
      <c r="EQ176" s="152"/>
      <c r="ER176" s="152"/>
      <c r="ES176" s="145"/>
      <c r="ET176" s="145"/>
      <c r="EU176" s="145"/>
      <c r="EV176" s="145"/>
      <c r="EW176" s="145"/>
      <c r="EX176" s="145"/>
      <c r="EY176" s="145"/>
      <c r="EZ176" s="145"/>
      <c r="FA176" s="145"/>
      <c r="FB176" s="14"/>
      <c r="FC176" s="130">
        <f>+IFERROR(FC166/(0.5*(FC171+FD171)),0)</f>
        <v>-8.1128260342344018E-3</v>
      </c>
      <c r="FD176" s="130">
        <f>+IFERROR(FD166/(0.5*(FD171+FR171)),0)</f>
        <v>1.3529804576457414E-2</v>
      </c>
      <c r="FE176" s="189">
        <f>+IFERROR(FC176-FD176,"")</f>
        <v>-2.1642630610691816E-2</v>
      </c>
      <c r="FF176" s="174">
        <f>+IFERROR(FC176/FD176-1,"")</f>
        <v>-1.5996262539040034</v>
      </c>
      <c r="FG176" s="145"/>
      <c r="FH176" s="152"/>
      <c r="FI176" s="152"/>
      <c r="FJ176" s="145"/>
      <c r="FK176" s="145"/>
      <c r="FL176" s="145"/>
      <c r="FM176" s="145"/>
      <c r="FN176" s="145"/>
      <c r="FO176" s="145"/>
      <c r="FP176" s="145"/>
      <c r="FQ176" s="145"/>
      <c r="FR176" s="145"/>
      <c r="FS176" s="14"/>
      <c r="FT176" s="130">
        <f>+IFERROR(FT166/(0.5*(FT171+FU171)),0)</f>
        <v>-2.6930685560276682E-2</v>
      </c>
      <c r="FU176" s="130">
        <f>+IFERROR(FU166/(0.5*(FU171+GI171)),0)</f>
        <v>6.882752085423779E-3</v>
      </c>
      <c r="FV176" s="189">
        <f>+IFERROR(FT176-FU176,"")</f>
        <v>-3.381343764570046E-2</v>
      </c>
      <c r="FW176" s="174">
        <f>+IFERROR(FT176/FU176-1,"")</f>
        <v>-4.9127786713849844</v>
      </c>
      <c r="FX176" s="145"/>
      <c r="FY176" s="152"/>
      <c r="FZ176" s="152"/>
      <c r="GA176" s="145"/>
      <c r="GB176" s="145"/>
      <c r="GC176" s="145"/>
      <c r="GD176" s="145"/>
      <c r="GE176" s="145"/>
      <c r="GF176" s="145"/>
      <c r="GG176" s="145"/>
      <c r="GH176" s="145"/>
      <c r="GI176" s="145"/>
    </row>
    <row r="177" spans="1:191" x14ac:dyDescent="0.25">
      <c r="A177" s="41">
        <v>756</v>
      </c>
      <c r="B177" s="85" t="str">
        <f>VLOOKUP($A177&amp;B$1,TEXTDF,(SPRCODE="DE")*2+(SPRCODE="FR")*3,FALSE)</f>
        <v>Netto-Performance auf Marktwerten</v>
      </c>
      <c r="C177" s="45"/>
      <c r="D177" s="45"/>
      <c r="E177" s="45"/>
      <c r="F177" s="104">
        <f>+IFERROR((F166+F173-G173)/(0.5*(F172+G172)),0)</f>
        <v>-0.10518224152292079</v>
      </c>
      <c r="G177" s="104">
        <f>+IFERROR((G166+G173-U173)/(0.5*(G172+U172)),0)</f>
        <v>2.8728383907265734E-3</v>
      </c>
      <c r="H177" s="105">
        <f>+IFERROR(F177-G177,"")</f>
        <v>-0.10805507991364736</v>
      </c>
      <c r="I177" s="93">
        <f>+IFERROR(F177/G177-1,"")</f>
        <v>-37.612655227125046</v>
      </c>
      <c r="J177" s="23"/>
      <c r="K177" s="31"/>
      <c r="L177" s="31"/>
      <c r="M177" s="23"/>
      <c r="N177" s="23"/>
      <c r="O177" s="23"/>
      <c r="P177" s="23"/>
      <c r="Q177" s="23"/>
      <c r="R177" s="23"/>
      <c r="S177" s="23"/>
      <c r="T177" s="23"/>
      <c r="U177" s="23"/>
      <c r="V177" s="14"/>
      <c r="W177" s="130">
        <f>+IFERROR((W166+W173-X173)/(0.5*(W172+X172)),0)</f>
        <v>-9.3601090954674948E-2</v>
      </c>
      <c r="X177" s="130">
        <f>+IFERROR((X166+X173-AL173)/(0.5*(X172+AL172)),0)</f>
        <v>4.3231707800361358E-3</v>
      </c>
      <c r="Y177" s="189">
        <f>+IFERROR(W177-X177,"")</f>
        <v>-9.7924261734711082E-2</v>
      </c>
      <c r="Z177" s="174">
        <f>+IFERROR(W177/X177-1,"")</f>
        <v>-22.651027849029958</v>
      </c>
      <c r="AA177" s="145"/>
      <c r="AB177" s="152"/>
      <c r="AC177" s="152"/>
      <c r="AD177" s="145"/>
      <c r="AE177" s="145"/>
      <c r="AF177" s="145"/>
      <c r="AG177" s="145"/>
      <c r="AH177" s="145"/>
      <c r="AI177" s="145"/>
      <c r="AJ177" s="145"/>
      <c r="AK177" s="145"/>
      <c r="AL177" s="145"/>
      <c r="AM177" s="14"/>
      <c r="AN177" s="130">
        <f>+IFERROR((AN166+AN173-AO173)/(0.5*(AN172+AO172)),0)</f>
        <v>-0.12572534537794039</v>
      </c>
      <c r="AO177" s="130">
        <f>+IFERROR((AO166+AO173-BC173)/(0.5*(AO172+BC172)),0)</f>
        <v>-8.3046274370235096E-3</v>
      </c>
      <c r="AP177" s="189">
        <f>+IFERROR(AN177-AO177,"")</f>
        <v>-0.11742071794091688</v>
      </c>
      <c r="AQ177" s="174">
        <f>+IFERROR(AN177/AO177-1,"")</f>
        <v>14.139191532835584</v>
      </c>
      <c r="AR177" s="145"/>
      <c r="AS177" s="152"/>
      <c r="AT177" s="152"/>
      <c r="AU177" s="145"/>
      <c r="AV177" s="145"/>
      <c r="AW177" s="145"/>
      <c r="AX177" s="145"/>
      <c r="AY177" s="145"/>
      <c r="AZ177" s="145"/>
      <c r="BA177" s="145"/>
      <c r="BB177" s="145"/>
      <c r="BC177" s="145"/>
      <c r="BD177" s="14"/>
      <c r="BE177" s="130">
        <f>+IFERROR((BE166+BE173-BF173)/(0.5*(BE172+BF172)),0)</f>
        <v>-0.10100378576316388</v>
      </c>
      <c r="BF177" s="130">
        <f>+IFERROR((BF166+BF173-BT173)/(0.5*(BF172+BT172)),0)</f>
        <v>-4.0433301206325269E-3</v>
      </c>
      <c r="BG177" s="189">
        <f>+IFERROR(BE177-BF177,"")</f>
        <v>-9.6960455642531349E-2</v>
      </c>
      <c r="BH177" s="174">
        <f>+IFERROR(BE177/BF177-1,"")</f>
        <v>23.98034608842751</v>
      </c>
      <c r="BI177" s="145"/>
      <c r="BJ177" s="152"/>
      <c r="BK177" s="152"/>
      <c r="BL177" s="145"/>
      <c r="BM177" s="145"/>
      <c r="BN177" s="145"/>
      <c r="BO177" s="145"/>
      <c r="BP177" s="145"/>
      <c r="BQ177" s="145"/>
      <c r="BR177" s="145"/>
      <c r="BS177" s="145"/>
      <c r="BT177" s="145"/>
      <c r="BU177" s="14"/>
      <c r="BV177" s="130">
        <f>+IFERROR((BV166+BV173-BW173)/(0.5*(BV172+BW172)),0)</f>
        <v>-9.978885431576591E-2</v>
      </c>
      <c r="BW177" s="130">
        <f>+IFERROR((BW166+BW173-CK173)/(0.5*(BW172+CK172)),0)</f>
        <v>9.6284234701618111E-3</v>
      </c>
      <c r="BX177" s="189">
        <f>+IFERROR(BV177-BW177,"")</f>
        <v>-0.10941727778592772</v>
      </c>
      <c r="BY177" s="174">
        <f>+IFERROR(BV177/BW177-1,"")</f>
        <v>-11.363986858804923</v>
      </c>
      <c r="BZ177" s="145"/>
      <c r="CA177" s="152"/>
      <c r="CB177" s="152"/>
      <c r="CC177" s="145"/>
      <c r="CD177" s="145"/>
      <c r="CE177" s="145"/>
      <c r="CF177" s="145"/>
      <c r="CG177" s="145"/>
      <c r="CH177" s="145"/>
      <c r="CI177" s="145"/>
      <c r="CJ177" s="145"/>
      <c r="CK177" s="145"/>
      <c r="CL177" s="14"/>
      <c r="CM177" s="130">
        <f>+IFERROR((CM166+CM173-CN173)/(0.5*(CM172+CN172)),0)</f>
        <v>-0.1618559261747666</v>
      </c>
      <c r="CN177" s="130">
        <f>+IFERROR((CN166+CN173-DB173)/(0.5*(CN172+DB172)),0)</f>
        <v>1.2594785218440721E-2</v>
      </c>
      <c r="CO177" s="227">
        <f>+IFERROR(CM177-CN177,"")</f>
        <v>-0.17445071139320734</v>
      </c>
      <c r="CP177" s="218">
        <f>+IFERROR(CM177/CN177-1,"")</f>
        <v>-13.851027101104066</v>
      </c>
      <c r="CQ177" s="198"/>
      <c r="CR177" s="127"/>
      <c r="CS177" s="127"/>
      <c r="CT177" s="198"/>
      <c r="CU177" s="198"/>
      <c r="CV177" s="198"/>
      <c r="CW177" s="198"/>
      <c r="CX177" s="198"/>
      <c r="CY177" s="198"/>
      <c r="CZ177" s="198"/>
      <c r="DA177" s="198"/>
      <c r="DB177" s="198"/>
      <c r="DC177" s="14"/>
      <c r="DD177" s="130">
        <f>+IFERROR((DD166+DD173-DE173)/(0.5*(DD172+DE172)),0)</f>
        <v>-8.4201752728465654E-2</v>
      </c>
      <c r="DE177" s="130">
        <f>+IFERROR((DE166+DE173-DS173)/(0.5*(DE172+DS172)),0)</f>
        <v>7.0597900451559959E-3</v>
      </c>
      <c r="DF177" s="189">
        <f>+IFERROR(DD177-DE177,"")</f>
        <v>-9.1261542773621654E-2</v>
      </c>
      <c r="DG177" s="174">
        <f>+IFERROR(DD177/DE177-1,"")</f>
        <v>-12.926948562194118</v>
      </c>
      <c r="DH177" s="145"/>
      <c r="DI177" s="152"/>
      <c r="DJ177" s="152"/>
      <c r="DK177" s="145"/>
      <c r="DL177" s="145"/>
      <c r="DM177" s="145"/>
      <c r="DN177" s="145"/>
      <c r="DO177" s="145"/>
      <c r="DP177" s="145"/>
      <c r="DQ177" s="145"/>
      <c r="DR177" s="145"/>
      <c r="DS177" s="145"/>
      <c r="DT177" s="14"/>
      <c r="DU177" s="130">
        <f>+IFERROR((DU166+DU173-DV173)/(0.5*(DU172+DV172)),0)</f>
        <v>-0.11550917344053352</v>
      </c>
      <c r="DV177" s="130">
        <f>+IFERROR((DV166+DV173-EJ173)/(0.5*(DV172+EJ172)),0)</f>
        <v>-1.128604765635763E-3</v>
      </c>
      <c r="DW177" s="189">
        <f>+IFERROR(DU177-DV177,"")</f>
        <v>-0.11438056867489775</v>
      </c>
      <c r="DX177" s="174">
        <f>+IFERROR(DU177/DV177-1,"")</f>
        <v>101.34687727502654</v>
      </c>
      <c r="DY177" s="145"/>
      <c r="DZ177" s="152"/>
      <c r="EA177" s="152"/>
      <c r="EB177" s="145"/>
      <c r="EC177" s="145"/>
      <c r="ED177" s="145"/>
      <c r="EE177" s="145"/>
      <c r="EF177" s="145"/>
      <c r="EG177" s="145"/>
      <c r="EH177" s="145"/>
      <c r="EI177" s="145"/>
      <c r="EJ177" s="145"/>
      <c r="EK177" s="14"/>
      <c r="EL177" s="130">
        <f>+IFERROR((EL166+EL173-EM173)/(0.5*(EL172+EM172)),0)</f>
        <v>-0.11120387449435168</v>
      </c>
      <c r="EM177" s="130">
        <f>+IFERROR((EM166+EM173-FA173)/(0.5*(EM172+FA172)),0)</f>
        <v>1.7278364766950986E-2</v>
      </c>
      <c r="EN177" s="189">
        <f>+IFERROR(EL177-EM177,"")</f>
        <v>-0.12848223926130267</v>
      </c>
      <c r="EO177" s="174">
        <f>+IFERROR(EL177/EM177-1,"")</f>
        <v>-7.4360184539601653</v>
      </c>
      <c r="EP177" s="145"/>
      <c r="EQ177" s="152"/>
      <c r="ER177" s="152"/>
      <c r="ES177" s="145"/>
      <c r="ET177" s="145"/>
      <c r="EU177" s="145"/>
      <c r="EV177" s="145"/>
      <c r="EW177" s="145"/>
      <c r="EX177" s="145"/>
      <c r="EY177" s="145"/>
      <c r="EZ177" s="145"/>
      <c r="FA177" s="145"/>
      <c r="FB177" s="14"/>
      <c r="FC177" s="130">
        <f>+IFERROR((FC166+FC173-FD173)/(0.5*(FC172+FD172)),0)</f>
        <v>-9.3116408363046924E-2</v>
      </c>
      <c r="FD177" s="130">
        <f>+IFERROR((FD166+FD173-FR173)/(0.5*(FD172+FR172)),0)</f>
        <v>7.2286399255969518E-3</v>
      </c>
      <c r="FE177" s="189">
        <f>+IFERROR(FC177-FD177,"")</f>
        <v>-0.10034504828864388</v>
      </c>
      <c r="FF177" s="174">
        <f>+IFERROR(FC177/FD177-1,"")</f>
        <v>-13.881594507608185</v>
      </c>
      <c r="FG177" s="145"/>
      <c r="FH177" s="152"/>
      <c r="FI177" s="152"/>
      <c r="FJ177" s="145"/>
      <c r="FK177" s="145"/>
      <c r="FL177" s="145"/>
      <c r="FM177" s="145"/>
      <c r="FN177" s="145"/>
      <c r="FO177" s="145"/>
      <c r="FP177" s="145"/>
      <c r="FQ177" s="145"/>
      <c r="FR177" s="145"/>
      <c r="FS177" s="14"/>
      <c r="FT177" s="130">
        <f>+IFERROR((FT166+FT173-FU173)/(0.5*(FT172+FU172)),0)</f>
        <v>-7.1377758140145339E-2</v>
      </c>
      <c r="FU177" s="130">
        <f>+IFERROR((FU166+FU173-GI173)/(0.5*(FU172+GI172)),0)</f>
        <v>6.8570886706195475E-2</v>
      </c>
      <c r="FV177" s="189">
        <f>+IFERROR(FT177-FU177,"")</f>
        <v>-0.13994864484634081</v>
      </c>
      <c r="FW177" s="174">
        <f>+IFERROR(FT177/FU177-1,"")</f>
        <v>-2.0409338652127458</v>
      </c>
      <c r="FX177" s="145"/>
      <c r="FY177" s="152"/>
      <c r="FZ177" s="152"/>
      <c r="GA177" s="145"/>
      <c r="GB177" s="145"/>
      <c r="GC177" s="145"/>
      <c r="GD177" s="145"/>
      <c r="GE177" s="145"/>
      <c r="GF177" s="145"/>
      <c r="GG177" s="145"/>
      <c r="GH177" s="145"/>
      <c r="GI177" s="145"/>
    </row>
    <row r="178" spans="1:191" x14ac:dyDescent="0.25">
      <c r="A178" s="41">
        <v>757</v>
      </c>
      <c r="B178" s="85" t="str">
        <f>VLOOKUP($A178&amp;B$1,TEXTDF,(SPRCODE="DE")*2+(SPRCODE="FR")*3,FALSE)</f>
        <v>Brutto-Rendite auf Buchwerten</v>
      </c>
      <c r="C178" s="45"/>
      <c r="D178" s="45"/>
      <c r="E178" s="45"/>
      <c r="F178" s="104">
        <f>+IFERROR(F167/(0.5*(F171+G171)),0)</f>
        <v>2.0083819330939383E-2</v>
      </c>
      <c r="G178" s="104">
        <f>+IFERROR(G167/(0.5*(G171+U171)),0)</f>
        <v>2.264430566778659E-2</v>
      </c>
      <c r="H178" s="105">
        <f>+IFERROR(F178-G178,"")</f>
        <v>-2.5604863368472071E-3</v>
      </c>
      <c r="I178" s="93">
        <f>+IFERROR(F178/G178-1,"")</f>
        <v>-0.11307418184562457</v>
      </c>
      <c r="J178" s="23"/>
      <c r="K178" s="31"/>
      <c r="L178" s="31"/>
      <c r="M178" s="23"/>
      <c r="N178" s="23"/>
      <c r="O178" s="23"/>
      <c r="P178" s="23"/>
      <c r="Q178" s="23"/>
      <c r="R178" s="23"/>
      <c r="S178" s="23"/>
      <c r="T178" s="23"/>
      <c r="U178" s="23"/>
      <c r="V178" s="14"/>
      <c r="W178" s="130">
        <f>+IFERROR(W167/(0.5*(W171+X171)),0)</f>
        <v>2.6597530453189425E-2</v>
      </c>
      <c r="X178" s="130">
        <f>+IFERROR(X167/(0.5*(X171+AL171)),0)</f>
        <v>2.1472131807601855E-2</v>
      </c>
      <c r="Y178" s="189">
        <f>+IFERROR(W178-X178,"")</f>
        <v>5.1253986455875693E-3</v>
      </c>
      <c r="Z178" s="174">
        <f>+IFERROR(W178/X178-1,"")</f>
        <v>0.23870003647113447</v>
      </c>
      <c r="AA178" s="145"/>
      <c r="AB178" s="152"/>
      <c r="AC178" s="152"/>
      <c r="AD178" s="145"/>
      <c r="AE178" s="145"/>
      <c r="AF178" s="145"/>
      <c r="AG178" s="145"/>
      <c r="AH178" s="145"/>
      <c r="AI178" s="145"/>
      <c r="AJ178" s="145"/>
      <c r="AK178" s="145"/>
      <c r="AL178" s="145"/>
      <c r="AM178" s="14"/>
      <c r="AN178" s="130">
        <f>+IFERROR(AN167/(0.5*(AN171+AO171)),0)</f>
        <v>1.1684601231040913E-2</v>
      </c>
      <c r="AO178" s="130">
        <f>+IFERROR(AO167/(0.5*(AO171+BC171)),0)</f>
        <v>2.6791234011075617E-2</v>
      </c>
      <c r="AP178" s="189">
        <f>+IFERROR(AN178-AO178,"")</f>
        <v>-1.5106632780034704E-2</v>
      </c>
      <c r="AQ178" s="174">
        <f>+IFERROR(AN178/AO178-1,"")</f>
        <v>-0.56386476165261934</v>
      </c>
      <c r="AR178" s="145"/>
      <c r="AS178" s="152"/>
      <c r="AT178" s="152"/>
      <c r="AU178" s="145"/>
      <c r="AV178" s="145"/>
      <c r="AW178" s="145"/>
      <c r="AX178" s="145"/>
      <c r="AY178" s="145"/>
      <c r="AZ178" s="145"/>
      <c r="BA178" s="145"/>
      <c r="BB178" s="145"/>
      <c r="BC178" s="145"/>
      <c r="BD178" s="14"/>
      <c r="BE178" s="130">
        <f>+IFERROR(BE167/(0.5*(BE171+BF171)),0)</f>
        <v>1.8939366584163352E-2</v>
      </c>
      <c r="BF178" s="130">
        <f>+IFERROR(BF167/(0.5*(BF171+BT171)),0)</f>
        <v>1.9298201202116238E-2</v>
      </c>
      <c r="BG178" s="189">
        <f>+IFERROR(BE178-BF178,"")</f>
        <v>-3.5883461795288563E-4</v>
      </c>
      <c r="BH178" s="174">
        <f>+IFERROR(BE178/BF178-1,"")</f>
        <v>-1.8594200267408101E-2</v>
      </c>
      <c r="BI178" s="145"/>
      <c r="BJ178" s="152"/>
      <c r="BK178" s="152"/>
      <c r="BL178" s="145"/>
      <c r="BM178" s="145"/>
      <c r="BN178" s="145"/>
      <c r="BO178" s="145"/>
      <c r="BP178" s="145"/>
      <c r="BQ178" s="145"/>
      <c r="BR178" s="145"/>
      <c r="BS178" s="145"/>
      <c r="BT178" s="145"/>
      <c r="BU178" s="14"/>
      <c r="BV178" s="130">
        <f>+IFERROR(BV167/(0.5*(BV171+BW171)),0)</f>
        <v>1.3068318713454347E-2</v>
      </c>
      <c r="BW178" s="130">
        <f>+IFERROR(BW167/(0.5*(BW171+CK171)),0)</f>
        <v>2.8360156068298774E-2</v>
      </c>
      <c r="BX178" s="189">
        <f>+IFERROR(BV178-BW178,"")</f>
        <v>-1.5291837354844427E-2</v>
      </c>
      <c r="BY178" s="174">
        <f>+IFERROR(BV178/BW178-1,"")</f>
        <v>-0.53920145284171317</v>
      </c>
      <c r="BZ178" s="145"/>
      <c r="CA178" s="152"/>
      <c r="CB178" s="152"/>
      <c r="CC178" s="145"/>
      <c r="CD178" s="145"/>
      <c r="CE178" s="145"/>
      <c r="CF178" s="145"/>
      <c r="CG178" s="145"/>
      <c r="CH178" s="145"/>
      <c r="CI178" s="145"/>
      <c r="CJ178" s="145"/>
      <c r="CK178" s="145"/>
      <c r="CL178" s="14"/>
      <c r="CM178" s="130">
        <f>+IFERROR(CM167/(0.5*(CM171+CN171)),0)</f>
        <v>1.5579266020897044E-2</v>
      </c>
      <c r="CN178" s="130">
        <f>+IFERROR(CN167/(0.5*(CN171+DB171)),0)</f>
        <v>2.166801672542442E-2</v>
      </c>
      <c r="CO178" s="227">
        <f>+IFERROR(CM178-CN178,"")</f>
        <v>-6.0887507045273761E-3</v>
      </c>
      <c r="CP178" s="218">
        <f>+IFERROR(CM178/CN178-1,"")</f>
        <v>-0.28100175395300808</v>
      </c>
      <c r="CQ178" s="198"/>
      <c r="CR178" s="127"/>
      <c r="CS178" s="127"/>
      <c r="CT178" s="198"/>
      <c r="CU178" s="198"/>
      <c r="CV178" s="198"/>
      <c r="CW178" s="198"/>
      <c r="CX178" s="198"/>
      <c r="CY178" s="198"/>
      <c r="CZ178" s="198"/>
      <c r="DA178" s="198"/>
      <c r="DB178" s="198"/>
      <c r="DC178" s="14"/>
      <c r="DD178" s="130">
        <f>+IFERROR(DD167/(0.5*(DD171+DE171)),0)</f>
        <v>9.677049870001557E-3</v>
      </c>
      <c r="DE178" s="130">
        <f>+IFERROR(DE167/(0.5*(DE171+DS171)),0)</f>
        <v>1.5911066258277769E-2</v>
      </c>
      <c r="DF178" s="189">
        <f>+IFERROR(DD178-DE178,"")</f>
        <v>-6.2340163882762117E-3</v>
      </c>
      <c r="DG178" s="174">
        <f>+IFERROR(DD178/DE178-1,"")</f>
        <v>-0.39180381044752111</v>
      </c>
      <c r="DH178" s="145"/>
      <c r="DI178" s="152"/>
      <c r="DJ178" s="152"/>
      <c r="DK178" s="145"/>
      <c r="DL178" s="145"/>
      <c r="DM178" s="145"/>
      <c r="DN178" s="145"/>
      <c r="DO178" s="145"/>
      <c r="DP178" s="145"/>
      <c r="DQ178" s="145"/>
      <c r="DR178" s="145"/>
      <c r="DS178" s="145"/>
      <c r="DT178" s="14"/>
      <c r="DU178" s="130">
        <f>+IFERROR(DU167/(0.5*(DU171+DV171)),0)</f>
        <v>1.0822828862313318E-2</v>
      </c>
      <c r="DV178" s="130">
        <f>+IFERROR(DV167/(0.5*(DV171+EJ171)),0)</f>
        <v>2.0557553415041119E-2</v>
      </c>
      <c r="DW178" s="189">
        <f>+IFERROR(DU178-DV178,"")</f>
        <v>-9.7347245527278012E-3</v>
      </c>
      <c r="DX178" s="174">
        <f>+IFERROR(DU178/DV178-1,"")</f>
        <v>-0.47353517007550627</v>
      </c>
      <c r="DY178" s="145"/>
      <c r="DZ178" s="152"/>
      <c r="EA178" s="152"/>
      <c r="EB178" s="145"/>
      <c r="EC178" s="145"/>
      <c r="ED178" s="145"/>
      <c r="EE178" s="145"/>
      <c r="EF178" s="145"/>
      <c r="EG178" s="145"/>
      <c r="EH178" s="145"/>
      <c r="EI178" s="145"/>
      <c r="EJ178" s="145"/>
      <c r="EK178" s="14"/>
      <c r="EL178" s="130">
        <f>+IFERROR(EL167/(0.5*(EL171+EM171)),0)</f>
        <v>1.3679684527813795E-2</v>
      </c>
      <c r="EM178" s="130">
        <f>+IFERROR(EM167/(0.5*(EM171+FA171)),0)</f>
        <v>2.7545302364710443E-2</v>
      </c>
      <c r="EN178" s="189">
        <f>+IFERROR(EL178-EM178,"")</f>
        <v>-1.3865617836896648E-2</v>
      </c>
      <c r="EO178" s="174">
        <f>+IFERROR(EL178/EM178-1,"")</f>
        <v>-0.50337504570872049</v>
      </c>
      <c r="EP178" s="145"/>
      <c r="EQ178" s="152"/>
      <c r="ER178" s="152"/>
      <c r="ES178" s="145"/>
      <c r="ET178" s="145"/>
      <c r="EU178" s="145"/>
      <c r="EV178" s="145"/>
      <c r="EW178" s="145"/>
      <c r="EX178" s="145"/>
      <c r="EY178" s="145"/>
      <c r="EZ178" s="145"/>
      <c r="FA178" s="145"/>
      <c r="FB178" s="14"/>
      <c r="FC178" s="130">
        <f>+IFERROR(FC167/(0.5*(FC171+FD171)),0)</f>
        <v>-6.1191327267378325E-3</v>
      </c>
      <c r="FD178" s="130">
        <f>+IFERROR(FD167/(0.5*(FD171+FR171)),0)</f>
        <v>1.5147414571032055E-2</v>
      </c>
      <c r="FE178" s="189">
        <f>+IFERROR(FC178-FD178,"")</f>
        <v>-2.1266547297769889E-2</v>
      </c>
      <c r="FF178" s="174">
        <f>+IFERROR(FC178/FD178-1,"")</f>
        <v>-1.4039720902892612</v>
      </c>
      <c r="FG178" s="145"/>
      <c r="FH178" s="152"/>
      <c r="FI178" s="152"/>
      <c r="FJ178" s="145"/>
      <c r="FK178" s="145"/>
      <c r="FL178" s="145"/>
      <c r="FM178" s="145"/>
      <c r="FN178" s="145"/>
      <c r="FO178" s="145"/>
      <c r="FP178" s="145"/>
      <c r="FQ178" s="145"/>
      <c r="FR178" s="145"/>
      <c r="FS178" s="14"/>
      <c r="FT178" s="130">
        <f>+IFERROR(FT167/(0.5*(FT171+FU171)),0)</f>
        <v>-2.6821331060779021E-2</v>
      </c>
      <c r="FU178" s="130">
        <f>+IFERROR(FU167/(0.5*(FU171+GI171)),0)</f>
        <v>8.6721353034968241E-3</v>
      </c>
      <c r="FV178" s="189">
        <f>+IFERROR(FT178-FU178,"")</f>
        <v>-3.5493466364275847E-2</v>
      </c>
      <c r="FW178" s="174">
        <f>+IFERROR(FT178/FU178-1,"")</f>
        <v>-4.092817411412387</v>
      </c>
      <c r="FX178" s="145"/>
      <c r="FY178" s="152"/>
      <c r="FZ178" s="152"/>
      <c r="GA178" s="145"/>
      <c r="GB178" s="145"/>
      <c r="GC178" s="145"/>
      <c r="GD178" s="145"/>
      <c r="GE178" s="145"/>
      <c r="GF178" s="145"/>
      <c r="GG178" s="145"/>
      <c r="GH178" s="145"/>
      <c r="GI178" s="145"/>
    </row>
    <row r="179" spans="1:191" x14ac:dyDescent="0.25">
      <c r="A179" s="41">
        <v>758</v>
      </c>
      <c r="B179" s="85" t="str">
        <f>VLOOKUP($A179&amp;B$1,TEXTDF,(SPRCODE="DE")*2+(SPRCODE="FR")*3,FALSE)</f>
        <v>Brutto-Performance auf Marktwerten</v>
      </c>
      <c r="C179" s="45"/>
      <c r="D179" s="45"/>
      <c r="E179" s="45"/>
      <c r="F179" s="104">
        <f>+IFERROR((F167+F173-G173)/(0.5*(F172+G172)),0)</f>
        <v>-0.10255660923154698</v>
      </c>
      <c r="G179" s="104">
        <f>+IFERROR((G167+G173-U173)/(0.5*(G172+U172)),0)</f>
        <v>5.2120766168690224E-3</v>
      </c>
      <c r="H179" s="105">
        <f>+IFERROR(F179-G179,"")</f>
        <v>-0.10776868584841601</v>
      </c>
      <c r="I179" s="93">
        <f>+IFERROR(F179/G179-1,"")</f>
        <v>-20.67672710328544</v>
      </c>
      <c r="J179" s="23"/>
      <c r="K179" s="31"/>
      <c r="L179" s="31"/>
      <c r="M179" s="23"/>
      <c r="N179" s="23"/>
      <c r="O179" s="23"/>
      <c r="P179" s="23"/>
      <c r="Q179" s="23"/>
      <c r="R179" s="23"/>
      <c r="S179" s="23"/>
      <c r="T179" s="23"/>
      <c r="U179" s="23"/>
      <c r="V179" s="14"/>
      <c r="W179" s="130">
        <f>+IFERROR((W167+W173-X173)/(0.5*(W172+X172)),0)</f>
        <v>-9.0797854472939366E-2</v>
      </c>
      <c r="X179" s="130">
        <f>+IFERROR((X167+X173-AL173)/(0.5*(X172+AL172)),0)</f>
        <v>6.8242575873925368E-3</v>
      </c>
      <c r="Y179" s="189">
        <f>+IFERROR(W179-X179,"")</f>
        <v>-9.7622112060331903E-2</v>
      </c>
      <c r="Z179" s="174">
        <f>+IFERROR(W179/X179-1,"")</f>
        <v>-14.30516225540544</v>
      </c>
      <c r="AA179" s="145"/>
      <c r="AB179" s="152"/>
      <c r="AC179" s="152"/>
      <c r="AD179" s="145"/>
      <c r="AE179" s="145"/>
      <c r="AF179" s="145"/>
      <c r="AG179" s="145"/>
      <c r="AH179" s="145"/>
      <c r="AI179" s="145"/>
      <c r="AJ179" s="145"/>
      <c r="AK179" s="145"/>
      <c r="AL179" s="145"/>
      <c r="AM179" s="14"/>
      <c r="AN179" s="130">
        <f>+IFERROR((AN167+AN173-AO173)/(0.5*(AN172+AO172)),0)</f>
        <v>-0.12259110866813391</v>
      </c>
      <c r="AO179" s="130">
        <f>+IFERROR((AO167+AO173-BC173)/(0.5*(AO172+BC172)),0)</f>
        <v>-5.4766812232960316E-3</v>
      </c>
      <c r="AP179" s="189">
        <f>+IFERROR(AN179-AO179,"")</f>
        <v>-0.11711442744483788</v>
      </c>
      <c r="AQ179" s="174">
        <f>+IFERROR(AN179/AO179-1,"")</f>
        <v>21.384196499637586</v>
      </c>
      <c r="AR179" s="145"/>
      <c r="AS179" s="152"/>
      <c r="AT179" s="152"/>
      <c r="AU179" s="145"/>
      <c r="AV179" s="145"/>
      <c r="AW179" s="145"/>
      <c r="AX179" s="145"/>
      <c r="AY179" s="145"/>
      <c r="AZ179" s="145"/>
      <c r="BA179" s="145"/>
      <c r="BB179" s="145"/>
      <c r="BC179" s="145"/>
      <c r="BD179" s="14"/>
      <c r="BE179" s="130">
        <f>+IFERROR((BE167+BE173-BF173)/(0.5*(BE172+BF172)),0)</f>
        <v>-9.8622361112760501E-2</v>
      </c>
      <c r="BF179" s="130">
        <f>+IFERROR((BF167+BF173-BT173)/(0.5*(BF172+BT172)),0)</f>
        <v>-1.8595852708859872E-3</v>
      </c>
      <c r="BG179" s="189">
        <f>+IFERROR(BE179-BF179,"")</f>
        <v>-9.676277584187451E-2</v>
      </c>
      <c r="BH179" s="174">
        <f>+IFERROR(BE179/BF179-1,"")</f>
        <v>52.034600056695716</v>
      </c>
      <c r="BI179" s="145"/>
      <c r="BJ179" s="152"/>
      <c r="BK179" s="152"/>
      <c r="BL179" s="145"/>
      <c r="BM179" s="145"/>
      <c r="BN179" s="145"/>
      <c r="BO179" s="145"/>
      <c r="BP179" s="145"/>
      <c r="BQ179" s="145"/>
      <c r="BR179" s="145"/>
      <c r="BS179" s="145"/>
      <c r="BT179" s="145"/>
      <c r="BU179" s="14"/>
      <c r="BV179" s="130">
        <f>+IFERROR((BV167+BV173-BW173)/(0.5*(BV172+BW172)),0)</f>
        <v>-9.6802536345162837E-2</v>
      </c>
      <c r="BW179" s="130">
        <f>+IFERROR((BW167+BW173-CK173)/(0.5*(BW172+CK172)),0)</f>
        <v>1.1797843098063988E-2</v>
      </c>
      <c r="BX179" s="189">
        <f>+IFERROR(BV179-BW179,"")</f>
        <v>-0.10860037944322683</v>
      </c>
      <c r="BY179" s="174">
        <f>+IFERROR(BV179/BW179-1,"")</f>
        <v>-9.2051045721270874</v>
      </c>
      <c r="BZ179" s="145"/>
      <c r="CA179" s="152"/>
      <c r="CB179" s="152"/>
      <c r="CC179" s="145"/>
      <c r="CD179" s="145"/>
      <c r="CE179" s="145"/>
      <c r="CF179" s="145"/>
      <c r="CG179" s="145"/>
      <c r="CH179" s="145"/>
      <c r="CI179" s="145"/>
      <c r="CJ179" s="145"/>
      <c r="CK179" s="145"/>
      <c r="CL179" s="14"/>
      <c r="CM179" s="130">
        <f>+IFERROR((CM167+CM173-CN173)/(0.5*(CM172+CN172)),0)</f>
        <v>-0.16020350526202995</v>
      </c>
      <c r="CN179" s="130">
        <f>+IFERROR((CN167+CN173-DB173)/(0.5*(CN172+DB172)),0)</f>
        <v>1.4208362228347919E-2</v>
      </c>
      <c r="CO179" s="227">
        <f>+IFERROR(CM179-CN179,"")</f>
        <v>-0.17441186749037788</v>
      </c>
      <c r="CP179" s="218">
        <f>+IFERROR(CM179/CN179-1,"")</f>
        <v>-12.275297088245592</v>
      </c>
      <c r="CQ179" s="198"/>
      <c r="CR179" s="127"/>
      <c r="CS179" s="127"/>
      <c r="CT179" s="198"/>
      <c r="CU179" s="198"/>
      <c r="CV179" s="198"/>
      <c r="CW179" s="198"/>
      <c r="CX179" s="198"/>
      <c r="CY179" s="198"/>
      <c r="CZ179" s="198"/>
      <c r="DA179" s="198"/>
      <c r="DB179" s="198"/>
      <c r="DC179" s="14"/>
      <c r="DD179" s="130">
        <f>+IFERROR((DD167+DD173-DE173)/(0.5*(DD172+DE172)),0)</f>
        <v>-8.2707837271718807E-2</v>
      </c>
      <c r="DE179" s="130">
        <f>+IFERROR((DE167+DE173-DS173)/(0.5*(DE172+DS172)),0)</f>
        <v>8.5654282062765548E-3</v>
      </c>
      <c r="DF179" s="189">
        <f>+IFERROR(DD179-DE179,"")</f>
        <v>-9.1273265477995358E-2</v>
      </c>
      <c r="DG179" s="174">
        <f>+IFERROR(DD179/DE179-1,"")</f>
        <v>-10.656007298165473</v>
      </c>
      <c r="DH179" s="145"/>
      <c r="DI179" s="152"/>
      <c r="DJ179" s="152"/>
      <c r="DK179" s="145"/>
      <c r="DL179" s="145"/>
      <c r="DM179" s="145"/>
      <c r="DN179" s="145"/>
      <c r="DO179" s="145"/>
      <c r="DP179" s="145"/>
      <c r="DQ179" s="145"/>
      <c r="DR179" s="145"/>
      <c r="DS179" s="145"/>
      <c r="DT179" s="14"/>
      <c r="DU179" s="130">
        <f>+IFERROR((DU167+DU173-DV173)/(0.5*(DU172+DV172)),0)</f>
        <v>-0.11372370807128324</v>
      </c>
      <c r="DV179" s="130">
        <f>+IFERROR((DV167+DV173-EJ173)/(0.5*(DV172+EJ172)),0)</f>
        <v>7.0780288139367354E-4</v>
      </c>
      <c r="DW179" s="189">
        <f>+IFERROR(DU179-DV179,"")</f>
        <v>-0.11443151095267691</v>
      </c>
      <c r="DX179" s="174">
        <f>+IFERROR(DU179/DV179-1,"")</f>
        <v>-161.67143983273945</v>
      </c>
      <c r="DY179" s="145"/>
      <c r="DZ179" s="152"/>
      <c r="EA179" s="152"/>
      <c r="EB179" s="145"/>
      <c r="EC179" s="145"/>
      <c r="ED179" s="145"/>
      <c r="EE179" s="145"/>
      <c r="EF179" s="145"/>
      <c r="EG179" s="145"/>
      <c r="EH179" s="145"/>
      <c r="EI179" s="145"/>
      <c r="EJ179" s="145"/>
      <c r="EK179" s="14"/>
      <c r="EL179" s="130">
        <f>+IFERROR((EL167+EL173-EM173)/(0.5*(EL172+EM172)),0)</f>
        <v>-0.10946382432388121</v>
      </c>
      <c r="EM179" s="130">
        <f>+IFERROR((EM167+EM173-FA173)/(0.5*(EM172+FA172)),0)</f>
        <v>1.9129461445052495E-2</v>
      </c>
      <c r="EN179" s="189">
        <f>+IFERROR(EL179-EM179,"")</f>
        <v>-0.1285932857689337</v>
      </c>
      <c r="EO179" s="174">
        <f>+IFERROR(EL179/EM179-1,"")</f>
        <v>-6.7222637782200678</v>
      </c>
      <c r="EP179" s="145"/>
      <c r="EQ179" s="152"/>
      <c r="ER179" s="152"/>
      <c r="ES179" s="145"/>
      <c r="ET179" s="145"/>
      <c r="EU179" s="145"/>
      <c r="EV179" s="145"/>
      <c r="EW179" s="145"/>
      <c r="EX179" s="145"/>
      <c r="EY179" s="145"/>
      <c r="EZ179" s="145"/>
      <c r="FA179" s="145"/>
      <c r="FB179" s="14"/>
      <c r="FC179" s="130">
        <f>+IFERROR((FC167+FC173-FD173)/(0.5*(FC172+FD172)),0)</f>
        <v>-9.1234476564019368E-2</v>
      </c>
      <c r="FD179" s="130">
        <f>+IFERROR((FD167+FD173-FR173)/(0.5*(FD172+FR172)),0)</f>
        <v>8.6942822512899604E-3</v>
      </c>
      <c r="FE179" s="189">
        <f>+IFERROR(FC179-FD179,"")</f>
        <v>-9.9928758815309326E-2</v>
      </c>
      <c r="FF179" s="174">
        <f>+IFERROR(FC179/FD179-1,"")</f>
        <v>-11.493617980999296</v>
      </c>
      <c r="FG179" s="145"/>
      <c r="FH179" s="152"/>
      <c r="FI179" s="152"/>
      <c r="FJ179" s="145"/>
      <c r="FK179" s="145"/>
      <c r="FL179" s="145"/>
      <c r="FM179" s="145"/>
      <c r="FN179" s="145"/>
      <c r="FO179" s="145"/>
      <c r="FP179" s="145"/>
      <c r="FQ179" s="145"/>
      <c r="FR179" s="145"/>
      <c r="FS179" s="14"/>
      <c r="FT179" s="130">
        <f>+IFERROR((FT167+FT173-FU173)/(0.5*(FT172+FU172)),0)</f>
        <v>-7.1268643786292579E-2</v>
      </c>
      <c r="FU179" s="130">
        <f>+IFERROR((FU167+FU173-GI173)/(0.5*(FU172+GI172)),0)</f>
        <v>7.0304887476015598E-2</v>
      </c>
      <c r="FV179" s="189">
        <f>+IFERROR(FT179-FU179,"")</f>
        <v>-0.14157353126230818</v>
      </c>
      <c r="FW179" s="174">
        <f>+IFERROR(FT179/FU179-1,"")</f>
        <v>-2.013708240563016</v>
      </c>
      <c r="FX179" s="145"/>
      <c r="FY179" s="152"/>
      <c r="FZ179" s="152"/>
      <c r="GA179" s="145"/>
      <c r="GB179" s="145"/>
      <c r="GC179" s="145"/>
      <c r="GD179" s="145"/>
      <c r="GE179" s="145"/>
      <c r="GF179" s="145"/>
      <c r="GG179" s="145"/>
      <c r="GH179" s="145"/>
      <c r="GI179" s="145"/>
    </row>
    <row r="180" spans="1:191" x14ac:dyDescent="0.25">
      <c r="A180" s="41"/>
      <c r="B180" s="45"/>
      <c r="C180" s="45"/>
      <c r="D180" s="45"/>
      <c r="E180" s="45"/>
      <c r="F180" s="79"/>
      <c r="G180" s="79"/>
      <c r="H180" s="92"/>
      <c r="I180" s="93"/>
      <c r="J180" s="23"/>
      <c r="K180" s="31"/>
      <c r="L180" s="31"/>
      <c r="M180" s="23"/>
      <c r="N180" s="23"/>
      <c r="O180" s="23"/>
      <c r="P180" s="23"/>
      <c r="Q180" s="23"/>
      <c r="R180" s="23"/>
      <c r="S180" s="23"/>
      <c r="T180" s="23"/>
      <c r="U180" s="23"/>
      <c r="V180" s="14"/>
      <c r="W180" s="152"/>
      <c r="X180" s="152"/>
      <c r="Y180" s="156"/>
      <c r="Z180" s="174"/>
      <c r="AA180" s="145"/>
      <c r="AB180" s="152"/>
      <c r="AC180" s="152"/>
      <c r="AD180" s="145"/>
      <c r="AE180" s="145"/>
      <c r="AF180" s="145"/>
      <c r="AG180" s="145"/>
      <c r="AH180" s="145"/>
      <c r="AI180" s="145"/>
      <c r="AJ180" s="145"/>
      <c r="AK180" s="145"/>
      <c r="AL180" s="145"/>
      <c r="AM180" s="14"/>
      <c r="AN180" s="152"/>
      <c r="AO180" s="152"/>
      <c r="AP180" s="156"/>
      <c r="AQ180" s="174"/>
      <c r="AR180" s="145"/>
      <c r="AS180" s="152"/>
      <c r="AT180" s="152"/>
      <c r="AU180" s="145"/>
      <c r="AV180" s="145"/>
      <c r="AW180" s="145"/>
      <c r="AX180" s="145"/>
      <c r="AY180" s="145"/>
      <c r="AZ180" s="145"/>
      <c r="BA180" s="145"/>
      <c r="BB180" s="145"/>
      <c r="BC180" s="145"/>
      <c r="BD180" s="14"/>
      <c r="BE180" s="152"/>
      <c r="BF180" s="152"/>
      <c r="BG180" s="156"/>
      <c r="BH180" s="174"/>
      <c r="BI180" s="145"/>
      <c r="BJ180" s="152"/>
      <c r="BK180" s="152"/>
      <c r="BL180" s="145"/>
      <c r="BM180" s="145"/>
      <c r="BN180" s="145"/>
      <c r="BO180" s="145"/>
      <c r="BP180" s="145"/>
      <c r="BQ180" s="145"/>
      <c r="BR180" s="145"/>
      <c r="BS180" s="145"/>
      <c r="BT180" s="145"/>
      <c r="BU180" s="14"/>
      <c r="BV180" s="152"/>
      <c r="BW180" s="152"/>
      <c r="BX180" s="156"/>
      <c r="BY180" s="174"/>
      <c r="BZ180" s="145"/>
      <c r="CA180" s="152"/>
      <c r="CB180" s="152"/>
      <c r="CC180" s="145"/>
      <c r="CD180" s="145"/>
      <c r="CE180" s="145"/>
      <c r="CF180" s="145"/>
      <c r="CG180" s="145"/>
      <c r="CH180" s="145"/>
      <c r="CI180" s="145"/>
      <c r="CJ180" s="145"/>
      <c r="CK180" s="145"/>
      <c r="CL180" s="14"/>
      <c r="CM180" s="127"/>
      <c r="CN180" s="127"/>
      <c r="CO180" s="205"/>
      <c r="CP180" s="218"/>
      <c r="CQ180" s="198"/>
      <c r="CR180" s="127"/>
      <c r="CS180" s="127"/>
      <c r="CT180" s="198"/>
      <c r="CU180" s="198"/>
      <c r="CV180" s="198"/>
      <c r="CW180" s="198"/>
      <c r="CX180" s="198"/>
      <c r="CY180" s="198"/>
      <c r="CZ180" s="198"/>
      <c r="DA180" s="198"/>
      <c r="DB180" s="198"/>
      <c r="DC180" s="14"/>
      <c r="DD180" s="152"/>
      <c r="DE180" s="152"/>
      <c r="DF180" s="156"/>
      <c r="DG180" s="174"/>
      <c r="DH180" s="145"/>
      <c r="DI180" s="152"/>
      <c r="DJ180" s="152"/>
      <c r="DK180" s="145"/>
      <c r="DL180" s="145"/>
      <c r="DM180" s="145"/>
      <c r="DN180" s="145"/>
      <c r="DO180" s="145"/>
      <c r="DP180" s="145"/>
      <c r="DQ180" s="145"/>
      <c r="DR180" s="145"/>
      <c r="DS180" s="145"/>
      <c r="DT180" s="14"/>
      <c r="DU180" s="152"/>
      <c r="DV180" s="152"/>
      <c r="DW180" s="156"/>
      <c r="DX180" s="174"/>
      <c r="DY180" s="145"/>
      <c r="DZ180" s="152"/>
      <c r="EA180" s="152"/>
      <c r="EB180" s="145"/>
      <c r="EC180" s="145"/>
      <c r="ED180" s="145"/>
      <c r="EE180" s="145"/>
      <c r="EF180" s="145"/>
      <c r="EG180" s="145"/>
      <c r="EH180" s="145"/>
      <c r="EI180" s="145"/>
      <c r="EJ180" s="145"/>
      <c r="EK180" s="14"/>
      <c r="EL180" s="152"/>
      <c r="EM180" s="152"/>
      <c r="EN180" s="156"/>
      <c r="EO180" s="174"/>
      <c r="EP180" s="145"/>
      <c r="EQ180" s="152"/>
      <c r="ER180" s="152"/>
      <c r="ES180" s="145"/>
      <c r="ET180" s="145"/>
      <c r="EU180" s="145"/>
      <c r="EV180" s="145"/>
      <c r="EW180" s="145"/>
      <c r="EX180" s="145"/>
      <c r="EY180" s="145"/>
      <c r="EZ180" s="145"/>
      <c r="FA180" s="145"/>
      <c r="FB180" s="14"/>
      <c r="FC180" s="152"/>
      <c r="FD180" s="152"/>
      <c r="FE180" s="156"/>
      <c r="FF180" s="174"/>
      <c r="FG180" s="145"/>
      <c r="FH180" s="152"/>
      <c r="FI180" s="152"/>
      <c r="FJ180" s="145"/>
      <c r="FK180" s="145"/>
      <c r="FL180" s="145"/>
      <c r="FM180" s="145"/>
      <c r="FN180" s="145"/>
      <c r="FO180" s="145"/>
      <c r="FP180" s="145"/>
      <c r="FQ180" s="145"/>
      <c r="FR180" s="145"/>
      <c r="FS180" s="14"/>
      <c r="FT180" s="152"/>
      <c r="FU180" s="152"/>
      <c r="FV180" s="156"/>
      <c r="FW180" s="174"/>
      <c r="FX180" s="145"/>
      <c r="FY180" s="152"/>
      <c r="FZ180" s="152"/>
      <c r="GA180" s="145"/>
      <c r="GB180" s="145"/>
      <c r="GC180" s="145"/>
      <c r="GD180" s="145"/>
      <c r="GE180" s="145"/>
      <c r="GF180" s="145"/>
      <c r="GG180" s="145"/>
      <c r="GH180" s="145"/>
      <c r="GI180" s="145"/>
    </row>
    <row r="181" spans="1:191" ht="13" x14ac:dyDescent="0.3">
      <c r="A181" s="41">
        <v>759</v>
      </c>
      <c r="B181" s="60" t="str">
        <f t="shared" ref="B181:B190" si="252">VLOOKUP($A181&amp;B$1,TEXTDF,(SPRCODE="DE")*2+(SPRCODE="FR")*3,FALSE)</f>
        <v>Zins- und Umwandlungssätze</v>
      </c>
      <c r="C181" s="60"/>
      <c r="D181" s="60"/>
      <c r="E181" s="60"/>
      <c r="F181" s="101">
        <f>+F175</f>
        <v>2022</v>
      </c>
      <c r="G181" s="101">
        <f>+F181-1</f>
        <v>2021</v>
      </c>
      <c r="H181" s="102" t="s">
        <v>571</v>
      </c>
      <c r="I181" s="103" t="s">
        <v>572</v>
      </c>
      <c r="J181" s="23"/>
      <c r="K181" s="31"/>
      <c r="L181" s="31"/>
      <c r="M181" s="23"/>
      <c r="N181" s="23"/>
      <c r="O181" s="23"/>
      <c r="P181" s="23"/>
      <c r="Q181" s="23"/>
      <c r="R181" s="23"/>
      <c r="S181" s="23"/>
      <c r="T181" s="23"/>
      <c r="U181" s="23"/>
      <c r="V181" s="14"/>
      <c r="W181" s="186">
        <v>2022</v>
      </c>
      <c r="X181" s="186">
        <f>+W181-1</f>
        <v>2021</v>
      </c>
      <c r="Y181" s="187" t="s">
        <v>571</v>
      </c>
      <c r="Z181" s="188" t="s">
        <v>572</v>
      </c>
      <c r="AA181" s="145"/>
      <c r="AB181" s="152"/>
      <c r="AC181" s="152"/>
      <c r="AD181" s="145"/>
      <c r="AE181" s="145"/>
      <c r="AF181" s="145"/>
      <c r="AG181" s="145"/>
      <c r="AH181" s="145"/>
      <c r="AI181" s="145"/>
      <c r="AJ181" s="145"/>
      <c r="AK181" s="145"/>
      <c r="AL181" s="145"/>
      <c r="AM181" s="14"/>
      <c r="AN181" s="186">
        <v>2022</v>
      </c>
      <c r="AO181" s="186">
        <f>+AN181-1</f>
        <v>2021</v>
      </c>
      <c r="AP181" s="187" t="s">
        <v>571</v>
      </c>
      <c r="AQ181" s="188" t="s">
        <v>572</v>
      </c>
      <c r="AR181" s="145"/>
      <c r="AS181" s="152"/>
      <c r="AT181" s="152"/>
      <c r="AU181" s="145"/>
      <c r="AV181" s="145"/>
      <c r="AW181" s="145"/>
      <c r="AX181" s="145"/>
      <c r="AY181" s="145"/>
      <c r="AZ181" s="145"/>
      <c r="BA181" s="145"/>
      <c r="BB181" s="145"/>
      <c r="BC181" s="145"/>
      <c r="BD181" s="14"/>
      <c r="BE181" s="186">
        <v>2022</v>
      </c>
      <c r="BF181" s="186">
        <f>+BE181-1</f>
        <v>2021</v>
      </c>
      <c r="BG181" s="187" t="s">
        <v>571</v>
      </c>
      <c r="BH181" s="188" t="s">
        <v>572</v>
      </c>
      <c r="BI181" s="145"/>
      <c r="BJ181" s="152"/>
      <c r="BK181" s="152"/>
      <c r="BL181" s="145"/>
      <c r="BM181" s="145"/>
      <c r="BN181" s="145"/>
      <c r="BO181" s="145"/>
      <c r="BP181" s="145"/>
      <c r="BQ181" s="145"/>
      <c r="BR181" s="145"/>
      <c r="BS181" s="145"/>
      <c r="BT181" s="145"/>
      <c r="BU181" s="14"/>
      <c r="BV181" s="186">
        <v>2022</v>
      </c>
      <c r="BW181" s="186">
        <f>+BV181-1</f>
        <v>2021</v>
      </c>
      <c r="BX181" s="187" t="s">
        <v>571</v>
      </c>
      <c r="BY181" s="188" t="s">
        <v>572</v>
      </c>
      <c r="BZ181" s="145"/>
      <c r="CA181" s="152"/>
      <c r="CB181" s="152"/>
      <c r="CC181" s="145"/>
      <c r="CD181" s="145"/>
      <c r="CE181" s="145"/>
      <c r="CF181" s="145"/>
      <c r="CG181" s="145"/>
      <c r="CH181" s="145"/>
      <c r="CI181" s="145"/>
      <c r="CJ181" s="145"/>
      <c r="CK181" s="145"/>
      <c r="CL181" s="14"/>
      <c r="CM181" s="225">
        <v>2022</v>
      </c>
      <c r="CN181" s="225">
        <f>+CM181-1</f>
        <v>2021</v>
      </c>
      <c r="CO181" s="226" t="s">
        <v>571</v>
      </c>
      <c r="CP181" s="188" t="s">
        <v>572</v>
      </c>
      <c r="CQ181" s="198"/>
      <c r="CR181" s="127"/>
      <c r="CS181" s="127"/>
      <c r="CT181" s="198"/>
      <c r="CU181" s="198"/>
      <c r="CV181" s="198"/>
      <c r="CW181" s="198"/>
      <c r="CX181" s="198"/>
      <c r="CY181" s="198"/>
      <c r="CZ181" s="198"/>
      <c r="DA181" s="198"/>
      <c r="DB181" s="198"/>
      <c r="DC181" s="14"/>
      <c r="DD181" s="186">
        <v>2022</v>
      </c>
      <c r="DE181" s="186">
        <f>+DD181-1</f>
        <v>2021</v>
      </c>
      <c r="DF181" s="187" t="s">
        <v>571</v>
      </c>
      <c r="DG181" s="188" t="s">
        <v>572</v>
      </c>
      <c r="DH181" s="145"/>
      <c r="DI181" s="152"/>
      <c r="DJ181" s="152"/>
      <c r="DK181" s="145"/>
      <c r="DL181" s="145"/>
      <c r="DM181" s="145"/>
      <c r="DN181" s="145"/>
      <c r="DO181" s="145"/>
      <c r="DP181" s="145"/>
      <c r="DQ181" s="145"/>
      <c r="DR181" s="145"/>
      <c r="DS181" s="145"/>
      <c r="DT181" s="14"/>
      <c r="DU181" s="186">
        <v>2022</v>
      </c>
      <c r="DV181" s="186">
        <f>+DU181-1</f>
        <v>2021</v>
      </c>
      <c r="DW181" s="187" t="s">
        <v>571</v>
      </c>
      <c r="DX181" s="188" t="s">
        <v>572</v>
      </c>
      <c r="DY181" s="145"/>
      <c r="DZ181" s="152"/>
      <c r="EA181" s="152"/>
      <c r="EB181" s="145"/>
      <c r="EC181" s="145"/>
      <c r="ED181" s="145"/>
      <c r="EE181" s="145"/>
      <c r="EF181" s="145"/>
      <c r="EG181" s="145"/>
      <c r="EH181" s="145"/>
      <c r="EI181" s="145"/>
      <c r="EJ181" s="145"/>
      <c r="EK181" s="14"/>
      <c r="EL181" s="186">
        <v>2022</v>
      </c>
      <c r="EM181" s="186">
        <f>+EL181-1</f>
        <v>2021</v>
      </c>
      <c r="EN181" s="187" t="s">
        <v>571</v>
      </c>
      <c r="EO181" s="188" t="s">
        <v>572</v>
      </c>
      <c r="EP181" s="145"/>
      <c r="EQ181" s="152"/>
      <c r="ER181" s="152"/>
      <c r="ES181" s="145"/>
      <c r="ET181" s="145"/>
      <c r="EU181" s="145"/>
      <c r="EV181" s="145"/>
      <c r="EW181" s="145"/>
      <c r="EX181" s="145"/>
      <c r="EY181" s="145"/>
      <c r="EZ181" s="145"/>
      <c r="FA181" s="145"/>
      <c r="FB181" s="14"/>
      <c r="FC181" s="186">
        <v>2022</v>
      </c>
      <c r="FD181" s="186">
        <f>+FC181-1</f>
        <v>2021</v>
      </c>
      <c r="FE181" s="187" t="s">
        <v>571</v>
      </c>
      <c r="FF181" s="188" t="s">
        <v>572</v>
      </c>
      <c r="FG181" s="145"/>
      <c r="FH181" s="152"/>
      <c r="FI181" s="152"/>
      <c r="FJ181" s="145"/>
      <c r="FK181" s="145"/>
      <c r="FL181" s="145"/>
      <c r="FM181" s="145"/>
      <c r="FN181" s="145"/>
      <c r="FO181" s="145"/>
      <c r="FP181" s="145"/>
      <c r="FQ181" s="145"/>
      <c r="FR181" s="145"/>
      <c r="FS181" s="14"/>
      <c r="FT181" s="186">
        <v>2022</v>
      </c>
      <c r="FU181" s="186">
        <f>+FT181-1</f>
        <v>2021</v>
      </c>
      <c r="FV181" s="187" t="s">
        <v>571</v>
      </c>
      <c r="FW181" s="188" t="s">
        <v>572</v>
      </c>
      <c r="FX181" s="145"/>
      <c r="FY181" s="152"/>
      <c r="FZ181" s="152"/>
      <c r="GA181" s="145"/>
      <c r="GB181" s="145"/>
      <c r="GC181" s="145"/>
      <c r="GD181" s="145"/>
      <c r="GE181" s="145"/>
      <c r="GF181" s="145"/>
      <c r="GG181" s="145"/>
      <c r="GH181" s="145"/>
      <c r="GI181" s="145"/>
    </row>
    <row r="182" spans="1:191" x14ac:dyDescent="0.25">
      <c r="A182" s="41">
        <v>760</v>
      </c>
      <c r="B182" s="45" t="str">
        <f t="shared" si="252"/>
        <v>Technischer Zinssatz für die Bewertung der Rentenverpflichtungen</v>
      </c>
      <c r="C182" s="45"/>
      <c r="D182" s="45"/>
      <c r="E182" s="45"/>
      <c r="F182" s="104">
        <f>+(W182*(W95+W98)*$G$5+AN182*(AN95+AN98)*$H$5+BE182*(BE95+BE98)*$I$5+BV182*(BV95+BV98)*$K$5+CM182*(CM95+CM98)*$L$5+DD182*(DD95+DD98)*$M$5+DU182*(DU95+DU98)*$N$5+EL182*(EL95+EL98)*$P$5+FC182*(FC95+FC98)*$Q$5+FT182*(FT95+FT98)*$R$5)/((W95+W98)*$G$5+(AN95+AN98)*$H$5+(BE95+BE98)*$I$5+(BV95+BV98)*$K$5+(CM95+CM98)*$L$5+(DD95+DD98)*$M$5+(DU95+DU98)*$N$5+(EL95+EL98)*$P$5+(FC95+FC98)*$Q$5+(FT95+FT98)*$R$5)</f>
        <v>7.7258128957782106E-3</v>
      </c>
      <c r="G182" s="104">
        <f t="shared" ref="G182" si="253">+(X182*(X95+X98)*$G$5+AO182*(AO95+AO98)*$H$5+BF182*(BF95+BF98)*$I$5+BW182*(BW95+BW98)*$K$5+CN182*(CN95+CN98)*$L$5+DE182*(DE95+DE98)*$M$5+DV182*(DV95+DV98)*$N$5+EM182*(EM95+EM98)*$P$5+FD182*(FD95+FD98)*$Q$5+FU182*(FU95+FU98)*$R$5)/((X95+X98)*$G$5+(AO95+AO98)*$H$5+(BF95+BF98)*$I$5+(BW95+BW98)*$K$5+(CN95+CN98)*$L$5+(DE95+DE98)*$M$5+(DV95+DV98)*$N$5+(EM95+EM98)*$P$5+(FD95+FD98)*$Q$5+(FU95+FU98)*$R$5)</f>
        <v>7.382205455298935E-3</v>
      </c>
      <c r="H182" s="105">
        <f t="shared" ref="H182:H190" si="254">+IFERROR(F182-G182,"")</f>
        <v>3.4360744047927556E-4</v>
      </c>
      <c r="I182" s="93">
        <f t="shared" ref="I182:I190" si="255">+IFERROR(F182/G182-1,"")</f>
        <v>4.6545364059548788E-2</v>
      </c>
      <c r="J182" s="23"/>
      <c r="K182" s="31"/>
      <c r="L182" s="31"/>
      <c r="M182" s="23"/>
      <c r="N182" s="23"/>
      <c r="O182" s="23"/>
      <c r="P182" s="23"/>
      <c r="Q182" s="23"/>
      <c r="R182" s="23"/>
      <c r="S182" s="23"/>
      <c r="T182" s="23"/>
      <c r="U182" s="23"/>
      <c r="V182" s="14"/>
      <c r="W182" s="130">
        <v>8.5000000000000006E-3</v>
      </c>
      <c r="X182" s="130">
        <v>8.5000000000000006E-3</v>
      </c>
      <c r="Y182" s="189">
        <f t="shared" ref="Y182:Y190" si="256">+IFERROR(W182-X182,"")</f>
        <v>0</v>
      </c>
      <c r="Z182" s="174">
        <f t="shared" ref="Z182:Z190" si="257">+IFERROR(W182/X182-1,"")</f>
        <v>0</v>
      </c>
      <c r="AA182" s="145"/>
      <c r="AB182" s="152"/>
      <c r="AC182" s="152"/>
      <c r="AD182" s="145"/>
      <c r="AE182" s="145"/>
      <c r="AF182" s="145"/>
      <c r="AG182" s="145"/>
      <c r="AH182" s="145"/>
      <c r="AI182" s="145"/>
      <c r="AJ182" s="145"/>
      <c r="AK182" s="145"/>
      <c r="AL182" s="145"/>
      <c r="AM182" s="14"/>
      <c r="AN182" s="130">
        <v>5.4999999999999997E-3</v>
      </c>
      <c r="AO182" s="130">
        <v>5.4999999999999997E-3</v>
      </c>
      <c r="AP182" s="189">
        <f t="shared" ref="AP182:AP190" si="258">+IFERROR(AN182-AO182,"")</f>
        <v>0</v>
      </c>
      <c r="AQ182" s="174">
        <f t="shared" ref="AQ182:AQ190" si="259">+IFERROR(AN182/AO182-1,"")</f>
        <v>0</v>
      </c>
      <c r="AR182" s="145"/>
      <c r="AS182" s="152"/>
      <c r="AT182" s="152"/>
      <c r="AU182" s="145"/>
      <c r="AV182" s="145"/>
      <c r="AW182" s="145"/>
      <c r="AX182" s="145"/>
      <c r="AY182" s="145"/>
      <c r="AZ182" s="145"/>
      <c r="BA182" s="145"/>
      <c r="BB182" s="145"/>
      <c r="BC182" s="145"/>
      <c r="BD182" s="14"/>
      <c r="BE182" s="130">
        <v>9.7000000000000003E-3</v>
      </c>
      <c r="BF182" s="130">
        <v>8.3999999999999995E-3</v>
      </c>
      <c r="BG182" s="189">
        <f t="shared" ref="BG182:BG190" si="260">+IFERROR(BE182-BF182,"")</f>
        <v>1.3000000000000008E-3</v>
      </c>
      <c r="BH182" s="174">
        <f t="shared" ref="BH182:BH190" si="261">+IFERROR(BE182/BF182-1,"")</f>
        <v>0.15476190476190488</v>
      </c>
      <c r="BI182" s="145"/>
      <c r="BJ182" s="152"/>
      <c r="BK182" s="152"/>
      <c r="BL182" s="145"/>
      <c r="BM182" s="145"/>
      <c r="BN182" s="145"/>
      <c r="BO182" s="145"/>
      <c r="BP182" s="145"/>
      <c r="BQ182" s="145"/>
      <c r="BR182" s="145"/>
      <c r="BS182" s="145"/>
      <c r="BT182" s="145"/>
      <c r="BU182" s="14"/>
      <c r="BV182" s="130">
        <v>7.7499999999999999E-3</v>
      </c>
      <c r="BW182" s="130">
        <v>7.7499999999999999E-3</v>
      </c>
      <c r="BX182" s="189">
        <f t="shared" ref="BX182:BX190" si="262">+IFERROR(BV182-BW182,"")</f>
        <v>0</v>
      </c>
      <c r="BY182" s="174">
        <f t="shared" ref="BY182:BY190" si="263">+IFERROR(BV182/BW182-1,"")</f>
        <v>0</v>
      </c>
      <c r="BZ182" s="145"/>
      <c r="CA182" s="152"/>
      <c r="CB182" s="152"/>
      <c r="CC182" s="145"/>
      <c r="CD182" s="145"/>
      <c r="CE182" s="145"/>
      <c r="CF182" s="145"/>
      <c r="CG182" s="145"/>
      <c r="CH182" s="145"/>
      <c r="CI182" s="145"/>
      <c r="CJ182" s="145"/>
      <c r="CK182" s="145"/>
      <c r="CL182" s="14"/>
      <c r="CM182" s="130">
        <v>6.2857408033564661E-3</v>
      </c>
      <c r="CN182" s="130">
        <v>5.5764891209817693E-3</v>
      </c>
      <c r="CO182" s="227">
        <f t="shared" ref="CO182:CO190" si="264">+IFERROR(CM182-CN182,"")</f>
        <v>7.0925168237469683E-4</v>
      </c>
      <c r="CP182" s="218">
        <f t="shared" ref="CP182:CP190" si="265">+IFERROR(CM182/CN182-1,"")</f>
        <v>0.12718606043829772</v>
      </c>
      <c r="CQ182" s="198"/>
      <c r="CR182" s="127"/>
      <c r="CS182" s="127"/>
      <c r="CT182" s="198"/>
      <c r="CU182" s="198"/>
      <c r="CV182" s="198"/>
      <c r="CW182" s="198"/>
      <c r="CX182" s="198"/>
      <c r="CY182" s="198"/>
      <c r="CZ182" s="198"/>
      <c r="DA182" s="198"/>
      <c r="DB182" s="198"/>
      <c r="DC182" s="14"/>
      <c r="DD182" s="130">
        <v>1.2E-2</v>
      </c>
      <c r="DE182" s="130">
        <v>1.0500000000000001E-2</v>
      </c>
      <c r="DF182" s="189">
        <f t="shared" ref="DF182:DF190" si="266">+IFERROR(DD182-DE182,"")</f>
        <v>1.4999999999999996E-3</v>
      </c>
      <c r="DG182" s="174">
        <f t="shared" ref="DG182:DG190" si="267">+IFERROR(DD182/DE182-1,"")</f>
        <v>0.14285714285714279</v>
      </c>
      <c r="DH182" s="145"/>
      <c r="DI182" s="152"/>
      <c r="DJ182" s="152"/>
      <c r="DK182" s="145"/>
      <c r="DL182" s="145"/>
      <c r="DM182" s="145"/>
      <c r="DN182" s="145"/>
      <c r="DO182" s="145"/>
      <c r="DP182" s="145"/>
      <c r="DQ182" s="145"/>
      <c r="DR182" s="145"/>
      <c r="DS182" s="145"/>
      <c r="DT182" s="14"/>
      <c r="DU182" s="130">
        <v>9.4999999999999998E-3</v>
      </c>
      <c r="DV182" s="130">
        <v>9.4999999999999998E-3</v>
      </c>
      <c r="DW182" s="189">
        <f t="shared" ref="DW182:DW190" si="268">+IFERROR(DU182-DV182,"")</f>
        <v>0</v>
      </c>
      <c r="DX182" s="174">
        <f t="shared" ref="DX182:DX190" si="269">+IFERROR(DU182/DV182-1,"")</f>
        <v>0</v>
      </c>
      <c r="DY182" s="145"/>
      <c r="DZ182" s="152"/>
      <c r="EA182" s="152"/>
      <c r="EB182" s="145"/>
      <c r="EC182" s="145"/>
      <c r="ED182" s="145"/>
      <c r="EE182" s="145"/>
      <c r="EF182" s="145"/>
      <c r="EG182" s="145"/>
      <c r="EH182" s="145"/>
      <c r="EI182" s="145"/>
      <c r="EJ182" s="145"/>
      <c r="EK182" s="14"/>
      <c r="EL182" s="130">
        <v>5.7000000000000002E-3</v>
      </c>
      <c r="EM182" s="130">
        <v>4.1999999999999997E-3</v>
      </c>
      <c r="EN182" s="189">
        <f t="shared" ref="EN182:EN190" si="270">+IFERROR(EL182-EM182,"")</f>
        <v>1.5000000000000005E-3</v>
      </c>
      <c r="EO182" s="174">
        <f t="shared" ref="EO182:EO190" si="271">+IFERROR(EL182/EM182-1,"")</f>
        <v>0.35714285714285721</v>
      </c>
      <c r="EP182" s="145"/>
      <c r="EQ182" s="152"/>
      <c r="ER182" s="152"/>
      <c r="ES182" s="145"/>
      <c r="ET182" s="145"/>
      <c r="EU182" s="145"/>
      <c r="EV182" s="145"/>
      <c r="EW182" s="145"/>
      <c r="EX182" s="145"/>
      <c r="EY182" s="145"/>
      <c r="EZ182" s="145"/>
      <c r="FA182" s="145"/>
      <c r="FB182" s="14"/>
      <c r="FC182" s="130">
        <v>1.17E-2</v>
      </c>
      <c r="FD182" s="130">
        <v>1.15E-2</v>
      </c>
      <c r="FE182" s="189">
        <f t="shared" ref="FE182:FE190" si="272">+IFERROR(FC182-FD182,"")</f>
        <v>2.0000000000000052E-4</v>
      </c>
      <c r="FF182" s="174">
        <f t="shared" ref="FF182:FF190" si="273">+IFERROR(FC182/FD182-1,"")</f>
        <v>1.7391304347826209E-2</v>
      </c>
      <c r="FG182" s="145"/>
      <c r="FH182" s="152"/>
      <c r="FI182" s="152"/>
      <c r="FJ182" s="145"/>
      <c r="FK182" s="145"/>
      <c r="FL182" s="145"/>
      <c r="FM182" s="145"/>
      <c r="FN182" s="145"/>
      <c r="FO182" s="145"/>
      <c r="FP182" s="145"/>
      <c r="FQ182" s="145"/>
      <c r="FR182" s="145"/>
      <c r="FS182" s="14"/>
      <c r="FT182" s="130">
        <v>0</v>
      </c>
      <c r="FU182" s="130">
        <v>0</v>
      </c>
      <c r="FV182" s="189">
        <f t="shared" ref="FV182:FV190" si="274">+IFERROR(FT182-FU182,"")</f>
        <v>0</v>
      </c>
      <c r="FW182" s="174" t="str">
        <f t="shared" ref="FW182:FW190" si="275">+IFERROR(FT182/FU182-1,"")</f>
        <v/>
      </c>
      <c r="FX182" s="145"/>
      <c r="FY182" s="152"/>
      <c r="FZ182" s="152"/>
      <c r="GA182" s="145"/>
      <c r="GB182" s="145"/>
      <c r="GC182" s="145"/>
      <c r="GD182" s="145"/>
      <c r="GE182" s="145"/>
      <c r="GF182" s="145"/>
      <c r="GG182" s="145"/>
      <c r="GH182" s="145"/>
      <c r="GI182" s="145"/>
    </row>
    <row r="183" spans="1:191" x14ac:dyDescent="0.25">
      <c r="A183" s="41" t="s">
        <v>453</v>
      </c>
      <c r="B183" s="45" t="str">
        <f t="shared" si="252"/>
        <v>Zinssatz für die Verzinsung der obligatorischen Altersguthaben</v>
      </c>
      <c r="C183" s="45"/>
      <c r="D183" s="45"/>
      <c r="E183" s="45"/>
      <c r="F183" s="104">
        <f>+(W183*W$91*$G$5+AN183*AN$91*$H$5+BE183*BE$91*$I$5+BV183*BV$91*$K$5+CM183*CM$91*$L$5+DD183*DD$91*$M$5+DU183*DU$91*$N$5+EL183*EL$91*$P$5+FC183*FC$91*$Q$5)/(W$91*$G$5+AN$91*$H$5+BE$91*$I$5+BV$91*$K$5+CM$91*$L$5+DD$91*$M$5+DU$91*$N$5+EL$91*$P$5+FC$91*$Q$5)</f>
        <v>9.9999999999999985E-3</v>
      </c>
      <c r="G183" s="104">
        <f t="shared" ref="G183:G190" si="276">+(X183*X$91*$G$5+AO183*AO$91*$H$5+BF183*BF$91*$I$5+BW183*BW$91*$K$5+CN183*CN$91*$L$5+DE183*DE$91*$M$5+DV183*DV$91*$N$5+EM183*EM$91*$P$5+FD183*FD$91*$Q$5)/(X$91*$G$5+AO$91*$H$5+BF$91*$I$5+BW$91*$K$5+CN$91*$L$5+DE$91*$M$5+DV$91*$N$5+EM$91*$P$5+FD$91*$Q$5)</f>
        <v>0.01</v>
      </c>
      <c r="H183" s="105">
        <f t="shared" si="254"/>
        <v>-1.7347234759768071E-18</v>
      </c>
      <c r="I183" s="93">
        <f t="shared" si="255"/>
        <v>-2.2204460492503131E-16</v>
      </c>
      <c r="J183" s="23"/>
      <c r="K183" s="31"/>
      <c r="L183" s="31"/>
      <c r="M183" s="23"/>
      <c r="N183" s="23"/>
      <c r="O183" s="23"/>
      <c r="P183" s="23"/>
      <c r="Q183" s="23"/>
      <c r="R183" s="23"/>
      <c r="S183" s="23"/>
      <c r="T183" s="23"/>
      <c r="U183" s="23"/>
      <c r="V183" s="14"/>
      <c r="W183" s="130">
        <v>0.01</v>
      </c>
      <c r="X183" s="130">
        <v>0.01</v>
      </c>
      <c r="Y183" s="189">
        <f t="shared" si="256"/>
        <v>0</v>
      </c>
      <c r="Z183" s="174">
        <f t="shared" si="257"/>
        <v>0</v>
      </c>
      <c r="AA183" s="145"/>
      <c r="AB183" s="152"/>
      <c r="AC183" s="152"/>
      <c r="AD183" s="145"/>
      <c r="AE183" s="145"/>
      <c r="AF183" s="145"/>
      <c r="AG183" s="145"/>
      <c r="AH183" s="145"/>
      <c r="AI183" s="145"/>
      <c r="AJ183" s="145"/>
      <c r="AK183" s="145"/>
      <c r="AL183" s="145"/>
      <c r="AM183" s="14"/>
      <c r="AN183" s="130">
        <v>0.01</v>
      </c>
      <c r="AO183" s="130">
        <v>0.01</v>
      </c>
      <c r="AP183" s="189">
        <f t="shared" si="258"/>
        <v>0</v>
      </c>
      <c r="AQ183" s="174">
        <f t="shared" si="259"/>
        <v>0</v>
      </c>
      <c r="AR183" s="145"/>
      <c r="AS183" s="152"/>
      <c r="AT183" s="152"/>
      <c r="AU183" s="145"/>
      <c r="AV183" s="145"/>
      <c r="AW183" s="145"/>
      <c r="AX183" s="145"/>
      <c r="AY183" s="145"/>
      <c r="AZ183" s="145"/>
      <c r="BA183" s="145"/>
      <c r="BB183" s="145"/>
      <c r="BC183" s="145"/>
      <c r="BD183" s="14"/>
      <c r="BE183" s="130">
        <v>0.01</v>
      </c>
      <c r="BF183" s="130">
        <v>0.01</v>
      </c>
      <c r="BG183" s="189">
        <f t="shared" si="260"/>
        <v>0</v>
      </c>
      <c r="BH183" s="174">
        <f t="shared" si="261"/>
        <v>0</v>
      </c>
      <c r="BI183" s="145"/>
      <c r="BJ183" s="152"/>
      <c r="BK183" s="152"/>
      <c r="BL183" s="145"/>
      <c r="BM183" s="145"/>
      <c r="BN183" s="145"/>
      <c r="BO183" s="145"/>
      <c r="BP183" s="145"/>
      <c r="BQ183" s="145"/>
      <c r="BR183" s="145"/>
      <c r="BS183" s="145"/>
      <c r="BT183" s="145"/>
      <c r="BU183" s="14"/>
      <c r="BV183" s="130">
        <v>0.01</v>
      </c>
      <c r="BW183" s="130">
        <v>0.01</v>
      </c>
      <c r="BX183" s="189">
        <f t="shared" si="262"/>
        <v>0</v>
      </c>
      <c r="BY183" s="174">
        <f t="shared" si="263"/>
        <v>0</v>
      </c>
      <c r="BZ183" s="145"/>
      <c r="CA183" s="152"/>
      <c r="CB183" s="152"/>
      <c r="CC183" s="145"/>
      <c r="CD183" s="145"/>
      <c r="CE183" s="145"/>
      <c r="CF183" s="145"/>
      <c r="CG183" s="145"/>
      <c r="CH183" s="145"/>
      <c r="CI183" s="145"/>
      <c r="CJ183" s="145"/>
      <c r="CK183" s="145"/>
      <c r="CL183" s="14"/>
      <c r="CM183" s="130">
        <v>0.01</v>
      </c>
      <c r="CN183" s="130">
        <v>0.01</v>
      </c>
      <c r="CO183" s="227">
        <f t="shared" si="264"/>
        <v>0</v>
      </c>
      <c r="CP183" s="218">
        <f t="shared" si="265"/>
        <v>0</v>
      </c>
      <c r="CQ183" s="198"/>
      <c r="CR183" s="127"/>
      <c r="CS183" s="127"/>
      <c r="CT183" s="198"/>
      <c r="CU183" s="198"/>
      <c r="CV183" s="198"/>
      <c r="CW183" s="198"/>
      <c r="CX183" s="198"/>
      <c r="CY183" s="198"/>
      <c r="CZ183" s="198"/>
      <c r="DA183" s="198"/>
      <c r="DB183" s="198"/>
      <c r="DC183" s="14"/>
      <c r="DD183" s="130">
        <v>0.01</v>
      </c>
      <c r="DE183" s="130">
        <v>0.01</v>
      </c>
      <c r="DF183" s="189">
        <f t="shared" si="266"/>
        <v>0</v>
      </c>
      <c r="DG183" s="174">
        <f t="shared" si="267"/>
        <v>0</v>
      </c>
      <c r="DH183" s="145"/>
      <c r="DI183" s="152"/>
      <c r="DJ183" s="152"/>
      <c r="DK183" s="145"/>
      <c r="DL183" s="145"/>
      <c r="DM183" s="145"/>
      <c r="DN183" s="145"/>
      <c r="DO183" s="145"/>
      <c r="DP183" s="145"/>
      <c r="DQ183" s="145"/>
      <c r="DR183" s="145"/>
      <c r="DS183" s="145"/>
      <c r="DT183" s="14"/>
      <c r="DU183" s="130">
        <v>0.01</v>
      </c>
      <c r="DV183" s="130">
        <v>0.01</v>
      </c>
      <c r="DW183" s="189">
        <f t="shared" si="268"/>
        <v>0</v>
      </c>
      <c r="DX183" s="174">
        <f t="shared" si="269"/>
        <v>0</v>
      </c>
      <c r="DY183" s="145"/>
      <c r="DZ183" s="152"/>
      <c r="EA183" s="152"/>
      <c r="EB183" s="145"/>
      <c r="EC183" s="145"/>
      <c r="ED183" s="145"/>
      <c r="EE183" s="145"/>
      <c r="EF183" s="145"/>
      <c r="EG183" s="145"/>
      <c r="EH183" s="145"/>
      <c r="EI183" s="145"/>
      <c r="EJ183" s="145"/>
      <c r="EK183" s="14"/>
      <c r="EL183" s="130">
        <v>0</v>
      </c>
      <c r="EM183" s="130">
        <v>0</v>
      </c>
      <c r="EN183" s="189">
        <f t="shared" si="270"/>
        <v>0</v>
      </c>
      <c r="EO183" s="174" t="str">
        <f t="shared" si="271"/>
        <v/>
      </c>
      <c r="EP183" s="145"/>
      <c r="EQ183" s="152"/>
      <c r="ER183" s="152"/>
      <c r="ES183" s="145"/>
      <c r="ET183" s="145"/>
      <c r="EU183" s="145"/>
      <c r="EV183" s="145"/>
      <c r="EW183" s="145"/>
      <c r="EX183" s="145"/>
      <c r="EY183" s="145"/>
      <c r="EZ183" s="145"/>
      <c r="FA183" s="145"/>
      <c r="FB183" s="14"/>
      <c r="FC183" s="130" vm="23">
        <v>0.01</v>
      </c>
      <c r="FD183" s="130" vm="19">
        <v>0.01</v>
      </c>
      <c r="FE183" s="189">
        <f t="shared" si="272"/>
        <v>0</v>
      </c>
      <c r="FF183" s="174">
        <f t="shared" si="273"/>
        <v>0</v>
      </c>
      <c r="FG183" s="145"/>
      <c r="FH183" s="152"/>
      <c r="FI183" s="152"/>
      <c r="FJ183" s="145"/>
      <c r="FK183" s="145"/>
      <c r="FL183" s="145"/>
      <c r="FM183" s="145"/>
      <c r="FN183" s="145"/>
      <c r="FO183" s="145"/>
      <c r="FP183" s="145"/>
      <c r="FQ183" s="145"/>
      <c r="FR183" s="145"/>
      <c r="FS183" s="14"/>
      <c r="FT183" s="130">
        <v>0.01</v>
      </c>
      <c r="FU183" s="130">
        <v>0.01</v>
      </c>
      <c r="FV183" s="189">
        <f t="shared" si="274"/>
        <v>0</v>
      </c>
      <c r="FW183" s="174">
        <f t="shared" si="275"/>
        <v>0</v>
      </c>
      <c r="FX183" s="145"/>
      <c r="FY183" s="152"/>
      <c r="FZ183" s="152"/>
      <c r="GA183" s="145"/>
      <c r="GB183" s="145"/>
      <c r="GC183" s="145"/>
      <c r="GD183" s="145"/>
      <c r="GE183" s="145"/>
      <c r="GF183" s="145"/>
      <c r="GG183" s="145"/>
      <c r="GH183" s="145"/>
      <c r="GI183" s="145"/>
    </row>
    <row r="184" spans="1:191" x14ac:dyDescent="0.25">
      <c r="A184" s="41">
        <v>761</v>
      </c>
      <c r="B184" s="45" t="str">
        <f t="shared" si="252"/>
        <v>Zinssatz für die Verzinsung der überobligatorischen Altersguthaben</v>
      </c>
      <c r="C184" s="45"/>
      <c r="D184" s="45"/>
      <c r="E184" s="45"/>
      <c r="F184" s="104">
        <f t="shared" ref="F184:F190" si="277">+(W184*W$91*$G$5+AN184*AN$91*$H$5+BE184*BE$91*$I$5+BV184*BV$91*$K$5+CM184*CM$91*$L$5+DD184*DD$91*$M$5+DU184*DU$91*$N$5+EL184*EL$91*$P$5+FC184*FC$91*$Q$5)/(W$91*$G$5+AN$91*$H$5+BE$91*$I$5+BV$91*$K$5+CM$91*$L$5+DD$91*$M$5+DU$91*$N$5+EL$91*$P$5+FC$91*$Q$5)</f>
        <v>2.3132235841923426E-3</v>
      </c>
      <c r="G184" s="104">
        <f t="shared" si="276"/>
        <v>1.5439465877610202E-3</v>
      </c>
      <c r="H184" s="105">
        <f t="shared" si="254"/>
        <v>7.6927699643132238E-4</v>
      </c>
      <c r="I184" s="93">
        <f t="shared" si="255"/>
        <v>0.49825363294911784</v>
      </c>
      <c r="J184" s="23"/>
      <c r="K184" s="31"/>
      <c r="L184" s="31"/>
      <c r="M184" s="23"/>
      <c r="N184" s="23"/>
      <c r="O184" s="23"/>
      <c r="P184" s="23"/>
      <c r="Q184" s="23"/>
      <c r="R184" s="23"/>
      <c r="S184" s="23"/>
      <c r="T184" s="23"/>
      <c r="U184" s="23"/>
      <c r="V184" s="14"/>
      <c r="W184" s="130">
        <v>2.5000000000000001E-3</v>
      </c>
      <c r="X184" s="130">
        <v>1.25E-3</v>
      </c>
      <c r="Y184" s="189">
        <f t="shared" si="256"/>
        <v>1.25E-3</v>
      </c>
      <c r="Z184" s="174">
        <f t="shared" si="257"/>
        <v>1</v>
      </c>
      <c r="AA184" s="145"/>
      <c r="AB184" s="152"/>
      <c r="AC184" s="152"/>
      <c r="AD184" s="145"/>
      <c r="AE184" s="145"/>
      <c r="AF184" s="145"/>
      <c r="AG184" s="145"/>
      <c r="AH184" s="145"/>
      <c r="AI184" s="145"/>
      <c r="AJ184" s="145"/>
      <c r="AK184" s="145"/>
      <c r="AL184" s="145"/>
      <c r="AM184" s="14"/>
      <c r="AN184" s="130">
        <v>0</v>
      </c>
      <c r="AO184" s="130">
        <v>0</v>
      </c>
      <c r="AP184" s="189">
        <f t="shared" si="258"/>
        <v>0</v>
      </c>
      <c r="AQ184" s="174" t="str">
        <f t="shared" si="259"/>
        <v/>
      </c>
      <c r="AR184" s="145"/>
      <c r="AS184" s="152"/>
      <c r="AT184" s="152"/>
      <c r="AU184" s="145"/>
      <c r="AV184" s="145"/>
      <c r="AW184" s="145"/>
      <c r="AX184" s="145"/>
      <c r="AY184" s="145"/>
      <c r="AZ184" s="145"/>
      <c r="BA184" s="145"/>
      <c r="BB184" s="145"/>
      <c r="BC184" s="145"/>
      <c r="BD184" s="14"/>
      <c r="BE184" s="130">
        <v>2.5000000000000001E-3</v>
      </c>
      <c r="BF184" s="130">
        <v>2.5000000000000001E-3</v>
      </c>
      <c r="BG184" s="189">
        <f t="shared" si="260"/>
        <v>0</v>
      </c>
      <c r="BH184" s="174">
        <f t="shared" si="261"/>
        <v>0</v>
      </c>
      <c r="BI184" s="145"/>
      <c r="BJ184" s="152"/>
      <c r="BK184" s="152"/>
      <c r="BL184" s="145"/>
      <c r="BM184" s="145"/>
      <c r="BN184" s="145"/>
      <c r="BO184" s="145"/>
      <c r="BP184" s="145"/>
      <c r="BQ184" s="145"/>
      <c r="BR184" s="145"/>
      <c r="BS184" s="145"/>
      <c r="BT184" s="145"/>
      <c r="BU184" s="14"/>
      <c r="BV184" s="130">
        <v>2.5000000000000001E-3</v>
      </c>
      <c r="BW184" s="130">
        <v>2.5000000000000001E-3</v>
      </c>
      <c r="BX184" s="189">
        <f t="shared" si="262"/>
        <v>0</v>
      </c>
      <c r="BY184" s="174">
        <f t="shared" si="263"/>
        <v>0</v>
      </c>
      <c r="BZ184" s="145"/>
      <c r="CA184" s="152"/>
      <c r="CB184" s="152"/>
      <c r="CC184" s="145"/>
      <c r="CD184" s="145"/>
      <c r="CE184" s="145"/>
      <c r="CF184" s="145"/>
      <c r="CG184" s="145"/>
      <c r="CH184" s="145"/>
      <c r="CI184" s="145"/>
      <c r="CJ184" s="145"/>
      <c r="CK184" s="145"/>
      <c r="CL184" s="14"/>
      <c r="CM184" s="130">
        <v>1.25E-3</v>
      </c>
      <c r="CN184" s="130">
        <v>1.25E-3</v>
      </c>
      <c r="CO184" s="227">
        <f t="shared" si="264"/>
        <v>0</v>
      </c>
      <c r="CP184" s="218">
        <f t="shared" si="265"/>
        <v>0</v>
      </c>
      <c r="CQ184" s="198"/>
      <c r="CR184" s="127"/>
      <c r="CS184" s="127"/>
      <c r="CT184" s="198"/>
      <c r="CU184" s="198"/>
      <c r="CV184" s="198"/>
      <c r="CW184" s="198"/>
      <c r="CX184" s="198"/>
      <c r="CY184" s="198"/>
      <c r="CZ184" s="198"/>
      <c r="DA184" s="198"/>
      <c r="DB184" s="198"/>
      <c r="DC184" s="14"/>
      <c r="DD184" s="130">
        <v>5.0000000000000001E-4</v>
      </c>
      <c r="DE184" s="130">
        <v>5.0000000000000001E-4</v>
      </c>
      <c r="DF184" s="189">
        <f t="shared" si="266"/>
        <v>0</v>
      </c>
      <c r="DG184" s="174">
        <f t="shared" si="267"/>
        <v>0</v>
      </c>
      <c r="DH184" s="145"/>
      <c r="DI184" s="152"/>
      <c r="DJ184" s="152"/>
      <c r="DK184" s="145"/>
      <c r="DL184" s="145"/>
      <c r="DM184" s="145"/>
      <c r="DN184" s="145"/>
      <c r="DO184" s="145"/>
      <c r="DP184" s="145"/>
      <c r="DQ184" s="145"/>
      <c r="DR184" s="145"/>
      <c r="DS184" s="145"/>
      <c r="DT184" s="14"/>
      <c r="DU184" s="130">
        <v>0</v>
      </c>
      <c r="DV184" s="130">
        <v>0</v>
      </c>
      <c r="DW184" s="189">
        <f t="shared" si="268"/>
        <v>0</v>
      </c>
      <c r="DX184" s="174" t="str">
        <f t="shared" si="269"/>
        <v/>
      </c>
      <c r="DY184" s="145"/>
      <c r="DZ184" s="152"/>
      <c r="EA184" s="152"/>
      <c r="EB184" s="145"/>
      <c r="EC184" s="145"/>
      <c r="ED184" s="145"/>
      <c r="EE184" s="145"/>
      <c r="EF184" s="145"/>
      <c r="EG184" s="145"/>
      <c r="EH184" s="145"/>
      <c r="EI184" s="145"/>
      <c r="EJ184" s="145"/>
      <c r="EK184" s="14"/>
      <c r="EL184" s="130">
        <v>0</v>
      </c>
      <c r="EM184" s="130">
        <v>0</v>
      </c>
      <c r="EN184" s="189">
        <f t="shared" si="270"/>
        <v>0</v>
      </c>
      <c r="EO184" s="174" t="str">
        <f t="shared" si="271"/>
        <v/>
      </c>
      <c r="EP184" s="145"/>
      <c r="EQ184" s="152"/>
      <c r="ER184" s="152"/>
      <c r="ES184" s="145"/>
      <c r="ET184" s="145"/>
      <c r="EU184" s="145"/>
      <c r="EV184" s="145"/>
      <c r="EW184" s="145"/>
      <c r="EX184" s="145"/>
      <c r="EY184" s="145"/>
      <c r="EZ184" s="145"/>
      <c r="FA184" s="145"/>
      <c r="FB184" s="14"/>
      <c r="FC184" s="130" vm="20">
        <v>0.01</v>
      </c>
      <c r="FD184" s="130" vm="20">
        <v>0.01</v>
      </c>
      <c r="FE184" s="189">
        <f t="shared" si="272"/>
        <v>0</v>
      </c>
      <c r="FF184" s="174">
        <f t="shared" si="273"/>
        <v>0</v>
      </c>
      <c r="FG184" s="145"/>
      <c r="FH184" s="152"/>
      <c r="FI184" s="152"/>
      <c r="FJ184" s="145"/>
      <c r="FK184" s="145"/>
      <c r="FL184" s="145"/>
      <c r="FM184" s="145"/>
      <c r="FN184" s="145"/>
      <c r="FO184" s="145"/>
      <c r="FP184" s="145"/>
      <c r="FQ184" s="145"/>
      <c r="FR184" s="145"/>
      <c r="FS184" s="14"/>
      <c r="FT184" s="130">
        <v>0</v>
      </c>
      <c r="FU184" s="130">
        <v>0</v>
      </c>
      <c r="FV184" s="189">
        <f t="shared" si="274"/>
        <v>0</v>
      </c>
      <c r="FW184" s="174" t="str">
        <f t="shared" si="275"/>
        <v/>
      </c>
      <c r="FX184" s="145"/>
      <c r="FY184" s="152"/>
      <c r="FZ184" s="152"/>
      <c r="GA184" s="145"/>
      <c r="GB184" s="145"/>
      <c r="GC184" s="145"/>
      <c r="GD184" s="145"/>
      <c r="GE184" s="145"/>
      <c r="GF184" s="145"/>
      <c r="GG184" s="145"/>
      <c r="GH184" s="145"/>
      <c r="GI184" s="145"/>
    </row>
    <row r="185" spans="1:191" x14ac:dyDescent="0.25">
      <c r="A185" s="41" t="s">
        <v>591</v>
      </c>
      <c r="B185" s="45" t="str">
        <f t="shared" si="252"/>
        <v>Obligatorischer BVG-Mindestzinssatz (Schattenrechnung)</v>
      </c>
      <c r="C185" s="45"/>
      <c r="D185" s="45"/>
      <c r="E185" s="45"/>
      <c r="F185" s="104">
        <f t="shared" si="277"/>
        <v>9.9999999999999985E-3</v>
      </c>
      <c r="G185" s="104">
        <f t="shared" si="276"/>
        <v>0.01</v>
      </c>
      <c r="H185" s="105">
        <f t="shared" si="254"/>
        <v>-1.7347234759768071E-18</v>
      </c>
      <c r="I185" s="93">
        <f t="shared" si="255"/>
        <v>-2.2204460492503131E-16</v>
      </c>
      <c r="J185" s="23"/>
      <c r="K185" s="31"/>
      <c r="L185" s="31"/>
      <c r="M185" s="23"/>
      <c r="N185" s="23"/>
      <c r="O185" s="23"/>
      <c r="P185" s="23"/>
      <c r="Q185" s="23"/>
      <c r="R185" s="23"/>
      <c r="S185" s="23"/>
      <c r="T185" s="23"/>
      <c r="U185" s="23"/>
      <c r="V185" s="14"/>
      <c r="W185" s="130">
        <v>0.01</v>
      </c>
      <c r="X185" s="130">
        <v>0.01</v>
      </c>
      <c r="Y185" s="189">
        <f t="shared" si="256"/>
        <v>0</v>
      </c>
      <c r="Z185" s="174">
        <f t="shared" si="257"/>
        <v>0</v>
      </c>
      <c r="AA185" s="145"/>
      <c r="AB185" s="152"/>
      <c r="AC185" s="152"/>
      <c r="AD185" s="145"/>
      <c r="AE185" s="145"/>
      <c r="AF185" s="145"/>
      <c r="AG185" s="145"/>
      <c r="AH185" s="145"/>
      <c r="AI185" s="145"/>
      <c r="AJ185" s="145"/>
      <c r="AK185" s="145"/>
      <c r="AL185" s="145"/>
      <c r="AM185" s="14"/>
      <c r="AN185" s="130">
        <v>0.01</v>
      </c>
      <c r="AO185" s="130">
        <v>0.01</v>
      </c>
      <c r="AP185" s="189">
        <f t="shared" si="258"/>
        <v>0</v>
      </c>
      <c r="AQ185" s="174">
        <f t="shared" si="259"/>
        <v>0</v>
      </c>
      <c r="AR185" s="145"/>
      <c r="AS185" s="152"/>
      <c r="AT185" s="152"/>
      <c r="AU185" s="145"/>
      <c r="AV185" s="145"/>
      <c r="AW185" s="145"/>
      <c r="AX185" s="145"/>
      <c r="AY185" s="145"/>
      <c r="AZ185" s="145"/>
      <c r="BA185" s="145"/>
      <c r="BB185" s="145"/>
      <c r="BC185" s="145"/>
      <c r="BD185" s="14"/>
      <c r="BE185" s="130">
        <v>0.01</v>
      </c>
      <c r="BF185" s="130">
        <v>0.01</v>
      </c>
      <c r="BG185" s="189">
        <f t="shared" si="260"/>
        <v>0</v>
      </c>
      <c r="BH185" s="174">
        <f t="shared" si="261"/>
        <v>0</v>
      </c>
      <c r="BI185" s="145"/>
      <c r="BJ185" s="152"/>
      <c r="BK185" s="152"/>
      <c r="BL185" s="145"/>
      <c r="BM185" s="145"/>
      <c r="BN185" s="145"/>
      <c r="BO185" s="145"/>
      <c r="BP185" s="145"/>
      <c r="BQ185" s="145"/>
      <c r="BR185" s="145"/>
      <c r="BS185" s="145"/>
      <c r="BT185" s="145"/>
      <c r="BU185" s="14"/>
      <c r="BV185" s="130">
        <v>0.01</v>
      </c>
      <c r="BW185" s="130">
        <v>0.01</v>
      </c>
      <c r="BX185" s="189">
        <f t="shared" si="262"/>
        <v>0</v>
      </c>
      <c r="BY185" s="174">
        <f t="shared" si="263"/>
        <v>0</v>
      </c>
      <c r="BZ185" s="145"/>
      <c r="CA185" s="152"/>
      <c r="CB185" s="152"/>
      <c r="CC185" s="145"/>
      <c r="CD185" s="145"/>
      <c r="CE185" s="145"/>
      <c r="CF185" s="145"/>
      <c r="CG185" s="145"/>
      <c r="CH185" s="145"/>
      <c r="CI185" s="145"/>
      <c r="CJ185" s="145"/>
      <c r="CK185" s="145"/>
      <c r="CL185" s="14"/>
      <c r="CM185" s="130">
        <v>0.01</v>
      </c>
      <c r="CN185" s="130">
        <v>0.01</v>
      </c>
      <c r="CO185" s="227">
        <f t="shared" si="264"/>
        <v>0</v>
      </c>
      <c r="CP185" s="218">
        <f t="shared" si="265"/>
        <v>0</v>
      </c>
      <c r="CQ185" s="198"/>
      <c r="CR185" s="127"/>
      <c r="CS185" s="127"/>
      <c r="CT185" s="198"/>
      <c r="CU185" s="198"/>
      <c r="CV185" s="198"/>
      <c r="CW185" s="198"/>
      <c r="CX185" s="198"/>
      <c r="CY185" s="198"/>
      <c r="CZ185" s="198"/>
      <c r="DA185" s="198"/>
      <c r="DB185" s="198"/>
      <c r="DC185" s="14"/>
      <c r="DD185" s="130">
        <v>0.01</v>
      </c>
      <c r="DE185" s="130">
        <v>0.01</v>
      </c>
      <c r="DF185" s="189">
        <f t="shared" si="266"/>
        <v>0</v>
      </c>
      <c r="DG185" s="174">
        <f t="shared" si="267"/>
        <v>0</v>
      </c>
      <c r="DH185" s="145"/>
      <c r="DI185" s="152"/>
      <c r="DJ185" s="152"/>
      <c r="DK185" s="145"/>
      <c r="DL185" s="145"/>
      <c r="DM185" s="145"/>
      <c r="DN185" s="145"/>
      <c r="DO185" s="145"/>
      <c r="DP185" s="145"/>
      <c r="DQ185" s="145"/>
      <c r="DR185" s="145"/>
      <c r="DS185" s="145"/>
      <c r="DT185" s="14"/>
      <c r="DU185" s="130">
        <v>0.01</v>
      </c>
      <c r="DV185" s="130">
        <v>0.01</v>
      </c>
      <c r="DW185" s="189">
        <f t="shared" si="268"/>
        <v>0</v>
      </c>
      <c r="DX185" s="174">
        <f t="shared" si="269"/>
        <v>0</v>
      </c>
      <c r="DY185" s="145"/>
      <c r="DZ185" s="152"/>
      <c r="EA185" s="152"/>
      <c r="EB185" s="145"/>
      <c r="EC185" s="145"/>
      <c r="ED185" s="145"/>
      <c r="EE185" s="145"/>
      <c r="EF185" s="145"/>
      <c r="EG185" s="145"/>
      <c r="EH185" s="145"/>
      <c r="EI185" s="145"/>
      <c r="EJ185" s="145"/>
      <c r="EK185" s="14"/>
      <c r="EL185" s="130">
        <v>0.01</v>
      </c>
      <c r="EM185" s="130">
        <v>0.01</v>
      </c>
      <c r="EN185" s="189">
        <f t="shared" si="270"/>
        <v>0</v>
      </c>
      <c r="EO185" s="174">
        <f t="shared" si="271"/>
        <v>0</v>
      </c>
      <c r="EP185" s="145"/>
      <c r="EQ185" s="152"/>
      <c r="ER185" s="152"/>
      <c r="ES185" s="145"/>
      <c r="ET185" s="145"/>
      <c r="EU185" s="145"/>
      <c r="EV185" s="145"/>
      <c r="EW185" s="145"/>
      <c r="EX185" s="145"/>
      <c r="EY185" s="145"/>
      <c r="EZ185" s="145"/>
      <c r="FA185" s="145"/>
      <c r="FB185" s="14"/>
      <c r="FC185" s="130">
        <v>0.01</v>
      </c>
      <c r="FD185" s="130">
        <v>0.01</v>
      </c>
      <c r="FE185" s="189">
        <f t="shared" si="272"/>
        <v>0</v>
      </c>
      <c r="FF185" s="174">
        <f t="shared" si="273"/>
        <v>0</v>
      </c>
      <c r="FG185" s="145"/>
      <c r="FH185" s="152"/>
      <c r="FI185" s="152"/>
      <c r="FJ185" s="145"/>
      <c r="FK185" s="145"/>
      <c r="FL185" s="145"/>
      <c r="FM185" s="145"/>
      <c r="FN185" s="145"/>
      <c r="FO185" s="145"/>
      <c r="FP185" s="145"/>
      <c r="FQ185" s="145"/>
      <c r="FR185" s="145"/>
      <c r="FS185" s="14"/>
      <c r="FT185" s="130">
        <v>0.01</v>
      </c>
      <c r="FU185" s="130">
        <v>0.01</v>
      </c>
      <c r="FV185" s="189">
        <f t="shared" si="274"/>
        <v>0</v>
      </c>
      <c r="FW185" s="174">
        <f t="shared" si="275"/>
        <v>0</v>
      </c>
      <c r="FX185" s="145"/>
      <c r="FY185" s="152"/>
      <c r="FZ185" s="152"/>
      <c r="GA185" s="145"/>
      <c r="GB185" s="145"/>
      <c r="GC185" s="145"/>
      <c r="GD185" s="145"/>
      <c r="GE185" s="145"/>
      <c r="GF185" s="145"/>
      <c r="GG185" s="145"/>
      <c r="GH185" s="145"/>
      <c r="GI185" s="145"/>
    </row>
    <row r="186" spans="1:191" x14ac:dyDescent="0.25">
      <c r="A186" s="41" t="s">
        <v>456</v>
      </c>
      <c r="B186" s="45" t="str">
        <f t="shared" si="252"/>
        <v>Umwandlungssatz M65 für obligatorische Altersguthaben</v>
      </c>
      <c r="C186" s="45"/>
      <c r="D186" s="45"/>
      <c r="E186" s="45"/>
      <c r="F186" s="104">
        <f t="shared" si="277"/>
        <v>6.468206759265302E-2</v>
      </c>
      <c r="G186" s="104">
        <f t="shared" si="276"/>
        <v>6.7261282670018366E-2</v>
      </c>
      <c r="H186" s="105">
        <f t="shared" si="254"/>
        <v>-2.5792150773653461E-3</v>
      </c>
      <c r="I186" s="93">
        <f t="shared" si="255"/>
        <v>-3.8346207134034138E-2</v>
      </c>
      <c r="J186" s="23"/>
      <c r="K186" s="31"/>
      <c r="L186" s="31"/>
      <c r="M186" s="23"/>
      <c r="N186" s="23"/>
      <c r="O186" s="23"/>
      <c r="P186" s="23"/>
      <c r="Q186" s="23"/>
      <c r="R186" s="23"/>
      <c r="S186" s="23"/>
      <c r="T186" s="23"/>
      <c r="U186" s="23"/>
      <c r="V186" s="14"/>
      <c r="W186" s="130">
        <v>6.5000000000000002E-2</v>
      </c>
      <c r="X186" s="130">
        <v>6.8000000000000005E-2</v>
      </c>
      <c r="Y186" s="189">
        <f t="shared" si="256"/>
        <v>-3.0000000000000027E-3</v>
      </c>
      <c r="Z186" s="174">
        <f t="shared" si="257"/>
        <v>-4.4117647058823595E-2</v>
      </c>
      <c r="AA186" s="145"/>
      <c r="AB186" s="152"/>
      <c r="AC186" s="152"/>
      <c r="AD186" s="145"/>
      <c r="AE186" s="145"/>
      <c r="AF186" s="145"/>
      <c r="AG186" s="145"/>
      <c r="AH186" s="145"/>
      <c r="AI186" s="145"/>
      <c r="AJ186" s="145"/>
      <c r="AK186" s="145"/>
      <c r="AL186" s="145"/>
      <c r="AM186" s="14"/>
      <c r="AN186" s="130">
        <v>6.8000000000000005E-2</v>
      </c>
      <c r="AO186" s="130">
        <v>6.8000000000000005E-2</v>
      </c>
      <c r="AP186" s="189">
        <f t="shared" si="258"/>
        <v>0</v>
      </c>
      <c r="AQ186" s="174">
        <f t="shared" si="259"/>
        <v>0</v>
      </c>
      <c r="AR186" s="145"/>
      <c r="AS186" s="152"/>
      <c r="AT186" s="152"/>
      <c r="AU186" s="145"/>
      <c r="AV186" s="145"/>
      <c r="AW186" s="145"/>
      <c r="AX186" s="145"/>
      <c r="AY186" s="145"/>
      <c r="AZ186" s="145"/>
      <c r="BA186" s="145"/>
      <c r="BB186" s="145"/>
      <c r="BC186" s="145"/>
      <c r="BD186" s="14"/>
      <c r="BE186" s="130">
        <v>6.5600000000000006E-2</v>
      </c>
      <c r="BF186" s="130">
        <v>6.8000000000000005E-2</v>
      </c>
      <c r="BG186" s="189">
        <f t="shared" si="260"/>
        <v>-2.3999999999999994E-3</v>
      </c>
      <c r="BH186" s="174">
        <f t="shared" si="261"/>
        <v>-3.5294117647058809E-2</v>
      </c>
      <c r="BI186" s="145"/>
      <c r="BJ186" s="152"/>
      <c r="BK186" s="152"/>
      <c r="BL186" s="145"/>
      <c r="BM186" s="145"/>
      <c r="BN186" s="145"/>
      <c r="BO186" s="145"/>
      <c r="BP186" s="145"/>
      <c r="BQ186" s="145"/>
      <c r="BR186" s="145"/>
      <c r="BS186" s="145"/>
      <c r="BT186" s="145"/>
      <c r="BU186" s="14"/>
      <c r="BV186" s="130">
        <v>0.06</v>
      </c>
      <c r="BW186" s="130">
        <v>6.2E-2</v>
      </c>
      <c r="BX186" s="189">
        <f t="shared" si="262"/>
        <v>-2.0000000000000018E-3</v>
      </c>
      <c r="BY186" s="174">
        <f t="shared" si="263"/>
        <v>-3.2258064516129115E-2</v>
      </c>
      <c r="BZ186" s="145"/>
      <c r="CA186" s="152"/>
      <c r="CB186" s="152"/>
      <c r="CC186" s="145"/>
      <c r="CD186" s="145"/>
      <c r="CE186" s="145"/>
      <c r="CF186" s="145"/>
      <c r="CG186" s="145"/>
      <c r="CH186" s="145"/>
      <c r="CI186" s="145"/>
      <c r="CJ186" s="145"/>
      <c r="CK186" s="145"/>
      <c r="CL186" s="14"/>
      <c r="CM186" s="130">
        <v>6.6000000000000003E-2</v>
      </c>
      <c r="CN186" s="130">
        <v>6.8000000000000005E-2</v>
      </c>
      <c r="CO186" s="227">
        <f t="shared" si="264"/>
        <v>-2.0000000000000018E-3</v>
      </c>
      <c r="CP186" s="218">
        <f t="shared" si="265"/>
        <v>-2.9411764705882359E-2</v>
      </c>
      <c r="CQ186" s="198"/>
      <c r="CR186" s="127"/>
      <c r="CS186" s="127"/>
      <c r="CT186" s="198"/>
      <c r="CU186" s="198"/>
      <c r="CV186" s="198"/>
      <c r="CW186" s="198"/>
      <c r="CX186" s="198"/>
      <c r="CY186" s="198"/>
      <c r="CZ186" s="198"/>
      <c r="DA186" s="198"/>
      <c r="DB186" s="198"/>
      <c r="DC186" s="14"/>
      <c r="DD186" s="130">
        <v>6.8000000000000005E-2</v>
      </c>
      <c r="DE186" s="130" vm="21">
        <v>6.8000000000000005E-2</v>
      </c>
      <c r="DF186" s="189">
        <f t="shared" si="266"/>
        <v>0</v>
      </c>
      <c r="DG186" s="174">
        <f t="shared" si="267"/>
        <v>0</v>
      </c>
      <c r="DH186" s="145"/>
      <c r="DI186" s="152"/>
      <c r="DJ186" s="152"/>
      <c r="DK186" s="145"/>
      <c r="DL186" s="145"/>
      <c r="DM186" s="145"/>
      <c r="DN186" s="145"/>
      <c r="DO186" s="145"/>
      <c r="DP186" s="145"/>
      <c r="DQ186" s="145"/>
      <c r="DR186" s="145"/>
      <c r="DS186" s="145"/>
      <c r="DT186" s="14"/>
      <c r="DU186" s="130">
        <v>6.8000000000000005E-2</v>
      </c>
      <c r="DV186" s="130">
        <v>6.8000000000000005E-2</v>
      </c>
      <c r="DW186" s="189">
        <f t="shared" si="268"/>
        <v>0</v>
      </c>
      <c r="DX186" s="174">
        <f t="shared" si="269"/>
        <v>0</v>
      </c>
      <c r="DY186" s="145"/>
      <c r="DZ186" s="152"/>
      <c r="EA186" s="152"/>
      <c r="EB186" s="145"/>
      <c r="EC186" s="145"/>
      <c r="ED186" s="145"/>
      <c r="EE186" s="145"/>
      <c r="EF186" s="145"/>
      <c r="EG186" s="145"/>
      <c r="EH186" s="145"/>
      <c r="EI186" s="145"/>
      <c r="EJ186" s="145"/>
      <c r="EK186" s="14"/>
      <c r="EL186" s="130">
        <v>0</v>
      </c>
      <c r="EM186" s="130">
        <v>0</v>
      </c>
      <c r="EN186" s="189">
        <f t="shared" si="270"/>
        <v>0</v>
      </c>
      <c r="EO186" s="174" t="str">
        <f t="shared" si="271"/>
        <v/>
      </c>
      <c r="EP186" s="145"/>
      <c r="EQ186" s="152"/>
      <c r="ER186" s="152"/>
      <c r="ES186" s="145"/>
      <c r="ET186" s="145"/>
      <c r="EU186" s="145"/>
      <c r="EV186" s="145"/>
      <c r="EW186" s="145"/>
      <c r="EX186" s="145"/>
      <c r="EY186" s="145"/>
      <c r="EZ186" s="145"/>
      <c r="FA186" s="145"/>
      <c r="FB186" s="14"/>
      <c r="FC186" s="130" vm="23">
        <v>6.8000000000000005E-2</v>
      </c>
      <c r="FD186" s="130" vm="22">
        <v>6.8000000000000005E-2</v>
      </c>
      <c r="FE186" s="189">
        <f t="shared" si="272"/>
        <v>0</v>
      </c>
      <c r="FF186" s="174">
        <f t="shared" si="273"/>
        <v>0</v>
      </c>
      <c r="FG186" s="145"/>
      <c r="FH186" s="152"/>
      <c r="FI186" s="152"/>
      <c r="FJ186" s="145"/>
      <c r="FK186" s="145"/>
      <c r="FL186" s="145"/>
      <c r="FM186" s="145"/>
      <c r="FN186" s="145"/>
      <c r="FO186" s="145"/>
      <c r="FP186" s="145"/>
      <c r="FQ186" s="145"/>
      <c r="FR186" s="145"/>
      <c r="FS186" s="14"/>
      <c r="FT186" s="130">
        <v>0</v>
      </c>
      <c r="FU186" s="130">
        <v>0</v>
      </c>
      <c r="FV186" s="189">
        <f t="shared" si="274"/>
        <v>0</v>
      </c>
      <c r="FW186" s="174" t="str">
        <f t="shared" si="275"/>
        <v/>
      </c>
      <c r="FX186" s="145"/>
      <c r="FY186" s="152"/>
      <c r="FZ186" s="152"/>
      <c r="GA186" s="145"/>
      <c r="GB186" s="145"/>
      <c r="GC186" s="145"/>
      <c r="GD186" s="145"/>
      <c r="GE186" s="145"/>
      <c r="GF186" s="145"/>
      <c r="GG186" s="145"/>
      <c r="GH186" s="145"/>
      <c r="GI186" s="145"/>
    </row>
    <row r="187" spans="1:191" x14ac:dyDescent="0.25">
      <c r="A187" s="41">
        <v>762</v>
      </c>
      <c r="B187" s="45" t="str">
        <f t="shared" si="252"/>
        <v>Umwandlungssatz M65 für überobligatorische Altersguthaben</v>
      </c>
      <c r="C187" s="45"/>
      <c r="D187" s="45"/>
      <c r="E187" s="45"/>
      <c r="F187" s="104">
        <f t="shared" si="277"/>
        <v>4.6883141093205453E-2</v>
      </c>
      <c r="G187" s="104">
        <f t="shared" si="276"/>
        <v>4.8891969178737768E-2</v>
      </c>
      <c r="H187" s="105">
        <f t="shared" si="254"/>
        <v>-2.0088280855323146E-3</v>
      </c>
      <c r="I187" s="93">
        <f t="shared" si="255"/>
        <v>-4.1087076656464827E-2</v>
      </c>
      <c r="J187" s="23"/>
      <c r="K187" s="31"/>
      <c r="L187" s="31"/>
      <c r="M187" s="23"/>
      <c r="N187" s="23"/>
      <c r="O187" s="23"/>
      <c r="P187" s="23"/>
      <c r="Q187" s="23"/>
      <c r="R187" s="23"/>
      <c r="S187" s="23"/>
      <c r="T187" s="23"/>
      <c r="U187" s="23"/>
      <c r="V187" s="14"/>
      <c r="W187" s="130">
        <v>4.7120000000000002E-2</v>
      </c>
      <c r="X187" s="130">
        <v>4.9500000000000002E-2</v>
      </c>
      <c r="Y187" s="189">
        <f t="shared" si="256"/>
        <v>-2.3800000000000002E-3</v>
      </c>
      <c r="Z187" s="174">
        <f t="shared" si="257"/>
        <v>-4.8080808080808057E-2</v>
      </c>
      <c r="AA187" s="145"/>
      <c r="AB187" s="152"/>
      <c r="AC187" s="152"/>
      <c r="AD187" s="145"/>
      <c r="AE187" s="145"/>
      <c r="AF187" s="145"/>
      <c r="AG187" s="145"/>
      <c r="AH187" s="145"/>
      <c r="AI187" s="145"/>
      <c r="AJ187" s="145"/>
      <c r="AK187" s="145"/>
      <c r="AL187" s="145"/>
      <c r="AM187" s="14"/>
      <c r="AN187" s="130">
        <v>0.05</v>
      </c>
      <c r="AO187" s="130">
        <v>0.05</v>
      </c>
      <c r="AP187" s="189">
        <f t="shared" si="258"/>
        <v>0</v>
      </c>
      <c r="AQ187" s="174">
        <f t="shared" si="259"/>
        <v>0</v>
      </c>
      <c r="AR187" s="145"/>
      <c r="AS187" s="152"/>
      <c r="AT187" s="152"/>
      <c r="AU187" s="145"/>
      <c r="AV187" s="145"/>
      <c r="AW187" s="145"/>
      <c r="AX187" s="145"/>
      <c r="AY187" s="145"/>
      <c r="AZ187" s="145"/>
      <c r="BA187" s="145"/>
      <c r="BB187" s="145"/>
      <c r="BC187" s="145"/>
      <c r="BD187" s="14"/>
      <c r="BE187" s="130">
        <v>4.7600000000000003E-2</v>
      </c>
      <c r="BF187" s="130">
        <v>4.9000000000000002E-2</v>
      </c>
      <c r="BG187" s="189">
        <f t="shared" si="260"/>
        <v>-1.3999999999999985E-3</v>
      </c>
      <c r="BH187" s="174">
        <f t="shared" si="261"/>
        <v>-2.8571428571428581E-2</v>
      </c>
      <c r="BI187" s="145"/>
      <c r="BJ187" s="152"/>
      <c r="BK187" s="152"/>
      <c r="BL187" s="145"/>
      <c r="BM187" s="145"/>
      <c r="BN187" s="145"/>
      <c r="BO187" s="145"/>
      <c r="BP187" s="145"/>
      <c r="BQ187" s="145"/>
      <c r="BR187" s="145"/>
      <c r="BS187" s="145"/>
      <c r="BT187" s="145"/>
      <c r="BU187" s="14"/>
      <c r="BV187" s="130">
        <v>4.4999999999999998E-2</v>
      </c>
      <c r="BW187" s="130">
        <v>4.5999999999999999E-2</v>
      </c>
      <c r="BX187" s="189">
        <f t="shared" si="262"/>
        <v>-1.0000000000000009E-3</v>
      </c>
      <c r="BY187" s="174">
        <f t="shared" si="263"/>
        <v>-2.1739130434782594E-2</v>
      </c>
      <c r="BZ187" s="145"/>
      <c r="CA187" s="152"/>
      <c r="CB187" s="152"/>
      <c r="CC187" s="145"/>
      <c r="CD187" s="145"/>
      <c r="CE187" s="145"/>
      <c r="CF187" s="145"/>
      <c r="CG187" s="145"/>
      <c r="CH187" s="145"/>
      <c r="CI187" s="145"/>
      <c r="CJ187" s="145"/>
      <c r="CK187" s="145"/>
      <c r="CL187" s="14"/>
      <c r="CM187" s="130">
        <v>4.6539999999999998E-2</v>
      </c>
      <c r="CN187" s="130">
        <v>4.8680000000000001E-2</v>
      </c>
      <c r="CO187" s="227">
        <f t="shared" si="264"/>
        <v>-2.140000000000003E-3</v>
      </c>
      <c r="CP187" s="218">
        <f t="shared" si="265"/>
        <v>-4.3960558751027223E-2</v>
      </c>
      <c r="CQ187" s="198"/>
      <c r="CR187" s="127"/>
      <c r="CS187" s="127"/>
      <c r="CT187" s="198"/>
      <c r="CU187" s="198"/>
      <c r="CV187" s="198"/>
      <c r="CW187" s="198"/>
      <c r="CX187" s="198"/>
      <c r="CY187" s="198"/>
      <c r="CZ187" s="198"/>
      <c r="DA187" s="198"/>
      <c r="DB187" s="198"/>
      <c r="DC187" s="14"/>
      <c r="DD187" s="130">
        <v>4.7500000000000001E-2</v>
      </c>
      <c r="DE187" s="130">
        <v>4.9000000000000002E-2</v>
      </c>
      <c r="DF187" s="189">
        <f t="shared" si="266"/>
        <v>-1.5000000000000013E-3</v>
      </c>
      <c r="DG187" s="174">
        <f t="shared" si="267"/>
        <v>-3.0612244897959218E-2</v>
      </c>
      <c r="DH187" s="145"/>
      <c r="DI187" s="152"/>
      <c r="DJ187" s="152"/>
      <c r="DK187" s="145"/>
      <c r="DL187" s="145"/>
      <c r="DM187" s="145"/>
      <c r="DN187" s="145"/>
      <c r="DO187" s="145"/>
      <c r="DP187" s="145"/>
      <c r="DQ187" s="145"/>
      <c r="DR187" s="145"/>
      <c r="DS187" s="145"/>
      <c r="DT187" s="14"/>
      <c r="DU187" s="130">
        <v>4.6100000000000002E-2</v>
      </c>
      <c r="DV187" s="130">
        <v>4.7800000000000002E-2</v>
      </c>
      <c r="DW187" s="189">
        <f t="shared" si="268"/>
        <v>-1.7000000000000001E-3</v>
      </c>
      <c r="DX187" s="174">
        <f t="shared" si="269"/>
        <v>-3.556485355648531E-2</v>
      </c>
      <c r="DY187" s="145"/>
      <c r="DZ187" s="152"/>
      <c r="EA187" s="152"/>
      <c r="EB187" s="145"/>
      <c r="EC187" s="145"/>
      <c r="ED187" s="145"/>
      <c r="EE187" s="145"/>
      <c r="EF187" s="145"/>
      <c r="EG187" s="145"/>
      <c r="EH187" s="145"/>
      <c r="EI187" s="145"/>
      <c r="EJ187" s="145"/>
      <c r="EK187" s="14"/>
      <c r="EL187" s="130">
        <v>4.0500000000000001E-2</v>
      </c>
      <c r="EM187" s="130">
        <v>4.3499999999999997E-2</v>
      </c>
      <c r="EN187" s="189">
        <f t="shared" si="270"/>
        <v>-2.9999999999999957E-3</v>
      </c>
      <c r="EO187" s="174">
        <f t="shared" si="271"/>
        <v>-6.8965517241379226E-2</v>
      </c>
      <c r="EP187" s="145"/>
      <c r="EQ187" s="152"/>
      <c r="ER187" s="152"/>
      <c r="ES187" s="145"/>
      <c r="ET187" s="145"/>
      <c r="EU187" s="145"/>
      <c r="EV187" s="145"/>
      <c r="EW187" s="145"/>
      <c r="EX187" s="145"/>
      <c r="EY187" s="145"/>
      <c r="EZ187" s="145"/>
      <c r="FA187" s="145"/>
      <c r="FB187" s="14"/>
      <c r="FC187" s="130" vm="23">
        <v>6.8000000000000005E-2</v>
      </c>
      <c r="FD187" s="130" vm="23">
        <v>6.8000000000000005E-2</v>
      </c>
      <c r="FE187" s="189">
        <f t="shared" si="272"/>
        <v>0</v>
      </c>
      <c r="FF187" s="174">
        <f t="shared" si="273"/>
        <v>0</v>
      </c>
      <c r="FG187" s="145"/>
      <c r="FH187" s="152"/>
      <c r="FI187" s="152"/>
      <c r="FJ187" s="145"/>
      <c r="FK187" s="145"/>
      <c r="FL187" s="145"/>
      <c r="FM187" s="145"/>
      <c r="FN187" s="145"/>
      <c r="FO187" s="145"/>
      <c r="FP187" s="145"/>
      <c r="FQ187" s="145"/>
      <c r="FR187" s="145"/>
      <c r="FS187" s="14"/>
      <c r="FT187" s="130">
        <v>0</v>
      </c>
      <c r="FU187" s="130">
        <v>0</v>
      </c>
      <c r="FV187" s="189">
        <f t="shared" si="274"/>
        <v>0</v>
      </c>
      <c r="FW187" s="174" t="str">
        <f t="shared" si="275"/>
        <v/>
      </c>
      <c r="FX187" s="145"/>
      <c r="FY187" s="152"/>
      <c r="FZ187" s="152"/>
      <c r="GA187" s="145"/>
      <c r="GB187" s="145"/>
      <c r="GC187" s="145"/>
      <c r="GD187" s="145"/>
      <c r="GE187" s="145"/>
      <c r="GF187" s="145"/>
      <c r="GG187" s="145"/>
      <c r="GH187" s="145"/>
      <c r="GI187" s="145"/>
    </row>
    <row r="188" spans="1:191" x14ac:dyDescent="0.25">
      <c r="A188" s="41" t="s">
        <v>458</v>
      </c>
      <c r="B188" s="45" t="str">
        <f t="shared" si="252"/>
        <v>Umwandlungssatz F64 für obligatorische Altersguthaben</v>
      </c>
      <c r="C188" s="45"/>
      <c r="D188" s="45"/>
      <c r="E188" s="45"/>
      <c r="F188" s="104">
        <f t="shared" si="277"/>
        <v>6.454549512942892E-2</v>
      </c>
      <c r="G188" s="104">
        <f t="shared" si="276"/>
        <v>6.7261282670018366E-2</v>
      </c>
      <c r="H188" s="105">
        <f t="shared" si="254"/>
        <v>-2.7157875405894455E-3</v>
      </c>
      <c r="I188" s="93">
        <f t="shared" si="255"/>
        <v>-4.0376683773828859E-2</v>
      </c>
      <c r="J188" s="23"/>
      <c r="K188" s="31"/>
      <c r="L188" s="31"/>
      <c r="M188" s="23"/>
      <c r="N188" s="23"/>
      <c r="O188" s="23"/>
      <c r="P188" s="23"/>
      <c r="Q188" s="23"/>
      <c r="R188" s="23"/>
      <c r="S188" s="23"/>
      <c r="T188" s="23"/>
      <c r="U188" s="23"/>
      <c r="V188" s="14"/>
      <c r="W188" s="130">
        <v>6.5000000000000002E-2</v>
      </c>
      <c r="X188" s="130">
        <v>6.8000000000000005E-2</v>
      </c>
      <c r="Y188" s="189">
        <f t="shared" si="256"/>
        <v>-3.0000000000000027E-3</v>
      </c>
      <c r="Z188" s="174">
        <f t="shared" si="257"/>
        <v>-4.4117647058823595E-2</v>
      </c>
      <c r="AA188" s="145"/>
      <c r="AB188" s="152"/>
      <c r="AC188" s="152"/>
      <c r="AD188" s="145"/>
      <c r="AE188" s="145"/>
      <c r="AF188" s="145"/>
      <c r="AG188" s="145"/>
      <c r="AH188" s="145"/>
      <c r="AI188" s="145"/>
      <c r="AJ188" s="145"/>
      <c r="AK188" s="145"/>
      <c r="AL188" s="145"/>
      <c r="AM188" s="14"/>
      <c r="AN188" s="130">
        <v>6.8000000000000005E-2</v>
      </c>
      <c r="AO188" s="130">
        <v>6.8000000000000005E-2</v>
      </c>
      <c r="AP188" s="189">
        <f t="shared" si="258"/>
        <v>0</v>
      </c>
      <c r="AQ188" s="174">
        <f t="shared" si="259"/>
        <v>0</v>
      </c>
      <c r="AR188" s="145"/>
      <c r="AS188" s="152"/>
      <c r="AT188" s="152"/>
      <c r="AU188" s="145"/>
      <c r="AV188" s="145"/>
      <c r="AW188" s="145"/>
      <c r="AX188" s="145"/>
      <c r="AY188" s="145"/>
      <c r="AZ188" s="145"/>
      <c r="BA188" s="145"/>
      <c r="BB188" s="145"/>
      <c r="BC188" s="145"/>
      <c r="BD188" s="14"/>
      <c r="BE188" s="130">
        <v>6.4699999999999994E-2</v>
      </c>
      <c r="BF188" s="130">
        <v>6.8000000000000005E-2</v>
      </c>
      <c r="BG188" s="189">
        <f t="shared" si="260"/>
        <v>-3.3000000000000113E-3</v>
      </c>
      <c r="BH188" s="174">
        <f t="shared" si="261"/>
        <v>-4.8529411764706043E-2</v>
      </c>
      <c r="BI188" s="145"/>
      <c r="BJ188" s="152"/>
      <c r="BK188" s="152"/>
      <c r="BL188" s="145"/>
      <c r="BM188" s="145"/>
      <c r="BN188" s="145"/>
      <c r="BO188" s="145"/>
      <c r="BP188" s="145"/>
      <c r="BQ188" s="145"/>
      <c r="BR188" s="145"/>
      <c r="BS188" s="145"/>
      <c r="BT188" s="145"/>
      <c r="BU188" s="14"/>
      <c r="BV188" s="130">
        <v>0.06</v>
      </c>
      <c r="BW188" s="130">
        <v>6.2E-2</v>
      </c>
      <c r="BX188" s="189">
        <f t="shared" si="262"/>
        <v>-2.0000000000000018E-3</v>
      </c>
      <c r="BY188" s="174">
        <f t="shared" si="263"/>
        <v>-3.2258064516129115E-2</v>
      </c>
      <c r="BZ188" s="145"/>
      <c r="CA188" s="152"/>
      <c r="CB188" s="152"/>
      <c r="CC188" s="145"/>
      <c r="CD188" s="145"/>
      <c r="CE188" s="145"/>
      <c r="CF188" s="145"/>
      <c r="CG188" s="145"/>
      <c r="CH188" s="145"/>
      <c r="CI188" s="145"/>
      <c r="CJ188" s="145"/>
      <c r="CK188" s="145"/>
      <c r="CL188" s="14"/>
      <c r="CM188" s="130">
        <v>6.6000000000000003E-2</v>
      </c>
      <c r="CN188" s="130">
        <v>6.8000000000000005E-2</v>
      </c>
      <c r="CO188" s="227">
        <f t="shared" si="264"/>
        <v>-2.0000000000000018E-3</v>
      </c>
      <c r="CP188" s="218">
        <f t="shared" si="265"/>
        <v>-2.9411764705882359E-2</v>
      </c>
      <c r="CQ188" s="198"/>
      <c r="CR188" s="127"/>
      <c r="CS188" s="127"/>
      <c r="CT188" s="198"/>
      <c r="CU188" s="198"/>
      <c r="CV188" s="198"/>
      <c r="CW188" s="198"/>
      <c r="CX188" s="198"/>
      <c r="CY188" s="198"/>
      <c r="CZ188" s="198"/>
      <c r="DA188" s="198"/>
      <c r="DB188" s="198"/>
      <c r="DC188" s="14"/>
      <c r="DD188" s="130">
        <v>6.8000000000000005E-2</v>
      </c>
      <c r="DE188" s="130" vm="24">
        <v>6.8000000000000005E-2</v>
      </c>
      <c r="DF188" s="189">
        <f t="shared" si="266"/>
        <v>0</v>
      </c>
      <c r="DG188" s="174">
        <f t="shared" si="267"/>
        <v>0</v>
      </c>
      <c r="DH188" s="145"/>
      <c r="DI188" s="152"/>
      <c r="DJ188" s="152"/>
      <c r="DK188" s="145"/>
      <c r="DL188" s="145"/>
      <c r="DM188" s="145"/>
      <c r="DN188" s="145"/>
      <c r="DO188" s="145"/>
      <c r="DP188" s="145"/>
      <c r="DQ188" s="145"/>
      <c r="DR188" s="145"/>
      <c r="DS188" s="145"/>
      <c r="DT188" s="14"/>
      <c r="DU188" s="130">
        <v>6.8000000000000005E-2</v>
      </c>
      <c r="DV188" s="130">
        <v>6.8000000000000005E-2</v>
      </c>
      <c r="DW188" s="189">
        <f t="shared" si="268"/>
        <v>0</v>
      </c>
      <c r="DX188" s="174">
        <f t="shared" si="269"/>
        <v>0</v>
      </c>
      <c r="DY188" s="145"/>
      <c r="DZ188" s="152"/>
      <c r="EA188" s="152"/>
      <c r="EB188" s="145"/>
      <c r="EC188" s="145"/>
      <c r="ED188" s="145"/>
      <c r="EE188" s="145"/>
      <c r="EF188" s="145"/>
      <c r="EG188" s="145"/>
      <c r="EH188" s="145"/>
      <c r="EI188" s="145"/>
      <c r="EJ188" s="145"/>
      <c r="EK188" s="14"/>
      <c r="EL188" s="130">
        <v>0</v>
      </c>
      <c r="EM188" s="130">
        <v>0</v>
      </c>
      <c r="EN188" s="189">
        <f t="shared" si="270"/>
        <v>0</v>
      </c>
      <c r="EO188" s="174" t="str">
        <f t="shared" si="271"/>
        <v/>
      </c>
      <c r="EP188" s="145"/>
      <c r="EQ188" s="152"/>
      <c r="ER188" s="152"/>
      <c r="ES188" s="145"/>
      <c r="ET188" s="145"/>
      <c r="EU188" s="145"/>
      <c r="EV188" s="145"/>
      <c r="EW188" s="145"/>
      <c r="EX188" s="145"/>
      <c r="EY188" s="145"/>
      <c r="EZ188" s="145"/>
      <c r="FA188" s="145"/>
      <c r="FB188" s="14"/>
      <c r="FC188" s="130" vm="25">
        <v>6.8000000000000005E-2</v>
      </c>
      <c r="FD188" s="130" vm="25">
        <v>6.8000000000000005E-2</v>
      </c>
      <c r="FE188" s="189">
        <f t="shared" si="272"/>
        <v>0</v>
      </c>
      <c r="FF188" s="174">
        <f t="shared" si="273"/>
        <v>0</v>
      </c>
      <c r="FG188" s="145"/>
      <c r="FH188" s="152"/>
      <c r="FI188" s="152"/>
      <c r="FJ188" s="145"/>
      <c r="FK188" s="145"/>
      <c r="FL188" s="145"/>
      <c r="FM188" s="145"/>
      <c r="FN188" s="145"/>
      <c r="FO188" s="145"/>
      <c r="FP188" s="145"/>
      <c r="FQ188" s="145"/>
      <c r="FR188" s="145"/>
      <c r="FS188" s="14"/>
      <c r="FT188" s="130">
        <v>0</v>
      </c>
      <c r="FU188" s="130">
        <v>0</v>
      </c>
      <c r="FV188" s="189">
        <f t="shared" si="274"/>
        <v>0</v>
      </c>
      <c r="FW188" s="174" t="str">
        <f t="shared" si="275"/>
        <v/>
      </c>
      <c r="FX188" s="145"/>
      <c r="FY188" s="152"/>
      <c r="FZ188" s="152"/>
      <c r="GA188" s="145"/>
      <c r="GB188" s="145"/>
      <c r="GC188" s="145"/>
      <c r="GD188" s="145"/>
      <c r="GE188" s="145"/>
      <c r="GF188" s="145"/>
      <c r="GG188" s="145"/>
      <c r="GH188" s="145"/>
      <c r="GI188" s="145"/>
    </row>
    <row r="189" spans="1:191" x14ac:dyDescent="0.25">
      <c r="A189" s="41">
        <v>763</v>
      </c>
      <c r="B189" s="45" t="str">
        <f t="shared" si="252"/>
        <v>Umwandlungssatz F64 für überobligatorische Altersguthaben</v>
      </c>
      <c r="C189" s="45"/>
      <c r="D189" s="45"/>
      <c r="E189" s="45"/>
      <c r="F189" s="104">
        <f t="shared" si="277"/>
        <v>4.7051774016209871E-2</v>
      </c>
      <c r="G189" s="104">
        <f t="shared" si="276"/>
        <v>4.8900419417130907E-2</v>
      </c>
      <c r="H189" s="105">
        <f t="shared" si="254"/>
        <v>-1.8486454009210354E-3</v>
      </c>
      <c r="I189" s="93">
        <f t="shared" si="255"/>
        <v>-3.7804285177018615E-2</v>
      </c>
      <c r="J189" s="23"/>
      <c r="K189" s="31"/>
      <c r="L189" s="31"/>
      <c r="M189" s="23"/>
      <c r="N189" s="23"/>
      <c r="O189" s="23"/>
      <c r="P189" s="23"/>
      <c r="Q189" s="23"/>
      <c r="R189" s="23"/>
      <c r="S189" s="23"/>
      <c r="T189" s="23"/>
      <c r="U189" s="23"/>
      <c r="V189" s="14"/>
      <c r="W189" s="130">
        <v>4.7626000000000002E-2</v>
      </c>
      <c r="X189" s="130">
        <v>4.9953999999999998E-2</v>
      </c>
      <c r="Y189" s="189">
        <f t="shared" si="256"/>
        <v>-2.3279999999999967E-3</v>
      </c>
      <c r="Z189" s="174">
        <f t="shared" si="257"/>
        <v>-4.6602874644673054E-2</v>
      </c>
      <c r="AA189" s="145"/>
      <c r="AB189" s="152"/>
      <c r="AC189" s="152"/>
      <c r="AD189" s="145"/>
      <c r="AE189" s="145"/>
      <c r="AF189" s="145"/>
      <c r="AG189" s="145"/>
      <c r="AH189" s="145"/>
      <c r="AI189" s="145"/>
      <c r="AJ189" s="145"/>
      <c r="AK189" s="145"/>
      <c r="AL189" s="145"/>
      <c r="AM189" s="14"/>
      <c r="AN189" s="130">
        <v>4.8800000000000003E-2</v>
      </c>
      <c r="AO189" s="130">
        <v>4.8800000000000003E-2</v>
      </c>
      <c r="AP189" s="189">
        <f t="shared" si="258"/>
        <v>0</v>
      </c>
      <c r="AQ189" s="174">
        <f t="shared" si="259"/>
        <v>0</v>
      </c>
      <c r="AR189" s="145"/>
      <c r="AS189" s="152"/>
      <c r="AT189" s="152"/>
      <c r="AU189" s="145"/>
      <c r="AV189" s="145"/>
      <c r="AW189" s="145"/>
      <c r="AX189" s="145"/>
      <c r="AY189" s="145"/>
      <c r="AZ189" s="145"/>
      <c r="BA189" s="145"/>
      <c r="BB189" s="145"/>
      <c r="BC189" s="145"/>
      <c r="BD189" s="14"/>
      <c r="BE189" s="130">
        <v>4.6899999999999997E-2</v>
      </c>
      <c r="BF189" s="130">
        <v>4.8000000000000001E-2</v>
      </c>
      <c r="BG189" s="189">
        <f t="shared" si="260"/>
        <v>-1.1000000000000038E-3</v>
      </c>
      <c r="BH189" s="174">
        <f t="shared" si="261"/>
        <v>-2.2916666666666696E-2</v>
      </c>
      <c r="BI189" s="145"/>
      <c r="BJ189" s="152"/>
      <c r="BK189" s="152"/>
      <c r="BL189" s="145"/>
      <c r="BM189" s="145"/>
      <c r="BN189" s="145"/>
      <c r="BO189" s="145"/>
      <c r="BP189" s="145"/>
      <c r="BQ189" s="145"/>
      <c r="BR189" s="145"/>
      <c r="BS189" s="145"/>
      <c r="BT189" s="145"/>
      <c r="BU189" s="14"/>
      <c r="BV189" s="130">
        <v>4.4999999999999998E-2</v>
      </c>
      <c r="BW189" s="130">
        <v>4.5900000000000003E-2</v>
      </c>
      <c r="BX189" s="189">
        <f t="shared" si="262"/>
        <v>-9.0000000000000496E-4</v>
      </c>
      <c r="BY189" s="174">
        <f t="shared" si="263"/>
        <v>-1.9607843137255054E-2</v>
      </c>
      <c r="BZ189" s="145"/>
      <c r="CA189" s="152"/>
      <c r="CB189" s="152"/>
      <c r="CC189" s="145"/>
      <c r="CD189" s="145"/>
      <c r="CE189" s="145"/>
      <c r="CF189" s="145"/>
      <c r="CG189" s="145"/>
      <c r="CH189" s="145"/>
      <c r="CI189" s="145"/>
      <c r="CJ189" s="145"/>
      <c r="CK189" s="145"/>
      <c r="CL189" s="14"/>
      <c r="CM189" s="130">
        <v>4.607E-2</v>
      </c>
      <c r="CN189" s="130">
        <v>4.759E-2</v>
      </c>
      <c r="CO189" s="227">
        <f t="shared" si="264"/>
        <v>-1.5200000000000005E-3</v>
      </c>
      <c r="CP189" s="218">
        <f t="shared" si="265"/>
        <v>-3.1939483084681641E-2</v>
      </c>
      <c r="CQ189" s="198"/>
      <c r="CR189" s="127"/>
      <c r="CS189" s="127"/>
      <c r="CT189" s="198"/>
      <c r="CU189" s="198"/>
      <c r="CV189" s="198"/>
      <c r="CW189" s="198"/>
      <c r="CX189" s="198"/>
      <c r="CY189" s="198"/>
      <c r="CZ189" s="198"/>
      <c r="DA189" s="198"/>
      <c r="DB189" s="198"/>
      <c r="DC189" s="14"/>
      <c r="DD189" s="130">
        <v>4.7500000000000001E-2</v>
      </c>
      <c r="DE189" s="130">
        <v>4.9000000000000002E-2</v>
      </c>
      <c r="DF189" s="189">
        <f t="shared" si="266"/>
        <v>-1.5000000000000013E-3</v>
      </c>
      <c r="DG189" s="174">
        <f t="shared" si="267"/>
        <v>-3.0612244897959218E-2</v>
      </c>
      <c r="DH189" s="145"/>
      <c r="DI189" s="152"/>
      <c r="DJ189" s="152"/>
      <c r="DK189" s="145"/>
      <c r="DL189" s="145"/>
      <c r="DM189" s="145"/>
      <c r="DN189" s="145"/>
      <c r="DO189" s="145"/>
      <c r="DP189" s="145"/>
      <c r="DQ189" s="145"/>
      <c r="DR189" s="145"/>
      <c r="DS189" s="145"/>
      <c r="DT189" s="14"/>
      <c r="DU189" s="130">
        <v>4.6199999999999998E-2</v>
      </c>
      <c r="DV189" s="130">
        <v>4.7800000000000002E-2</v>
      </c>
      <c r="DW189" s="189">
        <f t="shared" si="268"/>
        <v>-1.6000000000000042E-3</v>
      </c>
      <c r="DX189" s="174">
        <f t="shared" si="269"/>
        <v>-3.3472803347280422E-2</v>
      </c>
      <c r="DY189" s="145"/>
      <c r="DZ189" s="152"/>
      <c r="EA189" s="152"/>
      <c r="EB189" s="145"/>
      <c r="EC189" s="145"/>
      <c r="ED189" s="145"/>
      <c r="EE189" s="145"/>
      <c r="EF189" s="145"/>
      <c r="EG189" s="145"/>
      <c r="EH189" s="145"/>
      <c r="EI189" s="145"/>
      <c r="EJ189" s="145"/>
      <c r="EK189" s="14"/>
      <c r="EL189" s="130">
        <v>4.0599999999999997E-2</v>
      </c>
      <c r="EM189" s="130">
        <v>4.3499999999999997E-2</v>
      </c>
      <c r="EN189" s="189">
        <f t="shared" si="270"/>
        <v>-2.8999999999999998E-3</v>
      </c>
      <c r="EO189" s="174">
        <f t="shared" si="271"/>
        <v>-6.6666666666666652E-2</v>
      </c>
      <c r="EP189" s="145"/>
      <c r="EQ189" s="152"/>
      <c r="ER189" s="152"/>
      <c r="ES189" s="145"/>
      <c r="ET189" s="145"/>
      <c r="EU189" s="145"/>
      <c r="EV189" s="145"/>
      <c r="EW189" s="145"/>
      <c r="EX189" s="145"/>
      <c r="EY189" s="145"/>
      <c r="EZ189" s="145"/>
      <c r="FA189" s="145"/>
      <c r="FB189" s="14"/>
      <c r="FC189" s="130" vm="26">
        <v>6.8000000000000005E-2</v>
      </c>
      <c r="FD189" s="130" vm="26">
        <v>6.8000000000000005E-2</v>
      </c>
      <c r="FE189" s="189">
        <f t="shared" si="272"/>
        <v>0</v>
      </c>
      <c r="FF189" s="174">
        <f t="shared" si="273"/>
        <v>0</v>
      </c>
      <c r="FG189" s="145"/>
      <c r="FH189" s="152"/>
      <c r="FI189" s="152"/>
      <c r="FJ189" s="145"/>
      <c r="FK189" s="145"/>
      <c r="FL189" s="145"/>
      <c r="FM189" s="145"/>
      <c r="FN189" s="145"/>
      <c r="FO189" s="145"/>
      <c r="FP189" s="145"/>
      <c r="FQ189" s="145"/>
      <c r="FR189" s="145"/>
      <c r="FS189" s="14"/>
      <c r="FT189" s="130">
        <v>0</v>
      </c>
      <c r="FU189" s="130">
        <v>0</v>
      </c>
      <c r="FV189" s="189">
        <f t="shared" si="274"/>
        <v>0</v>
      </c>
      <c r="FW189" s="174" t="str">
        <f t="shared" si="275"/>
        <v/>
      </c>
      <c r="FX189" s="145"/>
      <c r="FY189" s="152"/>
      <c r="FZ189" s="152"/>
      <c r="GA189" s="145"/>
      <c r="GB189" s="145"/>
      <c r="GC189" s="145"/>
      <c r="GD189" s="145"/>
      <c r="GE189" s="145"/>
      <c r="GF189" s="145"/>
      <c r="GG189" s="145"/>
      <c r="GH189" s="145"/>
      <c r="GI189" s="145"/>
    </row>
    <row r="190" spans="1:191" x14ac:dyDescent="0.25">
      <c r="A190" s="41" t="s">
        <v>592</v>
      </c>
      <c r="B190" s="45" t="str">
        <f t="shared" si="252"/>
        <v>Obligatorischer Rentenmindestumwandlungssatz M65/F64 (Schattenrechnung)</v>
      </c>
      <c r="C190" s="45"/>
      <c r="D190" s="45"/>
      <c r="E190" s="45"/>
      <c r="F190" s="104">
        <f t="shared" si="277"/>
        <v>6.8000000000000005E-2</v>
      </c>
      <c r="G190" s="104">
        <f t="shared" si="276"/>
        <v>6.7999999999999991E-2</v>
      </c>
      <c r="H190" s="105">
        <f t="shared" si="254"/>
        <v>1.3877787807814457E-17</v>
      </c>
      <c r="I190" s="93">
        <f t="shared" si="255"/>
        <v>2.2204460492503131E-16</v>
      </c>
      <c r="J190" s="23"/>
      <c r="K190" s="31"/>
      <c r="L190" s="31"/>
      <c r="M190" s="23"/>
      <c r="N190" s="23"/>
      <c r="O190" s="23"/>
      <c r="P190" s="23"/>
      <c r="Q190" s="23"/>
      <c r="R190" s="23"/>
      <c r="S190" s="23"/>
      <c r="T190" s="23"/>
      <c r="U190" s="23"/>
      <c r="V190" s="14"/>
      <c r="W190" s="130">
        <v>6.8000000000000005E-2</v>
      </c>
      <c r="X190" s="130">
        <v>6.8000000000000005E-2</v>
      </c>
      <c r="Y190" s="189">
        <f t="shared" si="256"/>
        <v>0</v>
      </c>
      <c r="Z190" s="174">
        <f t="shared" si="257"/>
        <v>0</v>
      </c>
      <c r="AA190" s="145"/>
      <c r="AB190" s="152"/>
      <c r="AC190" s="152"/>
      <c r="AD190" s="145"/>
      <c r="AE190" s="145"/>
      <c r="AF190" s="145"/>
      <c r="AG190" s="145"/>
      <c r="AH190" s="145"/>
      <c r="AI190" s="145"/>
      <c r="AJ190" s="145"/>
      <c r="AK190" s="145"/>
      <c r="AL190" s="145"/>
      <c r="AM190" s="14"/>
      <c r="AN190" s="130">
        <v>6.8000000000000005E-2</v>
      </c>
      <c r="AO190" s="130">
        <v>6.8000000000000005E-2</v>
      </c>
      <c r="AP190" s="189">
        <f t="shared" si="258"/>
        <v>0</v>
      </c>
      <c r="AQ190" s="174">
        <f t="shared" si="259"/>
        <v>0</v>
      </c>
      <c r="AR190" s="145"/>
      <c r="AS190" s="152"/>
      <c r="AT190" s="152"/>
      <c r="AU190" s="145"/>
      <c r="AV190" s="145"/>
      <c r="AW190" s="145"/>
      <c r="AX190" s="145"/>
      <c r="AY190" s="145"/>
      <c r="AZ190" s="145"/>
      <c r="BA190" s="145"/>
      <c r="BB190" s="145"/>
      <c r="BC190" s="145"/>
      <c r="BD190" s="14"/>
      <c r="BE190" s="130">
        <v>6.8000000000000005E-2</v>
      </c>
      <c r="BF190" s="130">
        <v>6.8000000000000005E-2</v>
      </c>
      <c r="BG190" s="189">
        <f t="shared" si="260"/>
        <v>0</v>
      </c>
      <c r="BH190" s="174">
        <f t="shared" si="261"/>
        <v>0</v>
      </c>
      <c r="BI190" s="145"/>
      <c r="BJ190" s="152"/>
      <c r="BK190" s="152"/>
      <c r="BL190" s="145"/>
      <c r="BM190" s="145"/>
      <c r="BN190" s="145"/>
      <c r="BO190" s="145"/>
      <c r="BP190" s="145"/>
      <c r="BQ190" s="145"/>
      <c r="BR190" s="145"/>
      <c r="BS190" s="145"/>
      <c r="BT190" s="145"/>
      <c r="BU190" s="14"/>
      <c r="BV190" s="130">
        <v>6.8000000000000005E-2</v>
      </c>
      <c r="BW190" s="130">
        <v>6.8000000000000005E-2</v>
      </c>
      <c r="BX190" s="189">
        <f t="shared" si="262"/>
        <v>0</v>
      </c>
      <c r="BY190" s="174">
        <f t="shared" si="263"/>
        <v>0</v>
      </c>
      <c r="BZ190" s="145"/>
      <c r="CA190" s="152"/>
      <c r="CB190" s="152"/>
      <c r="CC190" s="145"/>
      <c r="CD190" s="145"/>
      <c r="CE190" s="145"/>
      <c r="CF190" s="145"/>
      <c r="CG190" s="145"/>
      <c r="CH190" s="145"/>
      <c r="CI190" s="145"/>
      <c r="CJ190" s="145"/>
      <c r="CK190" s="145"/>
      <c r="CL190" s="14"/>
      <c r="CM190" s="130">
        <v>6.8000000000000005E-2</v>
      </c>
      <c r="CN190" s="130">
        <v>6.8000000000000005E-2</v>
      </c>
      <c r="CO190" s="227">
        <f t="shared" si="264"/>
        <v>0</v>
      </c>
      <c r="CP190" s="218">
        <f t="shared" si="265"/>
        <v>0</v>
      </c>
      <c r="CQ190" s="198"/>
      <c r="CR190" s="127"/>
      <c r="CS190" s="127"/>
      <c r="CT190" s="198"/>
      <c r="CU190" s="198"/>
      <c r="CV190" s="198"/>
      <c r="CW190" s="198"/>
      <c r="CX190" s="198"/>
      <c r="CY190" s="198"/>
      <c r="CZ190" s="198"/>
      <c r="DA190" s="198"/>
      <c r="DB190" s="198"/>
      <c r="DC190" s="14"/>
      <c r="DD190" s="130">
        <v>6.8000000000000005E-2</v>
      </c>
      <c r="DE190" s="130">
        <v>6.8000000000000005E-2</v>
      </c>
      <c r="DF190" s="189">
        <f t="shared" si="266"/>
        <v>0</v>
      </c>
      <c r="DG190" s="174">
        <f t="shared" si="267"/>
        <v>0</v>
      </c>
      <c r="DH190" s="145"/>
      <c r="DI190" s="152"/>
      <c r="DJ190" s="152"/>
      <c r="DK190" s="145"/>
      <c r="DL190" s="145"/>
      <c r="DM190" s="145"/>
      <c r="DN190" s="145"/>
      <c r="DO190" s="145"/>
      <c r="DP190" s="145"/>
      <c r="DQ190" s="145"/>
      <c r="DR190" s="145"/>
      <c r="DS190" s="145"/>
      <c r="DT190" s="14"/>
      <c r="DU190" s="130">
        <v>6.8000000000000005E-2</v>
      </c>
      <c r="DV190" s="130">
        <v>6.8000000000000005E-2</v>
      </c>
      <c r="DW190" s="189">
        <f t="shared" si="268"/>
        <v>0</v>
      </c>
      <c r="DX190" s="174">
        <f t="shared" si="269"/>
        <v>0</v>
      </c>
      <c r="DY190" s="145"/>
      <c r="DZ190" s="152"/>
      <c r="EA190" s="152"/>
      <c r="EB190" s="145"/>
      <c r="EC190" s="145"/>
      <c r="ED190" s="145"/>
      <c r="EE190" s="145"/>
      <c r="EF190" s="145"/>
      <c r="EG190" s="145"/>
      <c r="EH190" s="145"/>
      <c r="EI190" s="145"/>
      <c r="EJ190" s="145"/>
      <c r="EK190" s="14"/>
      <c r="EL190" s="130">
        <v>6.8000000000000005E-2</v>
      </c>
      <c r="EM190" s="130">
        <v>6.8000000000000005E-2</v>
      </c>
      <c r="EN190" s="189">
        <f t="shared" si="270"/>
        <v>0</v>
      </c>
      <c r="EO190" s="174">
        <f t="shared" si="271"/>
        <v>0</v>
      </c>
      <c r="EP190" s="145"/>
      <c r="EQ190" s="152"/>
      <c r="ER190" s="152"/>
      <c r="ES190" s="145"/>
      <c r="ET190" s="145"/>
      <c r="EU190" s="145"/>
      <c r="EV190" s="145"/>
      <c r="EW190" s="145"/>
      <c r="EX190" s="145"/>
      <c r="EY190" s="145"/>
      <c r="EZ190" s="145"/>
      <c r="FA190" s="145"/>
      <c r="FB190" s="14"/>
      <c r="FC190" s="130">
        <v>6.8000000000000005E-2</v>
      </c>
      <c r="FD190" s="130">
        <v>6.8000000000000005E-2</v>
      </c>
      <c r="FE190" s="189">
        <f t="shared" si="272"/>
        <v>0</v>
      </c>
      <c r="FF190" s="174">
        <f t="shared" si="273"/>
        <v>0</v>
      </c>
      <c r="FG190" s="145"/>
      <c r="FH190" s="152"/>
      <c r="FI190" s="152"/>
      <c r="FJ190" s="145"/>
      <c r="FK190" s="145"/>
      <c r="FL190" s="145"/>
      <c r="FM190" s="145"/>
      <c r="FN190" s="145"/>
      <c r="FO190" s="145"/>
      <c r="FP190" s="145"/>
      <c r="FQ190" s="145"/>
      <c r="FR190" s="145"/>
      <c r="FS190" s="14"/>
      <c r="FT190" s="130">
        <v>6.8000000000000005E-2</v>
      </c>
      <c r="FU190" s="130">
        <v>6.8000000000000005E-2</v>
      </c>
      <c r="FV190" s="189">
        <f t="shared" si="274"/>
        <v>0</v>
      </c>
      <c r="FW190" s="174">
        <f t="shared" si="275"/>
        <v>0</v>
      </c>
      <c r="FX190" s="145"/>
      <c r="FY190" s="152"/>
      <c r="FZ190" s="152"/>
      <c r="GA190" s="145"/>
      <c r="GB190" s="145"/>
      <c r="GC190" s="145"/>
      <c r="GD190" s="145"/>
      <c r="GE190" s="145"/>
      <c r="GF190" s="145"/>
      <c r="GG190" s="145"/>
      <c r="GH190" s="145"/>
      <c r="GI190" s="145"/>
    </row>
    <row r="191" spans="1:191" x14ac:dyDescent="0.25">
      <c r="A191" s="41"/>
      <c r="B191" s="45"/>
      <c r="C191" s="45"/>
      <c r="D191" s="45"/>
      <c r="E191" s="45"/>
      <c r="F191" s="79"/>
      <c r="G191" s="79"/>
      <c r="H191" s="92"/>
      <c r="I191" s="93"/>
      <c r="J191" s="23"/>
      <c r="K191" s="31"/>
      <c r="L191" s="31"/>
      <c r="M191" s="23"/>
      <c r="N191" s="23"/>
      <c r="O191" s="23"/>
      <c r="P191" s="23"/>
      <c r="Q191" s="23"/>
      <c r="R191" s="23"/>
      <c r="S191" s="23"/>
      <c r="T191" s="23"/>
      <c r="U191" s="23"/>
      <c r="V191" s="14"/>
      <c r="W191" s="152"/>
      <c r="X191" s="152"/>
      <c r="Y191" s="156"/>
      <c r="Z191" s="174"/>
      <c r="AA191" s="145"/>
      <c r="AB191" s="152"/>
      <c r="AC191" s="152"/>
      <c r="AD191" s="145"/>
      <c r="AE191" s="145"/>
      <c r="AF191" s="145"/>
      <c r="AG191" s="145"/>
      <c r="AH191" s="145"/>
      <c r="AI191" s="145"/>
      <c r="AJ191" s="145"/>
      <c r="AK191" s="145"/>
      <c r="AL191" s="145"/>
      <c r="AM191" s="14"/>
      <c r="AN191" s="152"/>
      <c r="AO191" s="152"/>
      <c r="AP191" s="156"/>
      <c r="AQ191" s="174"/>
      <c r="AR191" s="145"/>
      <c r="AS191" s="152"/>
      <c r="AT191" s="152"/>
      <c r="AU191" s="145"/>
      <c r="AV191" s="145"/>
      <c r="AW191" s="145"/>
      <c r="AX191" s="145"/>
      <c r="AY191" s="145"/>
      <c r="AZ191" s="145"/>
      <c r="BA191" s="145"/>
      <c r="BB191" s="145"/>
      <c r="BC191" s="145"/>
      <c r="BD191" s="14"/>
      <c r="BE191" s="152"/>
      <c r="BF191" s="152"/>
      <c r="BG191" s="156"/>
      <c r="BH191" s="174"/>
      <c r="BI191" s="145"/>
      <c r="BJ191" s="152"/>
      <c r="BK191" s="152"/>
      <c r="BL191" s="145"/>
      <c r="BM191" s="145"/>
      <c r="BN191" s="145"/>
      <c r="BO191" s="145"/>
      <c r="BP191" s="145"/>
      <c r="BQ191" s="145"/>
      <c r="BR191" s="145"/>
      <c r="BS191" s="145"/>
      <c r="BT191" s="145"/>
      <c r="BU191" s="14"/>
      <c r="BV191" s="152"/>
      <c r="BW191" s="152"/>
      <c r="BX191" s="156"/>
      <c r="BY191" s="174"/>
      <c r="BZ191" s="145"/>
      <c r="CA191" s="152"/>
      <c r="CB191" s="152"/>
      <c r="CC191" s="145"/>
      <c r="CD191" s="145"/>
      <c r="CE191" s="145"/>
      <c r="CF191" s="145"/>
      <c r="CG191" s="145"/>
      <c r="CH191" s="145"/>
      <c r="CI191" s="145"/>
      <c r="CJ191" s="145"/>
      <c r="CK191" s="145"/>
      <c r="CL191" s="14"/>
      <c r="CM191" s="127"/>
      <c r="CN191" s="127"/>
      <c r="CO191" s="205"/>
      <c r="CP191" s="218"/>
      <c r="CQ191" s="198"/>
      <c r="CR191" s="127"/>
      <c r="CS191" s="127"/>
      <c r="CT191" s="198"/>
      <c r="CU191" s="198"/>
      <c r="CV191" s="198"/>
      <c r="CW191" s="198"/>
      <c r="CX191" s="198"/>
      <c r="CY191" s="198"/>
      <c r="CZ191" s="198"/>
      <c r="DA191" s="198"/>
      <c r="DB191" s="198"/>
      <c r="DC191" s="14"/>
      <c r="DD191" s="152"/>
      <c r="DE191" s="152"/>
      <c r="DF191" s="156"/>
      <c r="DG191" s="174"/>
      <c r="DH191" s="145"/>
      <c r="DI191" s="152"/>
      <c r="DJ191" s="152"/>
      <c r="DK191" s="145"/>
      <c r="DL191" s="145"/>
      <c r="DM191" s="145"/>
      <c r="DN191" s="145"/>
      <c r="DO191" s="145"/>
      <c r="DP191" s="145"/>
      <c r="DQ191" s="145"/>
      <c r="DR191" s="145"/>
      <c r="DS191" s="145"/>
      <c r="DT191" s="14"/>
      <c r="DU191" s="152"/>
      <c r="DV191" s="152"/>
      <c r="DW191" s="156"/>
      <c r="DX191" s="174"/>
      <c r="DY191" s="145"/>
      <c r="DZ191" s="152"/>
      <c r="EA191" s="152"/>
      <c r="EB191" s="145"/>
      <c r="EC191" s="145"/>
      <c r="ED191" s="145"/>
      <c r="EE191" s="145"/>
      <c r="EF191" s="145"/>
      <c r="EG191" s="145"/>
      <c r="EH191" s="145"/>
      <c r="EI191" s="145"/>
      <c r="EJ191" s="145"/>
      <c r="EK191" s="14"/>
      <c r="EL191" s="152"/>
      <c r="EM191" s="152"/>
      <c r="EN191" s="156"/>
      <c r="EO191" s="174"/>
      <c r="EP191" s="145"/>
      <c r="EQ191" s="152"/>
      <c r="ER191" s="152"/>
      <c r="ES191" s="145"/>
      <c r="ET191" s="145"/>
      <c r="EU191" s="145"/>
      <c r="EV191" s="145"/>
      <c r="EW191" s="145"/>
      <c r="EX191" s="145"/>
      <c r="EY191" s="145"/>
      <c r="EZ191" s="145"/>
      <c r="FA191" s="145"/>
      <c r="FB191" s="14"/>
      <c r="FC191" s="152"/>
      <c r="FD191" s="152"/>
      <c r="FE191" s="156"/>
      <c r="FF191" s="174"/>
      <c r="FG191" s="145"/>
      <c r="FH191" s="152"/>
      <c r="FI191" s="152"/>
      <c r="FJ191" s="145"/>
      <c r="FK191" s="145"/>
      <c r="FL191" s="145"/>
      <c r="FM191" s="145"/>
      <c r="FN191" s="145"/>
      <c r="FO191" s="145"/>
      <c r="FP191" s="145"/>
      <c r="FQ191" s="145"/>
      <c r="FR191" s="145"/>
      <c r="FS191" s="14"/>
      <c r="FT191" s="152"/>
      <c r="FU191" s="152"/>
      <c r="FV191" s="156"/>
      <c r="FW191" s="174"/>
      <c r="FX191" s="145"/>
      <c r="FY191" s="152"/>
      <c r="FZ191" s="152"/>
      <c r="GA191" s="145"/>
      <c r="GB191" s="145"/>
      <c r="GC191" s="145"/>
      <c r="GD191" s="145"/>
      <c r="GE191" s="145"/>
      <c r="GF191" s="145"/>
      <c r="GG191" s="145"/>
      <c r="GH191" s="145"/>
      <c r="GI191" s="145"/>
    </row>
    <row r="192" spans="1:191" ht="13" x14ac:dyDescent="0.3">
      <c r="A192" s="41"/>
      <c r="B192" s="45"/>
      <c r="C192" s="45"/>
      <c r="D192" s="45"/>
      <c r="E192" s="45"/>
      <c r="F192" s="231">
        <f>+F181</f>
        <v>2022</v>
      </c>
      <c r="G192" s="231">
        <f>+F192-1</f>
        <v>2021</v>
      </c>
      <c r="H192" s="83" t="s">
        <v>571</v>
      </c>
      <c r="I192" s="84" t="s">
        <v>572</v>
      </c>
      <c r="J192" s="23"/>
      <c r="K192" s="31"/>
      <c r="L192" s="31"/>
      <c r="M192" s="23"/>
      <c r="N192" s="23"/>
      <c r="O192" s="23"/>
      <c r="P192" s="23"/>
      <c r="Q192" s="23"/>
      <c r="R192" s="23"/>
      <c r="S192" s="23"/>
      <c r="T192" s="23"/>
      <c r="U192" s="23"/>
      <c r="V192" s="14"/>
      <c r="W192" s="147">
        <v>2022</v>
      </c>
      <c r="X192" s="147">
        <f>+W192-1</f>
        <v>2021</v>
      </c>
      <c r="Y192" s="163" t="s">
        <v>571</v>
      </c>
      <c r="Z192" s="164" t="s">
        <v>572</v>
      </c>
      <c r="AA192" s="145"/>
      <c r="AB192" s="152"/>
      <c r="AC192" s="152"/>
      <c r="AD192" s="145"/>
      <c r="AE192" s="145"/>
      <c r="AF192" s="145"/>
      <c r="AG192" s="145"/>
      <c r="AH192" s="145"/>
      <c r="AI192" s="145"/>
      <c r="AJ192" s="145"/>
      <c r="AK192" s="145"/>
      <c r="AL192" s="145"/>
      <c r="AM192" s="14"/>
      <c r="AN192" s="147">
        <v>2022</v>
      </c>
      <c r="AO192" s="147">
        <f>+AN192-1</f>
        <v>2021</v>
      </c>
      <c r="AP192" s="163" t="s">
        <v>571</v>
      </c>
      <c r="AQ192" s="164" t="s">
        <v>572</v>
      </c>
      <c r="AR192" s="145"/>
      <c r="AS192" s="152"/>
      <c r="AT192" s="152"/>
      <c r="AU192" s="145"/>
      <c r="AV192" s="145"/>
      <c r="AW192" s="145"/>
      <c r="AX192" s="145"/>
      <c r="AY192" s="145"/>
      <c r="AZ192" s="145"/>
      <c r="BA192" s="145"/>
      <c r="BB192" s="145"/>
      <c r="BC192" s="145"/>
      <c r="BD192" s="14"/>
      <c r="BE192" s="147">
        <v>2022</v>
      </c>
      <c r="BF192" s="147">
        <f>+BE192-1</f>
        <v>2021</v>
      </c>
      <c r="BG192" s="163" t="s">
        <v>571</v>
      </c>
      <c r="BH192" s="164" t="s">
        <v>572</v>
      </c>
      <c r="BI192" s="145"/>
      <c r="BJ192" s="152"/>
      <c r="BK192" s="152"/>
      <c r="BL192" s="145"/>
      <c r="BM192" s="145"/>
      <c r="BN192" s="145"/>
      <c r="BO192" s="145"/>
      <c r="BP192" s="145"/>
      <c r="BQ192" s="145"/>
      <c r="BR192" s="145"/>
      <c r="BS192" s="145"/>
      <c r="BT192" s="145"/>
      <c r="BU192" s="14"/>
      <c r="BV192" s="147">
        <v>2022</v>
      </c>
      <c r="BW192" s="147">
        <f>+BV192-1</f>
        <v>2021</v>
      </c>
      <c r="BX192" s="163" t="s">
        <v>571</v>
      </c>
      <c r="BY192" s="164" t="s">
        <v>572</v>
      </c>
      <c r="BZ192" s="145"/>
      <c r="CA192" s="152"/>
      <c r="CB192" s="152"/>
      <c r="CC192" s="145"/>
      <c r="CD192" s="145"/>
      <c r="CE192" s="145"/>
      <c r="CF192" s="145"/>
      <c r="CG192" s="145"/>
      <c r="CH192" s="145"/>
      <c r="CI192" s="145"/>
      <c r="CJ192" s="145"/>
      <c r="CK192" s="145"/>
      <c r="CL192" s="14"/>
      <c r="CM192" s="200">
        <v>2022</v>
      </c>
      <c r="CN192" s="200">
        <f>+CM192-1</f>
        <v>2021</v>
      </c>
      <c r="CO192" s="208" t="s">
        <v>571</v>
      </c>
      <c r="CP192" s="209" t="s">
        <v>572</v>
      </c>
      <c r="CQ192" s="198"/>
      <c r="CR192" s="127"/>
      <c r="CS192" s="127"/>
      <c r="CT192" s="198"/>
      <c r="CU192" s="198"/>
      <c r="CV192" s="198"/>
      <c r="CW192" s="198"/>
      <c r="CX192" s="198"/>
      <c r="CY192" s="198"/>
      <c r="CZ192" s="198"/>
      <c r="DA192" s="198"/>
      <c r="DB192" s="198"/>
      <c r="DC192" s="14"/>
      <c r="DD192" s="147">
        <v>2022</v>
      </c>
      <c r="DE192" s="147">
        <f>+DD192-1</f>
        <v>2021</v>
      </c>
      <c r="DF192" s="163" t="s">
        <v>571</v>
      </c>
      <c r="DG192" s="164" t="s">
        <v>572</v>
      </c>
      <c r="DH192" s="145"/>
      <c r="DI192" s="152"/>
      <c r="DJ192" s="152"/>
      <c r="DK192" s="145"/>
      <c r="DL192" s="145"/>
      <c r="DM192" s="145"/>
      <c r="DN192" s="145"/>
      <c r="DO192" s="145"/>
      <c r="DP192" s="145"/>
      <c r="DQ192" s="145"/>
      <c r="DR192" s="145"/>
      <c r="DS192" s="145"/>
      <c r="DT192" s="14"/>
      <c r="DU192" s="147">
        <v>2022</v>
      </c>
      <c r="DV192" s="147">
        <f>+DU192-1</f>
        <v>2021</v>
      </c>
      <c r="DW192" s="163" t="s">
        <v>571</v>
      </c>
      <c r="DX192" s="164" t="s">
        <v>572</v>
      </c>
      <c r="DY192" s="145"/>
      <c r="DZ192" s="152"/>
      <c r="EA192" s="152"/>
      <c r="EB192" s="145"/>
      <c r="EC192" s="145"/>
      <c r="ED192" s="145"/>
      <c r="EE192" s="145"/>
      <c r="EF192" s="145"/>
      <c r="EG192" s="145"/>
      <c r="EH192" s="145"/>
      <c r="EI192" s="145"/>
      <c r="EJ192" s="145"/>
      <c r="EK192" s="14"/>
      <c r="EL192" s="147">
        <v>2022</v>
      </c>
      <c r="EM192" s="147">
        <f>+EL192-1</f>
        <v>2021</v>
      </c>
      <c r="EN192" s="163" t="s">
        <v>571</v>
      </c>
      <c r="EO192" s="164" t="s">
        <v>572</v>
      </c>
      <c r="EP192" s="145"/>
      <c r="EQ192" s="152"/>
      <c r="ER192" s="152"/>
      <c r="ES192" s="145"/>
      <c r="ET192" s="145"/>
      <c r="EU192" s="145"/>
      <c r="EV192" s="145"/>
      <c r="EW192" s="145"/>
      <c r="EX192" s="145"/>
      <c r="EY192" s="145"/>
      <c r="EZ192" s="145"/>
      <c r="FA192" s="145"/>
      <c r="FB192" s="14"/>
      <c r="FC192" s="147">
        <v>2022</v>
      </c>
      <c r="FD192" s="147">
        <f>+FC192-1</f>
        <v>2021</v>
      </c>
      <c r="FE192" s="163" t="s">
        <v>571</v>
      </c>
      <c r="FF192" s="164" t="s">
        <v>572</v>
      </c>
      <c r="FG192" s="145"/>
      <c r="FH192" s="152"/>
      <c r="FI192" s="152"/>
      <c r="FJ192" s="145"/>
      <c r="FK192" s="145"/>
      <c r="FL192" s="145"/>
      <c r="FM192" s="145"/>
      <c r="FN192" s="145"/>
      <c r="FO192" s="145"/>
      <c r="FP192" s="145"/>
      <c r="FQ192" s="145"/>
      <c r="FR192" s="145"/>
      <c r="FS192" s="14"/>
      <c r="FT192" s="147">
        <v>2022</v>
      </c>
      <c r="FU192" s="147">
        <f>+FT192-1</f>
        <v>2021</v>
      </c>
      <c r="FV192" s="163" t="s">
        <v>571</v>
      </c>
      <c r="FW192" s="164" t="s">
        <v>572</v>
      </c>
      <c r="FX192" s="145"/>
      <c r="FY192" s="152"/>
      <c r="FZ192" s="152"/>
      <c r="GA192" s="145"/>
      <c r="GB192" s="145"/>
      <c r="GC192" s="145"/>
      <c r="GD192" s="145"/>
      <c r="GE192" s="145"/>
      <c r="GF192" s="145"/>
      <c r="GG192" s="145"/>
      <c r="GH192" s="145"/>
      <c r="GI192" s="145"/>
    </row>
    <row r="193" spans="1:191" ht="13" x14ac:dyDescent="0.3">
      <c r="A193" s="41">
        <v>764</v>
      </c>
      <c r="B193" s="60" t="str">
        <f>VLOOKUP($A193&amp;B$1,TEXTDF,(SPRCODE="DE")*2+(SPRCODE="FR")*3,FALSE)</f>
        <v>Anzahl Versicherte per 31.12</v>
      </c>
      <c r="C193" s="60"/>
      <c r="D193" s="60"/>
      <c r="E193" s="60"/>
      <c r="F193" s="61">
        <f>+SUBTOTAL(9,F194:F198)</f>
        <v>2485090.96</v>
      </c>
      <c r="G193" s="61">
        <f>+SUBTOTAL(9,G194:G198)</f>
        <v>2449257.81</v>
      </c>
      <c r="H193" s="102">
        <f t="shared" ref="H193:H198" si="278">+IFERROR(F193-G193,"")</f>
        <v>35833.149999999907</v>
      </c>
      <c r="I193" s="103">
        <f t="shared" ref="I193:I198" si="279">+IFERROR(F193/G193-1,"")</f>
        <v>1.4630207507636772E-2</v>
      </c>
      <c r="J193" s="23"/>
      <c r="K193" s="31"/>
      <c r="L193" s="31"/>
      <c r="M193" s="23"/>
      <c r="N193" s="23"/>
      <c r="O193" s="23"/>
      <c r="P193" s="23"/>
      <c r="Q193" s="23"/>
      <c r="R193" s="23"/>
      <c r="S193" s="23"/>
      <c r="T193" s="23"/>
      <c r="U193" s="23"/>
      <c r="V193" s="14"/>
      <c r="W193" s="149">
        <f>+SUBTOTAL(9,W194:W198)</f>
        <v>698249</v>
      </c>
      <c r="X193" s="149">
        <f>+SUBTOTAL(9,X194:X198)</f>
        <v>698693</v>
      </c>
      <c r="Y193" s="187">
        <f t="shared" ref="Y193:Y198" si="280">+IFERROR(W193-X193,"")</f>
        <v>-444</v>
      </c>
      <c r="Z193" s="188">
        <f t="shared" ref="Z193:Z198" si="281">+IFERROR(W193/X193-1,"")</f>
        <v>-6.3547223172411016E-4</v>
      </c>
      <c r="AA193" s="145"/>
      <c r="AB193" s="152"/>
      <c r="AC193" s="152"/>
      <c r="AD193" s="145"/>
      <c r="AE193" s="145"/>
      <c r="AF193" s="145"/>
      <c r="AG193" s="145"/>
      <c r="AH193" s="145"/>
      <c r="AI193" s="145"/>
      <c r="AJ193" s="145"/>
      <c r="AK193" s="145"/>
      <c r="AL193" s="145"/>
      <c r="AM193" s="14"/>
      <c r="AN193" s="149">
        <f>+SUBTOTAL(9,AN194:AN198)</f>
        <v>556102.81999999983</v>
      </c>
      <c r="AO193" s="149">
        <f>+SUBTOTAL(9,AO194:AO198)</f>
        <v>532375.97</v>
      </c>
      <c r="AP193" s="187">
        <f t="shared" ref="AP193:AP198" si="282">+IFERROR(AN193-AO193,"")</f>
        <v>23726.84999999986</v>
      </c>
      <c r="AQ193" s="188">
        <f t="shared" ref="AQ193:AQ198" si="283">+IFERROR(AN193/AO193-1,"")</f>
        <v>4.4567845539684736E-2</v>
      </c>
      <c r="AR193" s="145"/>
      <c r="AS193" s="152"/>
      <c r="AT193" s="152"/>
      <c r="AU193" s="145"/>
      <c r="AV193" s="145"/>
      <c r="AW193" s="145"/>
      <c r="AX193" s="145"/>
      <c r="AY193" s="145"/>
      <c r="AZ193" s="145"/>
      <c r="BA193" s="145"/>
      <c r="BB193" s="145"/>
      <c r="BC193" s="145"/>
      <c r="BD193" s="14"/>
      <c r="BE193" s="149">
        <f>+SUBTOTAL(9,BE194:BE198)</f>
        <v>196344</v>
      </c>
      <c r="BF193" s="149">
        <f>+SUBTOTAL(9,BF194:BF198)</f>
        <v>199685</v>
      </c>
      <c r="BG193" s="187">
        <f t="shared" ref="BG193:BG198" si="284">+IFERROR(BE193-BF193,"")</f>
        <v>-3341</v>
      </c>
      <c r="BH193" s="188">
        <f t="shared" ref="BH193:BH198" si="285">+IFERROR(BE193/BF193-1,"")</f>
        <v>-1.673135187920971E-2</v>
      </c>
      <c r="BI193" s="145"/>
      <c r="BJ193" s="152"/>
      <c r="BK193" s="152"/>
      <c r="BL193" s="145"/>
      <c r="BM193" s="145"/>
      <c r="BN193" s="145"/>
      <c r="BO193" s="145"/>
      <c r="BP193" s="145"/>
      <c r="BQ193" s="145"/>
      <c r="BR193" s="145"/>
      <c r="BS193" s="145"/>
      <c r="BT193" s="145"/>
      <c r="BU193" s="14"/>
      <c r="BV193" s="149">
        <f>+SUBTOTAL(9,BV194:BV198)</f>
        <v>236442.14000000004</v>
      </c>
      <c r="BW193" s="149">
        <f>+SUBTOTAL(9,BW194:BW198)</f>
        <v>229839.84000000005</v>
      </c>
      <c r="BX193" s="187">
        <f t="shared" ref="BX193:BX198" si="286">+IFERROR(BV193-BW193,"")</f>
        <v>6602.2999999999884</v>
      </c>
      <c r="BY193" s="188">
        <f t="shared" ref="BY193:BY198" si="287">+IFERROR(BV193/BW193-1,"")</f>
        <v>2.8725655221479407E-2</v>
      </c>
      <c r="BZ193" s="145"/>
      <c r="CA193" s="152"/>
      <c r="CB193" s="152"/>
      <c r="CC193" s="145"/>
      <c r="CD193" s="145"/>
      <c r="CE193" s="145"/>
      <c r="CF193" s="145"/>
      <c r="CG193" s="145"/>
      <c r="CH193" s="145"/>
      <c r="CI193" s="145"/>
      <c r="CJ193" s="145"/>
      <c r="CK193" s="145"/>
      <c r="CL193" s="14"/>
      <c r="CM193" s="202">
        <f>+SUBTOTAL(9,CM194:CM198)</f>
        <v>130722</v>
      </c>
      <c r="CN193" s="202">
        <f>+SUBTOTAL(9,CN194:CN198)</f>
        <v>134585</v>
      </c>
      <c r="CO193" s="226">
        <f t="shared" ref="CO193:CO198" si="288">+IFERROR(CM193-CN193,"")</f>
        <v>-3863</v>
      </c>
      <c r="CP193" s="188">
        <f t="shared" ref="CP193:CP198" si="289">+IFERROR(CM193/CN193-1,"")</f>
        <v>-2.8703050117026452E-2</v>
      </c>
      <c r="CQ193" s="198"/>
      <c r="CR193" s="127"/>
      <c r="CS193" s="127"/>
      <c r="CT193" s="198"/>
      <c r="CU193" s="198"/>
      <c r="CV193" s="198"/>
      <c r="CW193" s="198"/>
      <c r="CX193" s="198"/>
      <c r="CY193" s="198"/>
      <c r="CZ193" s="198"/>
      <c r="DA193" s="198"/>
      <c r="DB193" s="198"/>
      <c r="DC193" s="14"/>
      <c r="DD193" s="149">
        <f>+SUBTOTAL(9,DD194:DD198)</f>
        <v>34132</v>
      </c>
      <c r="DE193" s="149">
        <f>+SUBTOTAL(9,DE194:DE198)</f>
        <v>35972</v>
      </c>
      <c r="DF193" s="187">
        <f t="shared" ref="DF193:DF198" si="290">+IFERROR(DD193-DE193,"")</f>
        <v>-1840</v>
      </c>
      <c r="DG193" s="188">
        <f t="shared" ref="DG193:DG198" si="291">+IFERROR(DD193/DE193-1,"")</f>
        <v>-5.1150895140664954E-2</v>
      </c>
      <c r="DH193" s="145"/>
      <c r="DI193" s="152"/>
      <c r="DJ193" s="152"/>
      <c r="DK193" s="145"/>
      <c r="DL193" s="145"/>
      <c r="DM193" s="145"/>
      <c r="DN193" s="145"/>
      <c r="DO193" s="145"/>
      <c r="DP193" s="145"/>
      <c r="DQ193" s="145"/>
      <c r="DR193" s="145"/>
      <c r="DS193" s="145"/>
      <c r="DT193" s="14"/>
      <c r="DU193" s="149">
        <f>+SUBTOTAL(9,DU194:DU198)</f>
        <v>331660</v>
      </c>
      <c r="DV193" s="149">
        <f>+SUBTOTAL(9,DV194:DV198)</f>
        <v>335991</v>
      </c>
      <c r="DW193" s="187">
        <f t="shared" ref="DW193:DW198" si="292">+IFERROR(DU193-DV193,"")</f>
        <v>-4331</v>
      </c>
      <c r="DX193" s="188">
        <f t="shared" ref="DX193:DX198" si="293">+IFERROR(DU193/DV193-1,"")</f>
        <v>-1.2890226226297763E-2</v>
      </c>
      <c r="DY193" s="145"/>
      <c r="DZ193" s="152"/>
      <c r="EA193" s="152"/>
      <c r="EB193" s="145"/>
      <c r="EC193" s="145"/>
      <c r="ED193" s="145"/>
      <c r="EE193" s="145"/>
      <c r="EF193" s="145"/>
      <c r="EG193" s="145"/>
      <c r="EH193" s="145"/>
      <c r="EI193" s="145"/>
      <c r="EJ193" s="145"/>
      <c r="EK193" s="14"/>
      <c r="EL193" s="149">
        <f>+SUBTOTAL(9,EL194:EL198)</f>
        <v>298632</v>
      </c>
      <c r="EM193" s="149">
        <f>+SUBTOTAL(9,EM194:EM198)</f>
        <v>279114</v>
      </c>
      <c r="EN193" s="187">
        <f t="shared" ref="EN193:EN198" si="294">+IFERROR(EL193-EM193,"")</f>
        <v>19518</v>
      </c>
      <c r="EO193" s="188">
        <f t="shared" ref="EO193:EO198" si="295">+IFERROR(EL193/EM193-1,"")</f>
        <v>6.9928416346009215E-2</v>
      </c>
      <c r="EP193" s="145"/>
      <c r="EQ193" s="152"/>
      <c r="ER193" s="152"/>
      <c r="ES193" s="145"/>
      <c r="ET193" s="145"/>
      <c r="EU193" s="145"/>
      <c r="EV193" s="145"/>
      <c r="EW193" s="145"/>
      <c r="EX193" s="145"/>
      <c r="EY193" s="145"/>
      <c r="EZ193" s="145"/>
      <c r="FA193" s="145"/>
      <c r="FB193" s="14"/>
      <c r="FC193" s="149">
        <f>+SUBTOTAL(9,FC194:FC198)</f>
        <v>2479</v>
      </c>
      <c r="FD193" s="149">
        <f>+SUBTOTAL(9,FD194:FD198)</f>
        <v>2627</v>
      </c>
      <c r="FE193" s="187">
        <f t="shared" ref="FE193:FE198" si="296">+IFERROR(FC193-FD193,"")</f>
        <v>-148</v>
      </c>
      <c r="FF193" s="188">
        <f t="shared" ref="FF193:FF198" si="297">+IFERROR(FC193/FD193-1,"")</f>
        <v>-5.633802816901412E-2</v>
      </c>
      <c r="FG193" s="145"/>
      <c r="FH193" s="152"/>
      <c r="FI193" s="152"/>
      <c r="FJ193" s="145"/>
      <c r="FK193" s="145"/>
      <c r="FL193" s="145"/>
      <c r="FM193" s="145"/>
      <c r="FN193" s="145"/>
      <c r="FO193" s="145"/>
      <c r="FP193" s="145"/>
      <c r="FQ193" s="145"/>
      <c r="FR193" s="145"/>
      <c r="FS193" s="14"/>
      <c r="FT193" s="149">
        <f>+SUBTOTAL(9,FT194:FT198)</f>
        <v>328</v>
      </c>
      <c r="FU193" s="149">
        <f>+SUBTOTAL(9,FU194:FU198)</f>
        <v>375</v>
      </c>
      <c r="FV193" s="187">
        <f t="shared" ref="FV193:FV198" si="298">+IFERROR(FT193-FU193,"")</f>
        <v>-47</v>
      </c>
      <c r="FW193" s="188">
        <f t="shared" ref="FW193:FW198" si="299">+IFERROR(FT193/FU193-1,"")</f>
        <v>-0.1253333333333333</v>
      </c>
      <c r="FX193" s="145"/>
      <c r="FY193" s="152"/>
      <c r="FZ193" s="152"/>
      <c r="GA193" s="145"/>
      <c r="GB193" s="145"/>
      <c r="GC193" s="145"/>
      <c r="GD193" s="145"/>
      <c r="GE193" s="145"/>
      <c r="GF193" s="145"/>
      <c r="GG193" s="145"/>
      <c r="GH193" s="145"/>
      <c r="GI193" s="145"/>
    </row>
    <row r="194" spans="1:191" x14ac:dyDescent="0.25">
      <c r="A194" s="41">
        <v>765</v>
      </c>
      <c r="B194" s="45"/>
      <c r="C194" s="85" t="str">
        <f>VLOOKUP($A194&amp;C$1,TEXTDF,(SPRCODE="DE")*2+(SPRCODE="FR")*3,FALSE)</f>
        <v>Anzahl aktive Versicherte</v>
      </c>
      <c r="D194" s="45"/>
      <c r="E194" s="45"/>
      <c r="F194" s="79">
        <f>+SUBTOTAL(9,F195:F196)</f>
        <v>1957970.3</v>
      </c>
      <c r="G194" s="79">
        <f>+SUBTOTAL(9,G195:G196)</f>
        <v>1912799.9500000002</v>
      </c>
      <c r="H194" s="92">
        <f t="shared" si="278"/>
        <v>45170.34999999986</v>
      </c>
      <c r="I194" s="93">
        <f t="shared" si="279"/>
        <v>2.3614779998295088E-2</v>
      </c>
      <c r="J194" s="23"/>
      <c r="K194" s="31"/>
      <c r="L194" s="31"/>
      <c r="M194" s="23"/>
      <c r="N194" s="23"/>
      <c r="O194" s="23"/>
      <c r="P194" s="23"/>
      <c r="Q194" s="23"/>
      <c r="R194" s="23"/>
      <c r="S194" s="23"/>
      <c r="T194" s="23"/>
      <c r="U194" s="23"/>
      <c r="V194" s="14"/>
      <c r="W194" s="152">
        <f>+SUBTOTAL(9,W195:W196)</f>
        <v>510693</v>
      </c>
      <c r="X194" s="152">
        <f>+SUBTOTAL(9,X195:X196)</f>
        <v>512503</v>
      </c>
      <c r="Y194" s="156">
        <f t="shared" si="280"/>
        <v>-1810</v>
      </c>
      <c r="Z194" s="174">
        <f t="shared" si="281"/>
        <v>-3.5316866437854477E-3</v>
      </c>
      <c r="AA194" s="145"/>
      <c r="AB194" s="152"/>
      <c r="AC194" s="152"/>
      <c r="AD194" s="145"/>
      <c r="AE194" s="145"/>
      <c r="AF194" s="145"/>
      <c r="AG194" s="145"/>
      <c r="AH194" s="145"/>
      <c r="AI194" s="145"/>
      <c r="AJ194" s="145"/>
      <c r="AK194" s="145"/>
      <c r="AL194" s="145"/>
      <c r="AM194" s="14"/>
      <c r="AN194" s="152">
        <f>+SUBTOTAL(9,AN195:AN196)</f>
        <v>408691</v>
      </c>
      <c r="AO194" s="152">
        <f>+SUBTOTAL(9,AO195:AO196)</f>
        <v>375609.5</v>
      </c>
      <c r="AP194" s="156">
        <f t="shared" si="282"/>
        <v>33081.5</v>
      </c>
      <c r="AQ194" s="174">
        <f t="shared" si="283"/>
        <v>8.8074183427202968E-2</v>
      </c>
      <c r="AR194" s="145"/>
      <c r="AS194" s="152"/>
      <c r="AT194" s="152"/>
      <c r="AU194" s="145"/>
      <c r="AV194" s="145"/>
      <c r="AW194" s="145"/>
      <c r="AX194" s="145"/>
      <c r="AY194" s="145"/>
      <c r="AZ194" s="145"/>
      <c r="BA194" s="145"/>
      <c r="BB194" s="145"/>
      <c r="BC194" s="145"/>
      <c r="BD194" s="14"/>
      <c r="BE194" s="152">
        <f>+SUBTOTAL(9,BE195:BE196)</f>
        <v>152465</v>
      </c>
      <c r="BF194" s="152">
        <f>+SUBTOTAL(9,BF195:BF196)</f>
        <v>155454</v>
      </c>
      <c r="BG194" s="156">
        <f t="shared" si="284"/>
        <v>-2989</v>
      </c>
      <c r="BH194" s="174">
        <f t="shared" si="285"/>
        <v>-1.9227552845214713E-2</v>
      </c>
      <c r="BI194" s="145"/>
      <c r="BJ194" s="152"/>
      <c r="BK194" s="152"/>
      <c r="BL194" s="145"/>
      <c r="BM194" s="145"/>
      <c r="BN194" s="145"/>
      <c r="BO194" s="145"/>
      <c r="BP194" s="145"/>
      <c r="BQ194" s="145"/>
      <c r="BR194" s="145"/>
      <c r="BS194" s="145"/>
      <c r="BT194" s="145"/>
      <c r="BU194" s="14"/>
      <c r="BV194" s="152">
        <f>+SUBTOTAL(9,BV195:BV196)</f>
        <v>199708.30000000005</v>
      </c>
      <c r="BW194" s="152">
        <f>+SUBTOTAL(9,BW195:BW196)</f>
        <v>193172.45000000004</v>
      </c>
      <c r="BX194" s="156">
        <f t="shared" si="286"/>
        <v>6535.8500000000058</v>
      </c>
      <c r="BY194" s="174">
        <f t="shared" si="287"/>
        <v>3.3834276057481238E-2</v>
      </c>
      <c r="BZ194" s="145"/>
      <c r="CA194" s="152"/>
      <c r="CB194" s="152"/>
      <c r="CC194" s="145"/>
      <c r="CD194" s="145"/>
      <c r="CE194" s="145"/>
      <c r="CF194" s="145"/>
      <c r="CG194" s="145"/>
      <c r="CH194" s="145"/>
      <c r="CI194" s="145"/>
      <c r="CJ194" s="145"/>
      <c r="CK194" s="145"/>
      <c r="CL194" s="14"/>
      <c r="CM194" s="127">
        <f>+SUBTOTAL(9,CM195:CM196)</f>
        <v>74884</v>
      </c>
      <c r="CN194" s="127">
        <f>+SUBTOTAL(9,CN195:CN196)</f>
        <v>78071</v>
      </c>
      <c r="CO194" s="205">
        <f t="shared" si="288"/>
        <v>-3187</v>
      </c>
      <c r="CP194" s="218">
        <f t="shared" si="289"/>
        <v>-4.0821816039246284E-2</v>
      </c>
      <c r="CQ194" s="198"/>
      <c r="CR194" s="127"/>
      <c r="CS194" s="127"/>
      <c r="CT194" s="198"/>
      <c r="CU194" s="198"/>
      <c r="CV194" s="198"/>
      <c r="CW194" s="198"/>
      <c r="CX194" s="198"/>
      <c r="CY194" s="198"/>
      <c r="CZ194" s="198"/>
      <c r="DA194" s="198"/>
      <c r="DB194" s="198"/>
      <c r="DC194" s="14"/>
      <c r="DD194" s="152">
        <f>+SUBTOTAL(9,DD195:DD196)</f>
        <v>28339</v>
      </c>
      <c r="DE194" s="152">
        <f>+SUBTOTAL(9,DE195:DE196)</f>
        <v>30541</v>
      </c>
      <c r="DF194" s="156">
        <f t="shared" si="290"/>
        <v>-2202</v>
      </c>
      <c r="DG194" s="174">
        <f t="shared" si="291"/>
        <v>-7.2099800268491498E-2</v>
      </c>
      <c r="DH194" s="145"/>
      <c r="DI194" s="152"/>
      <c r="DJ194" s="152"/>
      <c r="DK194" s="145"/>
      <c r="DL194" s="145"/>
      <c r="DM194" s="145"/>
      <c r="DN194" s="145"/>
      <c r="DO194" s="145"/>
      <c r="DP194" s="145"/>
      <c r="DQ194" s="145"/>
      <c r="DR194" s="145"/>
      <c r="DS194" s="145"/>
      <c r="DT194" s="14"/>
      <c r="DU194" s="152">
        <f>+SUBTOTAL(9,DU195:DU196)</f>
        <v>293099</v>
      </c>
      <c r="DV194" s="152">
        <f>+SUBTOTAL(9,DV195:DV196)</f>
        <v>296944</v>
      </c>
      <c r="DW194" s="156">
        <f t="shared" si="292"/>
        <v>-3845</v>
      </c>
      <c r="DX194" s="174">
        <f t="shared" si="293"/>
        <v>-1.2948569427232104E-2</v>
      </c>
      <c r="DY194" s="145"/>
      <c r="DZ194" s="152"/>
      <c r="EA194" s="152"/>
      <c r="EB194" s="145"/>
      <c r="EC194" s="145"/>
      <c r="ED194" s="145"/>
      <c r="EE194" s="145"/>
      <c r="EF194" s="145"/>
      <c r="EG194" s="145"/>
      <c r="EH194" s="145"/>
      <c r="EI194" s="145"/>
      <c r="EJ194" s="145"/>
      <c r="EK194" s="14"/>
      <c r="EL194" s="152">
        <f>+SUBTOTAL(9,EL195:EL196)</f>
        <v>290091</v>
      </c>
      <c r="EM194" s="152">
        <f>+SUBTOTAL(9,EM195:EM196)</f>
        <v>270505</v>
      </c>
      <c r="EN194" s="156">
        <f t="shared" si="294"/>
        <v>19586</v>
      </c>
      <c r="EO194" s="174">
        <f t="shared" si="295"/>
        <v>7.2405315983068652E-2</v>
      </c>
      <c r="EP194" s="145"/>
      <c r="EQ194" s="152"/>
      <c r="ER194" s="152"/>
      <c r="ES194" s="145"/>
      <c r="ET194" s="145"/>
      <c r="EU194" s="145"/>
      <c r="EV194" s="145"/>
      <c r="EW194" s="145"/>
      <c r="EX194" s="145"/>
      <c r="EY194" s="145"/>
      <c r="EZ194" s="145"/>
      <c r="FA194" s="145"/>
      <c r="FB194" s="14"/>
      <c r="FC194" s="152">
        <f>+SUBTOTAL(9,FC195:FC196)</f>
        <v>0</v>
      </c>
      <c r="FD194" s="152">
        <f>+SUBTOTAL(9,FD195:FD196)</f>
        <v>0</v>
      </c>
      <c r="FE194" s="156">
        <f t="shared" si="296"/>
        <v>0</v>
      </c>
      <c r="FF194" s="174" t="str">
        <f t="shared" si="297"/>
        <v/>
      </c>
      <c r="FG194" s="145"/>
      <c r="FH194" s="152"/>
      <c r="FI194" s="152"/>
      <c r="FJ194" s="145"/>
      <c r="FK194" s="145"/>
      <c r="FL194" s="145"/>
      <c r="FM194" s="145"/>
      <c r="FN194" s="145"/>
      <c r="FO194" s="145"/>
      <c r="FP194" s="145"/>
      <c r="FQ194" s="145"/>
      <c r="FR194" s="145"/>
      <c r="FS194" s="14"/>
      <c r="FT194" s="152">
        <f>+SUBTOTAL(9,FT195:FT196)</f>
        <v>0</v>
      </c>
      <c r="FU194" s="152">
        <f>+SUBTOTAL(9,FU195:FU196)</f>
        <v>0</v>
      </c>
      <c r="FV194" s="156">
        <f t="shared" si="298"/>
        <v>0</v>
      </c>
      <c r="FW194" s="174" t="str">
        <f t="shared" si="299"/>
        <v/>
      </c>
      <c r="FX194" s="145"/>
      <c r="FY194" s="152"/>
      <c r="FZ194" s="152"/>
      <c r="GA194" s="145"/>
      <c r="GB194" s="145"/>
      <c r="GC194" s="145"/>
      <c r="GD194" s="145"/>
      <c r="GE194" s="145"/>
      <c r="GF194" s="145"/>
      <c r="GG194" s="145"/>
      <c r="GH194" s="145"/>
      <c r="GI194" s="145"/>
    </row>
    <row r="195" spans="1:191" x14ac:dyDescent="0.25">
      <c r="A195" s="41">
        <v>766</v>
      </c>
      <c r="B195" s="45"/>
      <c r="C195" s="45"/>
      <c r="D195" s="78" t="str">
        <f>VLOOKUP($A195&amp;D$1,TEXTDF,(SPRCODE="DE")*2+(SPRCODE="FR")*3,FALSE)</f>
        <v>Anzahl Vollversicherte</v>
      </c>
      <c r="E195" s="73"/>
      <c r="F195" s="74">
        <f t="shared" ref="F195:F198" si="300">+W195*$G$5+AN195*$H$5+BE195*$I$5+BV195*$K$5+CM195*$L$5+DD195*$M$5+DU195*$N$5+EL195*$P$5+FC195*$Q$5+FT195*$R$5</f>
        <v>610922.30000000005</v>
      </c>
      <c r="G195" s="74">
        <f t="shared" ref="G195:G198" si="301">+X195*$G$5+AO195*$H$5+BF195*$I$5+BW195*$K$5+CN195*$L$5+DE195*$M$5+DV195*$N$5+EM195*$P$5+FD195*$Q$5+FU195*$R$5</f>
        <v>668400.45000000007</v>
      </c>
      <c r="H195" s="75">
        <f t="shared" si="278"/>
        <v>-57478.150000000023</v>
      </c>
      <c r="I195" s="86">
        <f t="shared" si="279"/>
        <v>-8.5993583636875148E-2</v>
      </c>
      <c r="J195" s="23"/>
      <c r="K195" s="36"/>
      <c r="L195" s="31"/>
      <c r="M195" s="23"/>
      <c r="N195" s="23"/>
      <c r="O195" s="23"/>
      <c r="P195" s="23"/>
      <c r="Q195" s="23"/>
      <c r="R195" s="23"/>
      <c r="S195" s="23"/>
      <c r="T195" s="23"/>
      <c r="U195" s="23"/>
      <c r="V195" s="14"/>
      <c r="W195" s="158">
        <v>325170</v>
      </c>
      <c r="X195" s="158">
        <v>335165</v>
      </c>
      <c r="Y195" s="159">
        <f t="shared" si="280"/>
        <v>-9995</v>
      </c>
      <c r="Z195" s="166">
        <f t="shared" si="281"/>
        <v>-2.9821132874852663E-2</v>
      </c>
      <c r="AA195" s="145"/>
      <c r="AB195" s="190"/>
      <c r="AC195" s="152"/>
      <c r="AD195" s="145"/>
      <c r="AE195" s="145"/>
      <c r="AF195" s="145"/>
      <c r="AG195" s="145"/>
      <c r="AH195" s="145"/>
      <c r="AI195" s="145"/>
      <c r="AJ195" s="145"/>
      <c r="AK195" s="145"/>
      <c r="AL195" s="145"/>
      <c r="AM195" s="14"/>
      <c r="AN195" s="158">
        <v>881.00000000000011</v>
      </c>
      <c r="AO195" s="158">
        <v>24119</v>
      </c>
      <c r="AP195" s="159">
        <f t="shared" si="282"/>
        <v>-23238</v>
      </c>
      <c r="AQ195" s="166">
        <f t="shared" si="283"/>
        <v>-0.96347278079522369</v>
      </c>
      <c r="AR195" s="145"/>
      <c r="AS195" s="190"/>
      <c r="AT195" s="152"/>
      <c r="AU195" s="145"/>
      <c r="AV195" s="145"/>
      <c r="AW195" s="145"/>
      <c r="AX195" s="145"/>
      <c r="AY195" s="145"/>
      <c r="AZ195" s="145"/>
      <c r="BA195" s="145"/>
      <c r="BB195" s="145"/>
      <c r="BC195" s="145"/>
      <c r="BD195" s="14"/>
      <c r="BE195" s="158">
        <v>97959</v>
      </c>
      <c r="BF195" s="158">
        <v>108024</v>
      </c>
      <c r="BG195" s="159">
        <f t="shared" si="284"/>
        <v>-10065</v>
      </c>
      <c r="BH195" s="166">
        <f t="shared" si="285"/>
        <v>-9.3173739169073566E-2</v>
      </c>
      <c r="BI195" s="145"/>
      <c r="BJ195" s="190"/>
      <c r="BK195" s="152"/>
      <c r="BL195" s="145"/>
      <c r="BM195" s="145"/>
      <c r="BN195" s="145"/>
      <c r="BO195" s="145"/>
      <c r="BP195" s="145"/>
      <c r="BQ195" s="145"/>
      <c r="BR195" s="145"/>
      <c r="BS195" s="145"/>
      <c r="BT195" s="145"/>
      <c r="BU195" s="14"/>
      <c r="BV195" s="158">
        <v>78947.300000000047</v>
      </c>
      <c r="BW195" s="158">
        <v>87087.450000000041</v>
      </c>
      <c r="BX195" s="159">
        <f t="shared" si="286"/>
        <v>-8140.1499999999942</v>
      </c>
      <c r="BY195" s="166">
        <f t="shared" si="287"/>
        <v>-9.3470988070037508E-2</v>
      </c>
      <c r="BZ195" s="145"/>
      <c r="CA195" s="190"/>
      <c r="CB195" s="152"/>
      <c r="CC195" s="145"/>
      <c r="CD195" s="145"/>
      <c r="CE195" s="145"/>
      <c r="CF195" s="145"/>
      <c r="CG195" s="145"/>
      <c r="CH195" s="145"/>
      <c r="CI195" s="145"/>
      <c r="CJ195" s="145"/>
      <c r="CK195" s="145"/>
      <c r="CL195" s="14"/>
      <c r="CM195" s="128">
        <v>73371</v>
      </c>
      <c r="CN195" s="128">
        <v>76775</v>
      </c>
      <c r="CO195" s="206">
        <f t="shared" si="288"/>
        <v>-3404</v>
      </c>
      <c r="CP195" s="211">
        <f t="shared" si="289"/>
        <v>-4.4337349397590375E-2</v>
      </c>
      <c r="CQ195" s="198"/>
      <c r="CR195" s="228"/>
      <c r="CS195" s="127"/>
      <c r="CT195" s="198"/>
      <c r="CU195" s="198"/>
      <c r="CV195" s="198"/>
      <c r="CW195" s="198"/>
      <c r="CX195" s="198"/>
      <c r="CY195" s="198"/>
      <c r="CZ195" s="198"/>
      <c r="DA195" s="198"/>
      <c r="DB195" s="198"/>
      <c r="DC195" s="14"/>
      <c r="DD195" s="158">
        <v>28320</v>
      </c>
      <c r="DE195" s="158">
        <v>30522</v>
      </c>
      <c r="DF195" s="159">
        <f t="shared" si="290"/>
        <v>-2202</v>
      </c>
      <c r="DG195" s="166">
        <f t="shared" si="291"/>
        <v>-7.2144682524081016E-2</v>
      </c>
      <c r="DH195" s="145"/>
      <c r="DI195" s="190"/>
      <c r="DJ195" s="152"/>
      <c r="DK195" s="145"/>
      <c r="DL195" s="145"/>
      <c r="DM195" s="145"/>
      <c r="DN195" s="145"/>
      <c r="DO195" s="145"/>
      <c r="DP195" s="145"/>
      <c r="DQ195" s="145"/>
      <c r="DR195" s="145"/>
      <c r="DS195" s="145"/>
      <c r="DT195" s="14"/>
      <c r="DU195" s="158">
        <v>6274</v>
      </c>
      <c r="DV195" s="158">
        <v>6708</v>
      </c>
      <c r="DW195" s="159">
        <f t="shared" si="292"/>
        <v>-434</v>
      </c>
      <c r="DX195" s="166">
        <f t="shared" si="293"/>
        <v>-6.4698867024448381E-2</v>
      </c>
      <c r="DY195" s="145"/>
      <c r="DZ195" s="190"/>
      <c r="EA195" s="152"/>
      <c r="EB195" s="145"/>
      <c r="EC195" s="145"/>
      <c r="ED195" s="145"/>
      <c r="EE195" s="145"/>
      <c r="EF195" s="145"/>
      <c r="EG195" s="145"/>
      <c r="EH195" s="145"/>
      <c r="EI195" s="145"/>
      <c r="EJ195" s="145"/>
      <c r="EK195" s="14"/>
      <c r="EL195" s="158">
        <v>0</v>
      </c>
      <c r="EM195" s="158">
        <v>0</v>
      </c>
      <c r="EN195" s="159">
        <f t="shared" si="294"/>
        <v>0</v>
      </c>
      <c r="EO195" s="166" t="str">
        <f t="shared" si="295"/>
        <v/>
      </c>
      <c r="EP195" s="145"/>
      <c r="EQ195" s="190"/>
      <c r="ER195" s="152"/>
      <c r="ES195" s="145"/>
      <c r="ET195" s="145"/>
      <c r="EU195" s="145"/>
      <c r="EV195" s="145"/>
      <c r="EW195" s="145"/>
      <c r="EX195" s="145"/>
      <c r="EY195" s="145"/>
      <c r="EZ195" s="145"/>
      <c r="FA195" s="145"/>
      <c r="FB195" s="14"/>
      <c r="FC195" s="158">
        <v>0</v>
      </c>
      <c r="FD195" s="158">
        <v>0</v>
      </c>
      <c r="FE195" s="159">
        <f t="shared" si="296"/>
        <v>0</v>
      </c>
      <c r="FF195" s="166" t="str">
        <f t="shared" si="297"/>
        <v/>
      </c>
      <c r="FG195" s="145"/>
      <c r="FH195" s="190"/>
      <c r="FI195" s="152"/>
      <c r="FJ195" s="145"/>
      <c r="FK195" s="145"/>
      <c r="FL195" s="145"/>
      <c r="FM195" s="145"/>
      <c r="FN195" s="145"/>
      <c r="FO195" s="145"/>
      <c r="FP195" s="145"/>
      <c r="FQ195" s="145"/>
      <c r="FR195" s="145"/>
      <c r="FS195" s="14"/>
      <c r="FT195" s="158">
        <v>0</v>
      </c>
      <c r="FU195" s="158">
        <v>0</v>
      </c>
      <c r="FV195" s="159">
        <f t="shared" si="298"/>
        <v>0</v>
      </c>
      <c r="FW195" s="166" t="str">
        <f t="shared" si="299"/>
        <v/>
      </c>
      <c r="FX195" s="145"/>
      <c r="FY195" s="190"/>
      <c r="FZ195" s="152"/>
      <c r="GA195" s="145"/>
      <c r="GB195" s="145"/>
      <c r="GC195" s="145"/>
      <c r="GD195" s="145"/>
      <c r="GE195" s="145"/>
      <c r="GF195" s="145"/>
      <c r="GG195" s="145"/>
      <c r="GH195" s="145"/>
      <c r="GI195" s="145"/>
    </row>
    <row r="196" spans="1:191" x14ac:dyDescent="0.25">
      <c r="A196" s="41">
        <v>767</v>
      </c>
      <c r="B196" s="45"/>
      <c r="C196" s="45"/>
      <c r="D196" s="78" t="str">
        <f>VLOOKUP($A196&amp;D$1,TEXTDF,(SPRCODE="DE")*2+(SPRCODE="FR")*3,FALSE)</f>
        <v>Anzahl übrige aktive Versicherte</v>
      </c>
      <c r="E196" s="73"/>
      <c r="F196" s="74">
        <f t="shared" si="300"/>
        <v>1347048</v>
      </c>
      <c r="G196" s="74">
        <f t="shared" si="301"/>
        <v>1244399.5</v>
      </c>
      <c r="H196" s="75">
        <f t="shared" si="278"/>
        <v>102648.5</v>
      </c>
      <c r="I196" s="86">
        <f t="shared" si="279"/>
        <v>8.2488380941972306E-2</v>
      </c>
      <c r="J196" s="23"/>
      <c r="K196" s="31"/>
      <c r="L196" s="31"/>
      <c r="M196" s="23"/>
      <c r="N196" s="23"/>
      <c r="O196" s="23"/>
      <c r="P196" s="23"/>
      <c r="Q196" s="23"/>
      <c r="R196" s="23"/>
      <c r="S196" s="23"/>
      <c r="T196" s="23"/>
      <c r="U196" s="23"/>
      <c r="V196" s="14"/>
      <c r="W196" s="158">
        <v>185523</v>
      </c>
      <c r="X196" s="158">
        <v>177338</v>
      </c>
      <c r="Y196" s="159">
        <f t="shared" si="280"/>
        <v>8185</v>
      </c>
      <c r="Z196" s="166">
        <f t="shared" si="281"/>
        <v>4.6154800437582466E-2</v>
      </c>
      <c r="AA196" s="145"/>
      <c r="AB196" s="152"/>
      <c r="AC196" s="152"/>
      <c r="AD196" s="145"/>
      <c r="AE196" s="145"/>
      <c r="AF196" s="145"/>
      <c r="AG196" s="145"/>
      <c r="AH196" s="145"/>
      <c r="AI196" s="145"/>
      <c r="AJ196" s="145"/>
      <c r="AK196" s="145"/>
      <c r="AL196" s="145"/>
      <c r="AM196" s="14"/>
      <c r="AN196" s="158">
        <v>407810</v>
      </c>
      <c r="AO196" s="158">
        <v>351490.5</v>
      </c>
      <c r="AP196" s="159">
        <f t="shared" si="282"/>
        <v>56319.5</v>
      </c>
      <c r="AQ196" s="166">
        <f t="shared" si="283"/>
        <v>0.16023050409612782</v>
      </c>
      <c r="AR196" s="145"/>
      <c r="AS196" s="152"/>
      <c r="AT196" s="152"/>
      <c r="AU196" s="145"/>
      <c r="AV196" s="145"/>
      <c r="AW196" s="145"/>
      <c r="AX196" s="145"/>
      <c r="AY196" s="145"/>
      <c r="AZ196" s="145"/>
      <c r="BA196" s="145"/>
      <c r="BB196" s="145"/>
      <c r="BC196" s="145"/>
      <c r="BD196" s="14"/>
      <c r="BE196" s="158">
        <v>54506</v>
      </c>
      <c r="BF196" s="158">
        <v>47430</v>
      </c>
      <c r="BG196" s="159">
        <f t="shared" si="284"/>
        <v>7076</v>
      </c>
      <c r="BH196" s="166">
        <f t="shared" si="285"/>
        <v>0.1491882774615223</v>
      </c>
      <c r="BI196" s="145"/>
      <c r="BJ196" s="152"/>
      <c r="BK196" s="152"/>
      <c r="BL196" s="145"/>
      <c r="BM196" s="145"/>
      <c r="BN196" s="145"/>
      <c r="BO196" s="145"/>
      <c r="BP196" s="145"/>
      <c r="BQ196" s="145"/>
      <c r="BR196" s="145"/>
      <c r="BS196" s="145"/>
      <c r="BT196" s="145"/>
      <c r="BU196" s="14"/>
      <c r="BV196" s="158">
        <v>120761</v>
      </c>
      <c r="BW196" s="158">
        <v>106085</v>
      </c>
      <c r="BX196" s="159">
        <f t="shared" si="286"/>
        <v>14676</v>
      </c>
      <c r="BY196" s="166">
        <f t="shared" si="287"/>
        <v>0.13834189564971489</v>
      </c>
      <c r="BZ196" s="145"/>
      <c r="CA196" s="152"/>
      <c r="CB196" s="152"/>
      <c r="CC196" s="145"/>
      <c r="CD196" s="145"/>
      <c r="CE196" s="145"/>
      <c r="CF196" s="145"/>
      <c r="CG196" s="145"/>
      <c r="CH196" s="145"/>
      <c r="CI196" s="145"/>
      <c r="CJ196" s="145"/>
      <c r="CK196" s="145"/>
      <c r="CL196" s="14"/>
      <c r="CM196" s="128">
        <v>1513</v>
      </c>
      <c r="CN196" s="128">
        <v>1296</v>
      </c>
      <c r="CO196" s="206">
        <f t="shared" si="288"/>
        <v>217</v>
      </c>
      <c r="CP196" s="211">
        <f t="shared" si="289"/>
        <v>0.16743827160493829</v>
      </c>
      <c r="CQ196" s="198"/>
      <c r="CR196" s="127"/>
      <c r="CS196" s="127"/>
      <c r="CT196" s="198"/>
      <c r="CU196" s="198"/>
      <c r="CV196" s="198"/>
      <c r="CW196" s="198"/>
      <c r="CX196" s="198"/>
      <c r="CY196" s="198"/>
      <c r="CZ196" s="198"/>
      <c r="DA196" s="198"/>
      <c r="DB196" s="198"/>
      <c r="DC196" s="14"/>
      <c r="DD196" s="158">
        <v>19</v>
      </c>
      <c r="DE196" s="158">
        <v>19</v>
      </c>
      <c r="DF196" s="159">
        <f t="shared" si="290"/>
        <v>0</v>
      </c>
      <c r="DG196" s="166">
        <f t="shared" si="291"/>
        <v>0</v>
      </c>
      <c r="DH196" s="145"/>
      <c r="DI196" s="152"/>
      <c r="DJ196" s="152"/>
      <c r="DK196" s="145"/>
      <c r="DL196" s="145"/>
      <c r="DM196" s="145"/>
      <c r="DN196" s="145"/>
      <c r="DO196" s="145"/>
      <c r="DP196" s="145"/>
      <c r="DQ196" s="145"/>
      <c r="DR196" s="145"/>
      <c r="DS196" s="145"/>
      <c r="DT196" s="14"/>
      <c r="DU196" s="158">
        <v>286825</v>
      </c>
      <c r="DV196" s="158">
        <v>290236</v>
      </c>
      <c r="DW196" s="159">
        <f t="shared" si="292"/>
        <v>-3411</v>
      </c>
      <c r="DX196" s="166">
        <f t="shared" si="293"/>
        <v>-1.175250485811552E-2</v>
      </c>
      <c r="DY196" s="145"/>
      <c r="DZ196" s="152"/>
      <c r="EA196" s="152"/>
      <c r="EB196" s="145"/>
      <c r="EC196" s="145"/>
      <c r="ED196" s="145"/>
      <c r="EE196" s="145"/>
      <c r="EF196" s="145"/>
      <c r="EG196" s="145"/>
      <c r="EH196" s="145"/>
      <c r="EI196" s="145"/>
      <c r="EJ196" s="145"/>
      <c r="EK196" s="14"/>
      <c r="EL196" s="158">
        <v>290091</v>
      </c>
      <c r="EM196" s="158">
        <v>270505</v>
      </c>
      <c r="EN196" s="159">
        <f t="shared" si="294"/>
        <v>19586</v>
      </c>
      <c r="EO196" s="166">
        <f t="shared" si="295"/>
        <v>7.2405315983068652E-2</v>
      </c>
      <c r="EP196" s="145"/>
      <c r="EQ196" s="152"/>
      <c r="ER196" s="152"/>
      <c r="ES196" s="145"/>
      <c r="ET196" s="145"/>
      <c r="EU196" s="145"/>
      <c r="EV196" s="145"/>
      <c r="EW196" s="145"/>
      <c r="EX196" s="145"/>
      <c r="EY196" s="145"/>
      <c r="EZ196" s="145"/>
      <c r="FA196" s="145"/>
      <c r="FB196" s="14"/>
      <c r="FC196" s="158">
        <v>0</v>
      </c>
      <c r="FD196" s="158">
        <v>0</v>
      </c>
      <c r="FE196" s="159">
        <f t="shared" si="296"/>
        <v>0</v>
      </c>
      <c r="FF196" s="166" t="str">
        <f t="shared" si="297"/>
        <v/>
      </c>
      <c r="FG196" s="145"/>
      <c r="FH196" s="152"/>
      <c r="FI196" s="152"/>
      <c r="FJ196" s="145"/>
      <c r="FK196" s="145"/>
      <c r="FL196" s="145"/>
      <c r="FM196" s="145"/>
      <c r="FN196" s="145"/>
      <c r="FO196" s="145"/>
      <c r="FP196" s="145"/>
      <c r="FQ196" s="145"/>
      <c r="FR196" s="145"/>
      <c r="FS196" s="14"/>
      <c r="FT196" s="158">
        <v>0</v>
      </c>
      <c r="FU196" s="158">
        <v>0</v>
      </c>
      <c r="FV196" s="159">
        <f t="shared" si="298"/>
        <v>0</v>
      </c>
      <c r="FW196" s="166" t="str">
        <f t="shared" si="299"/>
        <v/>
      </c>
      <c r="FX196" s="145"/>
      <c r="FY196" s="152"/>
      <c r="FZ196" s="152"/>
      <c r="GA196" s="145"/>
      <c r="GB196" s="145"/>
      <c r="GC196" s="145"/>
      <c r="GD196" s="145"/>
      <c r="GE196" s="145"/>
      <c r="GF196" s="145"/>
      <c r="GG196" s="145"/>
      <c r="GH196" s="145"/>
      <c r="GI196" s="145"/>
    </row>
    <row r="197" spans="1:191" x14ac:dyDescent="0.25">
      <c r="A197" s="41">
        <v>768</v>
      </c>
      <c r="B197" s="45"/>
      <c r="C197" s="45" t="str">
        <f>VLOOKUP($A197&amp;C$1,TEXTDF,(SPRCODE="DE")*2+(SPRCODE="FR")*3,FALSE)</f>
        <v>Anzahl Rentenbezüger</v>
      </c>
      <c r="D197" s="45"/>
      <c r="E197" s="45"/>
      <c r="F197" s="79">
        <f t="shared" si="300"/>
        <v>259523.65999999989</v>
      </c>
      <c r="G197" s="79">
        <f t="shared" si="301"/>
        <v>260360.85999999993</v>
      </c>
      <c r="H197" s="92">
        <f t="shared" si="278"/>
        <v>-837.20000000004075</v>
      </c>
      <c r="I197" s="93">
        <f t="shared" si="279"/>
        <v>-3.2155370818794937E-3</v>
      </c>
      <c r="J197" s="23"/>
      <c r="K197" s="31"/>
      <c r="L197" s="31"/>
      <c r="M197" s="23"/>
      <c r="N197" s="23"/>
      <c r="O197" s="23"/>
      <c r="P197" s="23"/>
      <c r="Q197" s="23"/>
      <c r="R197" s="23"/>
      <c r="S197" s="23"/>
      <c r="T197" s="23"/>
      <c r="U197" s="23"/>
      <c r="V197" s="14"/>
      <c r="W197" s="152">
        <v>86771</v>
      </c>
      <c r="X197" s="152">
        <v>86051</v>
      </c>
      <c r="Y197" s="156">
        <f t="shared" si="280"/>
        <v>720</v>
      </c>
      <c r="Z197" s="174">
        <f t="shared" si="281"/>
        <v>8.3671311199171594E-3</v>
      </c>
      <c r="AA197" s="145"/>
      <c r="AB197" s="152"/>
      <c r="AC197" s="152"/>
      <c r="AD197" s="145"/>
      <c r="AE197" s="145"/>
      <c r="AF197" s="145"/>
      <c r="AG197" s="145"/>
      <c r="AH197" s="145"/>
      <c r="AI197" s="145"/>
      <c r="AJ197" s="145"/>
      <c r="AK197" s="145"/>
      <c r="AL197" s="145"/>
      <c r="AM197" s="14"/>
      <c r="AN197" s="152">
        <v>61436.819999999891</v>
      </c>
      <c r="AO197" s="152">
        <v>65022.469999999899</v>
      </c>
      <c r="AP197" s="156">
        <f t="shared" si="282"/>
        <v>-3585.6500000000087</v>
      </c>
      <c r="AQ197" s="174">
        <f t="shared" si="283"/>
        <v>-5.5144783026544686E-2</v>
      </c>
      <c r="AR197" s="145"/>
      <c r="AS197" s="152"/>
      <c r="AT197" s="152"/>
      <c r="AU197" s="145"/>
      <c r="AV197" s="145"/>
      <c r="AW197" s="145"/>
      <c r="AX197" s="145"/>
      <c r="AY197" s="145"/>
      <c r="AZ197" s="145"/>
      <c r="BA197" s="145"/>
      <c r="BB197" s="145"/>
      <c r="BC197" s="145"/>
      <c r="BD197" s="14"/>
      <c r="BE197" s="152">
        <v>26000</v>
      </c>
      <c r="BF197" s="152">
        <v>25137</v>
      </c>
      <c r="BG197" s="156">
        <f t="shared" si="284"/>
        <v>863</v>
      </c>
      <c r="BH197" s="174">
        <f t="shared" si="285"/>
        <v>3.4331861399530483E-2</v>
      </c>
      <c r="BI197" s="145"/>
      <c r="BJ197" s="152"/>
      <c r="BK197" s="152"/>
      <c r="BL197" s="145"/>
      <c r="BM197" s="145"/>
      <c r="BN197" s="145"/>
      <c r="BO197" s="145"/>
      <c r="BP197" s="145"/>
      <c r="BQ197" s="145"/>
      <c r="BR197" s="145"/>
      <c r="BS197" s="145"/>
      <c r="BT197" s="145"/>
      <c r="BU197" s="14"/>
      <c r="BV197" s="152">
        <v>30955.839999999997</v>
      </c>
      <c r="BW197" s="152">
        <v>30251.390000000014</v>
      </c>
      <c r="BX197" s="156">
        <f t="shared" si="286"/>
        <v>704.44999999998254</v>
      </c>
      <c r="BY197" s="174">
        <f t="shared" si="287"/>
        <v>2.3286533279957888E-2</v>
      </c>
      <c r="BZ197" s="145"/>
      <c r="CA197" s="152"/>
      <c r="CB197" s="152"/>
      <c r="CC197" s="145"/>
      <c r="CD197" s="145"/>
      <c r="CE197" s="145"/>
      <c r="CF197" s="145"/>
      <c r="CG197" s="145"/>
      <c r="CH197" s="145"/>
      <c r="CI197" s="145"/>
      <c r="CJ197" s="145"/>
      <c r="CK197" s="145"/>
      <c r="CL197" s="14"/>
      <c r="CM197" s="127">
        <v>13627</v>
      </c>
      <c r="CN197" s="127">
        <v>13445</v>
      </c>
      <c r="CO197" s="205">
        <f t="shared" si="288"/>
        <v>182</v>
      </c>
      <c r="CP197" s="218">
        <f t="shared" si="289"/>
        <v>1.3536630717738918E-2</v>
      </c>
      <c r="CQ197" s="198"/>
      <c r="CR197" s="127"/>
      <c r="CS197" s="127"/>
      <c r="CT197" s="198"/>
      <c r="CU197" s="198"/>
      <c r="CV197" s="198"/>
      <c r="CW197" s="198"/>
      <c r="CX197" s="198"/>
      <c r="CY197" s="198"/>
      <c r="CZ197" s="198"/>
      <c r="DA197" s="198"/>
      <c r="DB197" s="198"/>
      <c r="DC197" s="14"/>
      <c r="DD197" s="152">
        <v>5413</v>
      </c>
      <c r="DE197" s="152">
        <v>5004</v>
      </c>
      <c r="DF197" s="156">
        <f t="shared" si="290"/>
        <v>409</v>
      </c>
      <c r="DG197" s="174">
        <f t="shared" si="291"/>
        <v>8.1734612310151888E-2</v>
      </c>
      <c r="DH197" s="145"/>
      <c r="DI197" s="152"/>
      <c r="DJ197" s="152"/>
      <c r="DK197" s="145"/>
      <c r="DL197" s="145"/>
      <c r="DM197" s="145"/>
      <c r="DN197" s="145"/>
      <c r="DO197" s="145"/>
      <c r="DP197" s="145"/>
      <c r="DQ197" s="145"/>
      <c r="DR197" s="145"/>
      <c r="DS197" s="145"/>
      <c r="DT197" s="14"/>
      <c r="DU197" s="152">
        <v>26839</v>
      </c>
      <c r="DV197" s="152">
        <v>26916</v>
      </c>
      <c r="DW197" s="156">
        <f t="shared" si="292"/>
        <v>-77</v>
      </c>
      <c r="DX197" s="174">
        <f t="shared" si="293"/>
        <v>-2.8607519690889704E-3</v>
      </c>
      <c r="DY197" s="145"/>
      <c r="DZ197" s="152"/>
      <c r="EA197" s="152"/>
      <c r="EB197" s="145"/>
      <c r="EC197" s="145"/>
      <c r="ED197" s="145"/>
      <c r="EE197" s="145"/>
      <c r="EF197" s="145"/>
      <c r="EG197" s="145"/>
      <c r="EH197" s="145"/>
      <c r="EI197" s="145"/>
      <c r="EJ197" s="145"/>
      <c r="EK197" s="14"/>
      <c r="EL197" s="152">
        <v>8360</v>
      </c>
      <c r="EM197" s="152">
        <v>8403</v>
      </c>
      <c r="EN197" s="156">
        <f t="shared" si="294"/>
        <v>-43</v>
      </c>
      <c r="EO197" s="174">
        <f t="shared" si="295"/>
        <v>-5.1172200404617785E-3</v>
      </c>
      <c r="EP197" s="145"/>
      <c r="EQ197" s="152"/>
      <c r="ER197" s="152"/>
      <c r="ES197" s="145"/>
      <c r="ET197" s="145"/>
      <c r="EU197" s="145"/>
      <c r="EV197" s="145"/>
      <c r="EW197" s="145"/>
      <c r="EX197" s="145"/>
      <c r="EY197" s="145"/>
      <c r="EZ197" s="145"/>
      <c r="FA197" s="145"/>
      <c r="FB197" s="14"/>
      <c r="FC197" s="152">
        <v>118</v>
      </c>
      <c r="FD197" s="152">
        <v>128</v>
      </c>
      <c r="FE197" s="156">
        <f t="shared" si="296"/>
        <v>-10</v>
      </c>
      <c r="FF197" s="174">
        <f t="shared" si="297"/>
        <v>-7.8125E-2</v>
      </c>
      <c r="FG197" s="145"/>
      <c r="FH197" s="152"/>
      <c r="FI197" s="152"/>
      <c r="FJ197" s="145"/>
      <c r="FK197" s="145"/>
      <c r="FL197" s="145"/>
      <c r="FM197" s="145"/>
      <c r="FN197" s="145"/>
      <c r="FO197" s="145"/>
      <c r="FP197" s="145"/>
      <c r="FQ197" s="145"/>
      <c r="FR197" s="145"/>
      <c r="FS197" s="14"/>
      <c r="FT197" s="152">
        <v>3</v>
      </c>
      <c r="FU197" s="152">
        <v>3</v>
      </c>
      <c r="FV197" s="156">
        <f t="shared" si="298"/>
        <v>0</v>
      </c>
      <c r="FW197" s="174">
        <f t="shared" si="299"/>
        <v>0</v>
      </c>
      <c r="FX197" s="145"/>
      <c r="FY197" s="152"/>
      <c r="FZ197" s="152"/>
      <c r="GA197" s="145"/>
      <c r="GB197" s="145"/>
      <c r="GC197" s="145"/>
      <c r="GD197" s="145"/>
      <c r="GE197" s="145"/>
      <c r="GF197" s="145"/>
      <c r="GG197" s="145"/>
      <c r="GH197" s="145"/>
      <c r="GI197" s="145"/>
    </row>
    <row r="198" spans="1:191" x14ac:dyDescent="0.25">
      <c r="A198" s="41">
        <v>769</v>
      </c>
      <c r="B198" s="45"/>
      <c r="C198" s="45" t="str">
        <f>VLOOKUP($A198&amp;C$1,TEXTDF,(SPRCODE="DE")*2+(SPRCODE="FR")*3,FALSE)</f>
        <v>Anzahl Freizügigkeitspolicen</v>
      </c>
      <c r="D198" s="45"/>
      <c r="E198" s="45"/>
      <c r="F198" s="79">
        <f t="shared" si="300"/>
        <v>267597</v>
      </c>
      <c r="G198" s="79">
        <f t="shared" si="301"/>
        <v>276097</v>
      </c>
      <c r="H198" s="92">
        <f t="shared" si="278"/>
        <v>-8500</v>
      </c>
      <c r="I198" s="93">
        <f t="shared" si="279"/>
        <v>-3.0786281632904422E-2</v>
      </c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14"/>
      <c r="W198" s="152">
        <v>100785</v>
      </c>
      <c r="X198" s="152">
        <v>100139</v>
      </c>
      <c r="Y198" s="156">
        <f t="shared" si="280"/>
        <v>646</v>
      </c>
      <c r="Z198" s="174">
        <f t="shared" si="281"/>
        <v>6.4510330640410452E-3</v>
      </c>
      <c r="AA198" s="145"/>
      <c r="AB198" s="145"/>
      <c r="AC198" s="145"/>
      <c r="AD198" s="145"/>
      <c r="AE198" s="145"/>
      <c r="AF198" s="145"/>
      <c r="AG198" s="145"/>
      <c r="AH198" s="145"/>
      <c r="AI198" s="145"/>
      <c r="AJ198" s="145"/>
      <c r="AK198" s="145"/>
      <c r="AL198" s="145"/>
      <c r="AM198" s="14"/>
      <c r="AN198" s="152">
        <v>85975</v>
      </c>
      <c r="AO198" s="152">
        <v>91744</v>
      </c>
      <c r="AP198" s="156">
        <f t="shared" si="282"/>
        <v>-5769</v>
      </c>
      <c r="AQ198" s="174">
        <f t="shared" si="283"/>
        <v>-6.2881496337635179E-2</v>
      </c>
      <c r="AR198" s="145"/>
      <c r="AS198" s="145"/>
      <c r="AT198" s="145"/>
      <c r="AU198" s="145"/>
      <c r="AV198" s="145"/>
      <c r="AW198" s="145"/>
      <c r="AX198" s="145"/>
      <c r="AY198" s="145"/>
      <c r="AZ198" s="145"/>
      <c r="BA198" s="145"/>
      <c r="BB198" s="145"/>
      <c r="BC198" s="145"/>
      <c r="BD198" s="14"/>
      <c r="BE198" s="152">
        <v>17879</v>
      </c>
      <c r="BF198" s="152">
        <v>19094</v>
      </c>
      <c r="BG198" s="156">
        <f t="shared" si="284"/>
        <v>-1215</v>
      </c>
      <c r="BH198" s="174">
        <f t="shared" si="285"/>
        <v>-6.3632554729234347E-2</v>
      </c>
      <c r="BI198" s="145"/>
      <c r="BJ198" s="145"/>
      <c r="BK198" s="145"/>
      <c r="BL198" s="145"/>
      <c r="BM198" s="145"/>
      <c r="BN198" s="145"/>
      <c r="BO198" s="145"/>
      <c r="BP198" s="145"/>
      <c r="BQ198" s="145"/>
      <c r="BR198" s="145"/>
      <c r="BS198" s="145"/>
      <c r="BT198" s="145"/>
      <c r="BU198" s="14"/>
      <c r="BV198" s="152">
        <v>5778</v>
      </c>
      <c r="BW198" s="152">
        <v>6416</v>
      </c>
      <c r="BX198" s="156">
        <f t="shared" si="286"/>
        <v>-638</v>
      </c>
      <c r="BY198" s="174">
        <f t="shared" si="287"/>
        <v>-9.9438902743142155E-2</v>
      </c>
      <c r="BZ198" s="145"/>
      <c r="CA198" s="145"/>
      <c r="CB198" s="145"/>
      <c r="CC198" s="145"/>
      <c r="CD198" s="145"/>
      <c r="CE198" s="145"/>
      <c r="CF198" s="145"/>
      <c r="CG198" s="145"/>
      <c r="CH198" s="145"/>
      <c r="CI198" s="145"/>
      <c r="CJ198" s="145"/>
      <c r="CK198" s="145"/>
      <c r="CL198" s="14"/>
      <c r="CM198" s="127">
        <v>42211</v>
      </c>
      <c r="CN198" s="127">
        <v>43069</v>
      </c>
      <c r="CO198" s="205">
        <f t="shared" si="288"/>
        <v>-858</v>
      </c>
      <c r="CP198" s="218">
        <f t="shared" si="289"/>
        <v>-1.9921521279806842E-2</v>
      </c>
      <c r="CQ198" s="198"/>
      <c r="CR198" s="198"/>
      <c r="CS198" s="198"/>
      <c r="CT198" s="198"/>
      <c r="CU198" s="198"/>
      <c r="CV198" s="198"/>
      <c r="CW198" s="198"/>
      <c r="CX198" s="198"/>
      <c r="CY198" s="198"/>
      <c r="CZ198" s="198"/>
      <c r="DA198" s="198"/>
      <c r="DB198" s="198"/>
      <c r="DC198" s="14"/>
      <c r="DD198" s="152">
        <v>380</v>
      </c>
      <c r="DE198" s="152">
        <v>427</v>
      </c>
      <c r="DF198" s="156">
        <f t="shared" si="290"/>
        <v>-47</v>
      </c>
      <c r="DG198" s="174">
        <f t="shared" si="291"/>
        <v>-0.11007025761124123</v>
      </c>
      <c r="DH198" s="145"/>
      <c r="DI198" s="145"/>
      <c r="DJ198" s="145"/>
      <c r="DK198" s="145"/>
      <c r="DL198" s="145"/>
      <c r="DM198" s="145"/>
      <c r="DN198" s="145"/>
      <c r="DO198" s="145"/>
      <c r="DP198" s="145"/>
      <c r="DQ198" s="145"/>
      <c r="DR198" s="145"/>
      <c r="DS198" s="145"/>
      <c r="DT198" s="14"/>
      <c r="DU198" s="152">
        <v>11722</v>
      </c>
      <c r="DV198" s="152">
        <v>12131</v>
      </c>
      <c r="DW198" s="156">
        <f t="shared" si="292"/>
        <v>-409</v>
      </c>
      <c r="DX198" s="174">
        <f t="shared" si="293"/>
        <v>-3.3715274915505744E-2</v>
      </c>
      <c r="DY198" s="145"/>
      <c r="DZ198" s="145"/>
      <c r="EA198" s="145"/>
      <c r="EB198" s="145"/>
      <c r="EC198" s="145"/>
      <c r="ED198" s="145"/>
      <c r="EE198" s="145"/>
      <c r="EF198" s="145"/>
      <c r="EG198" s="145"/>
      <c r="EH198" s="145"/>
      <c r="EI198" s="145"/>
      <c r="EJ198" s="145"/>
      <c r="EK198" s="14"/>
      <c r="EL198" s="152">
        <v>181</v>
      </c>
      <c r="EM198" s="152">
        <v>206</v>
      </c>
      <c r="EN198" s="156">
        <f t="shared" si="294"/>
        <v>-25</v>
      </c>
      <c r="EO198" s="174">
        <f t="shared" si="295"/>
        <v>-0.12135922330097082</v>
      </c>
      <c r="EP198" s="145"/>
      <c r="EQ198" s="145"/>
      <c r="ER198" s="145"/>
      <c r="ES198" s="145"/>
      <c r="ET198" s="145"/>
      <c r="EU198" s="145"/>
      <c r="EV198" s="145"/>
      <c r="EW198" s="145"/>
      <c r="EX198" s="145"/>
      <c r="EY198" s="145"/>
      <c r="EZ198" s="145"/>
      <c r="FA198" s="145"/>
      <c r="FB198" s="14"/>
      <c r="FC198" s="152">
        <v>2361</v>
      </c>
      <c r="FD198" s="152">
        <v>2499</v>
      </c>
      <c r="FE198" s="156">
        <f t="shared" si="296"/>
        <v>-138</v>
      </c>
      <c r="FF198" s="174">
        <f t="shared" si="297"/>
        <v>-5.5222088835534255E-2</v>
      </c>
      <c r="FG198" s="145"/>
      <c r="FH198" s="145"/>
      <c r="FI198" s="145"/>
      <c r="FJ198" s="145"/>
      <c r="FK198" s="145"/>
      <c r="FL198" s="145"/>
      <c r="FM198" s="145"/>
      <c r="FN198" s="145"/>
      <c r="FO198" s="145"/>
      <c r="FP198" s="145"/>
      <c r="FQ198" s="145"/>
      <c r="FR198" s="145"/>
      <c r="FS198" s="14"/>
      <c r="FT198" s="152">
        <v>325</v>
      </c>
      <c r="FU198" s="152">
        <v>372</v>
      </c>
      <c r="FV198" s="156">
        <f t="shared" si="298"/>
        <v>-47</v>
      </c>
      <c r="FW198" s="174">
        <f t="shared" si="299"/>
        <v>-0.12634408602150538</v>
      </c>
      <c r="FX198" s="145"/>
      <c r="FY198" s="145"/>
      <c r="FZ198" s="145"/>
      <c r="GA198" s="145"/>
      <c r="GB198" s="145"/>
      <c r="GC198" s="145"/>
      <c r="GD198" s="145"/>
      <c r="GE198" s="145"/>
      <c r="GF198" s="145"/>
      <c r="GG198" s="145"/>
      <c r="GH198" s="145"/>
      <c r="GI198" s="145"/>
    </row>
    <row r="199" spans="1:191" x14ac:dyDescent="0.25">
      <c r="A199" s="41"/>
      <c r="B199" s="45"/>
      <c r="C199" s="45"/>
      <c r="D199" s="45"/>
      <c r="E199" s="45"/>
      <c r="F199" s="79"/>
      <c r="G199" s="79"/>
      <c r="H199" s="92"/>
      <c r="I199" s="9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14"/>
      <c r="W199" s="152"/>
      <c r="X199" s="152"/>
      <c r="Y199" s="156"/>
      <c r="Z199" s="174"/>
      <c r="AA199" s="145"/>
      <c r="AB199" s="145"/>
      <c r="AC199" s="145"/>
      <c r="AD199" s="145"/>
      <c r="AE199" s="145"/>
      <c r="AF199" s="145"/>
      <c r="AG199" s="145"/>
      <c r="AH199" s="145"/>
      <c r="AI199" s="145"/>
      <c r="AJ199" s="145"/>
      <c r="AK199" s="145"/>
      <c r="AL199" s="145"/>
      <c r="AM199" s="14"/>
      <c r="AN199" s="152"/>
      <c r="AO199" s="152"/>
      <c r="AP199" s="156"/>
      <c r="AQ199" s="174"/>
      <c r="AR199" s="145"/>
      <c r="AS199" s="145"/>
      <c r="AT199" s="145"/>
      <c r="AU199" s="145"/>
      <c r="AV199" s="145"/>
      <c r="AW199" s="145"/>
      <c r="AX199" s="145"/>
      <c r="AY199" s="145"/>
      <c r="AZ199" s="145"/>
      <c r="BA199" s="145"/>
      <c r="BB199" s="145"/>
      <c r="BC199" s="145"/>
      <c r="BD199" s="14"/>
      <c r="BE199" s="152"/>
      <c r="BF199" s="152"/>
      <c r="BG199" s="156"/>
      <c r="BH199" s="174"/>
      <c r="BI199" s="145"/>
      <c r="BJ199" s="145"/>
      <c r="BK199" s="145"/>
      <c r="BL199" s="145"/>
      <c r="BM199" s="145"/>
      <c r="BN199" s="145"/>
      <c r="BO199" s="145"/>
      <c r="BP199" s="145"/>
      <c r="BQ199" s="145"/>
      <c r="BR199" s="145"/>
      <c r="BS199" s="145"/>
      <c r="BT199" s="145"/>
      <c r="BU199" s="14"/>
      <c r="BV199" s="152"/>
      <c r="BW199" s="152"/>
      <c r="BX199" s="156"/>
      <c r="BY199" s="174"/>
      <c r="BZ199" s="145"/>
      <c r="CA199" s="145"/>
      <c r="CB199" s="145"/>
      <c r="CC199" s="145"/>
      <c r="CD199" s="145"/>
      <c r="CE199" s="145"/>
      <c r="CF199" s="145"/>
      <c r="CG199" s="145"/>
      <c r="CH199" s="145"/>
      <c r="CI199" s="145"/>
      <c r="CJ199" s="145"/>
      <c r="CK199" s="145"/>
      <c r="CL199" s="14"/>
      <c r="CM199" s="127"/>
      <c r="CN199" s="127"/>
      <c r="CO199" s="205"/>
      <c r="CP199" s="218"/>
      <c r="CQ199" s="198"/>
      <c r="CR199" s="198"/>
      <c r="CS199" s="198"/>
      <c r="CT199" s="198"/>
      <c r="CU199" s="198"/>
      <c r="CV199" s="198"/>
      <c r="CW199" s="198"/>
      <c r="CX199" s="198"/>
      <c r="CY199" s="198"/>
      <c r="CZ199" s="198"/>
      <c r="DA199" s="198"/>
      <c r="DB199" s="198"/>
      <c r="DC199" s="14"/>
      <c r="DD199" s="152"/>
      <c r="DE199" s="152"/>
      <c r="DF199" s="156"/>
      <c r="DG199" s="174"/>
      <c r="DH199" s="145"/>
      <c r="DI199" s="145"/>
      <c r="DJ199" s="145"/>
      <c r="DK199" s="145"/>
      <c r="DL199" s="145"/>
      <c r="DM199" s="145"/>
      <c r="DN199" s="145"/>
      <c r="DO199" s="145"/>
      <c r="DP199" s="145"/>
      <c r="DQ199" s="145"/>
      <c r="DR199" s="145"/>
      <c r="DS199" s="145"/>
      <c r="DT199" s="14"/>
      <c r="DU199" s="152"/>
      <c r="DV199" s="152"/>
      <c r="DW199" s="156"/>
      <c r="DX199" s="174"/>
      <c r="DY199" s="145"/>
      <c r="DZ199" s="145"/>
      <c r="EA199" s="145"/>
      <c r="EB199" s="145"/>
      <c r="EC199" s="145"/>
      <c r="ED199" s="145"/>
      <c r="EE199" s="145"/>
      <c r="EF199" s="145"/>
      <c r="EG199" s="145"/>
      <c r="EH199" s="145"/>
      <c r="EI199" s="145"/>
      <c r="EJ199" s="145"/>
      <c r="EK199" s="14"/>
      <c r="EL199" s="152"/>
      <c r="EM199" s="152"/>
      <c r="EN199" s="156"/>
      <c r="EO199" s="174"/>
      <c r="EP199" s="145"/>
      <c r="EQ199" s="145"/>
      <c r="ER199" s="145"/>
      <c r="ES199" s="145"/>
      <c r="ET199" s="145"/>
      <c r="EU199" s="145"/>
      <c r="EV199" s="145"/>
      <c r="EW199" s="145"/>
      <c r="EX199" s="145"/>
      <c r="EY199" s="145"/>
      <c r="EZ199" s="145"/>
      <c r="FA199" s="145"/>
      <c r="FB199" s="14"/>
      <c r="FC199" s="152"/>
      <c r="FD199" s="152"/>
      <c r="FE199" s="156"/>
      <c r="FF199" s="174"/>
      <c r="FG199" s="145"/>
      <c r="FH199" s="145"/>
      <c r="FI199" s="145"/>
      <c r="FJ199" s="145"/>
      <c r="FK199" s="145"/>
      <c r="FL199" s="145"/>
      <c r="FM199" s="145"/>
      <c r="FN199" s="145"/>
      <c r="FO199" s="145"/>
      <c r="FP199" s="145"/>
      <c r="FQ199" s="145"/>
      <c r="FR199" s="145"/>
      <c r="FS199" s="14"/>
      <c r="FT199" s="152"/>
      <c r="FU199" s="152"/>
      <c r="FV199" s="156"/>
      <c r="FW199" s="174"/>
      <c r="FX199" s="145"/>
      <c r="FY199" s="145"/>
      <c r="FZ199" s="145"/>
      <c r="GA199" s="145"/>
      <c r="GB199" s="145"/>
      <c r="GC199" s="145"/>
      <c r="GD199" s="145"/>
      <c r="GE199" s="145"/>
      <c r="GF199" s="145"/>
      <c r="GG199" s="145"/>
      <c r="GH199" s="145"/>
      <c r="GI199" s="145"/>
    </row>
    <row r="200" spans="1:191" ht="13" x14ac:dyDescent="0.3">
      <c r="A200" s="41">
        <v>770</v>
      </c>
      <c r="B200" s="45"/>
      <c r="C200" s="45"/>
      <c r="D200" s="45"/>
      <c r="E200" s="45"/>
      <c r="F200" s="45"/>
      <c r="G200" s="45"/>
      <c r="H200" s="46"/>
      <c r="I200" s="46"/>
      <c r="J200" s="23"/>
      <c r="K200" s="107" t="str">
        <f>VLOOKUP($A200&amp;K$1,TEXTDF,(SPRCODE="DE")*2+(SPRCODE="FR")*3,FALSE)</f>
        <v>pro Kopf (CHF)</v>
      </c>
      <c r="L200" s="107" t="str">
        <f>+K200</f>
        <v>pro Kopf (CHF)</v>
      </c>
      <c r="M200" s="45"/>
      <c r="N200" s="45"/>
      <c r="O200" s="23"/>
      <c r="P200" s="23"/>
      <c r="Q200" s="23"/>
      <c r="R200" s="23"/>
      <c r="S200" s="23"/>
      <c r="T200" s="23"/>
      <c r="U200" s="23"/>
      <c r="V200" s="14"/>
      <c r="W200" s="145"/>
      <c r="X200" s="145"/>
      <c r="Y200" s="191"/>
      <c r="Z200" s="191"/>
      <c r="AA200" s="145"/>
      <c r="AB200" s="165" t="s">
        <v>473</v>
      </c>
      <c r="AC200" s="165" t="str">
        <f>+AB200</f>
        <v>pro Kopf (CHF)</v>
      </c>
      <c r="AD200" s="145"/>
      <c r="AE200" s="145"/>
      <c r="AF200" s="145"/>
      <c r="AG200" s="145"/>
      <c r="AH200" s="145"/>
      <c r="AI200" s="145"/>
      <c r="AJ200" s="145"/>
      <c r="AK200" s="145"/>
      <c r="AL200" s="145"/>
      <c r="AM200" s="14"/>
      <c r="AN200" s="145"/>
      <c r="AO200" s="145"/>
      <c r="AP200" s="191"/>
      <c r="AQ200" s="191"/>
      <c r="AR200" s="145"/>
      <c r="AS200" s="165" t="s">
        <v>473</v>
      </c>
      <c r="AT200" s="165" t="str">
        <f>+AS200</f>
        <v>pro Kopf (CHF)</v>
      </c>
      <c r="AU200" s="145"/>
      <c r="AV200" s="145"/>
      <c r="AW200" s="145"/>
      <c r="AX200" s="145"/>
      <c r="AY200" s="145"/>
      <c r="AZ200" s="145"/>
      <c r="BA200" s="145"/>
      <c r="BB200" s="145"/>
      <c r="BC200" s="145"/>
      <c r="BD200" s="14"/>
      <c r="BE200" s="145"/>
      <c r="BF200" s="145"/>
      <c r="BG200" s="191"/>
      <c r="BH200" s="191"/>
      <c r="BI200" s="145"/>
      <c r="BJ200" s="165" t="s">
        <v>473</v>
      </c>
      <c r="BK200" s="165" t="str">
        <f>+BJ200</f>
        <v>pro Kopf (CHF)</v>
      </c>
      <c r="BL200" s="145"/>
      <c r="BM200" s="145"/>
      <c r="BN200" s="145"/>
      <c r="BO200" s="145"/>
      <c r="BP200" s="145"/>
      <c r="BQ200" s="145"/>
      <c r="BR200" s="145"/>
      <c r="BS200" s="145"/>
      <c r="BT200" s="145"/>
      <c r="BU200" s="14"/>
      <c r="BV200" s="145"/>
      <c r="BW200" s="145"/>
      <c r="BX200" s="191"/>
      <c r="BY200" s="191"/>
      <c r="BZ200" s="145"/>
      <c r="CA200" s="165" t="s">
        <v>473</v>
      </c>
      <c r="CB200" s="165" t="str">
        <f>+CA200</f>
        <v>pro Kopf (CHF)</v>
      </c>
      <c r="CC200" s="145"/>
      <c r="CD200" s="145"/>
      <c r="CE200" s="145"/>
      <c r="CF200" s="145"/>
      <c r="CG200" s="145"/>
      <c r="CH200" s="145"/>
      <c r="CI200" s="145"/>
      <c r="CJ200" s="145"/>
      <c r="CK200" s="145"/>
      <c r="CL200" s="14"/>
      <c r="CM200" s="198"/>
      <c r="CN200" s="198"/>
      <c r="CO200" s="229"/>
      <c r="CP200" s="229"/>
      <c r="CQ200" s="198"/>
      <c r="CR200" s="210" t="s">
        <v>473</v>
      </c>
      <c r="CS200" s="210" t="str">
        <f>+CR200</f>
        <v>pro Kopf (CHF)</v>
      </c>
      <c r="CT200" s="198"/>
      <c r="CU200" s="198"/>
      <c r="CV200" s="198"/>
      <c r="CW200" s="198"/>
      <c r="CX200" s="198"/>
      <c r="CY200" s="198"/>
      <c r="CZ200" s="198"/>
      <c r="DA200" s="198"/>
      <c r="DB200" s="198"/>
      <c r="DC200" s="14"/>
      <c r="DD200" s="145"/>
      <c r="DE200" s="145"/>
      <c r="DF200" s="191"/>
      <c r="DG200" s="191"/>
      <c r="DH200" s="145"/>
      <c r="DI200" s="165" t="s">
        <v>473</v>
      </c>
      <c r="DJ200" s="165" t="str">
        <f>+DI200</f>
        <v>pro Kopf (CHF)</v>
      </c>
      <c r="DK200" s="145"/>
      <c r="DL200" s="145"/>
      <c r="DM200" s="145"/>
      <c r="DN200" s="145"/>
      <c r="DO200" s="145"/>
      <c r="DP200" s="145"/>
      <c r="DQ200" s="145"/>
      <c r="DR200" s="145"/>
      <c r="DS200" s="145"/>
      <c r="DT200" s="14"/>
      <c r="DU200" s="145"/>
      <c r="DV200" s="145"/>
      <c r="DW200" s="191"/>
      <c r="DX200" s="191"/>
      <c r="DY200" s="145"/>
      <c r="DZ200" s="165" t="s">
        <v>473</v>
      </c>
      <c r="EA200" s="165" t="str">
        <f>+DZ200</f>
        <v>pro Kopf (CHF)</v>
      </c>
      <c r="EB200" s="145"/>
      <c r="EC200" s="145"/>
      <c r="ED200" s="145"/>
      <c r="EE200" s="145"/>
      <c r="EF200" s="145"/>
      <c r="EG200" s="145"/>
      <c r="EH200" s="145"/>
      <c r="EI200" s="145"/>
      <c r="EJ200" s="145"/>
      <c r="EK200" s="14"/>
      <c r="EL200" s="145"/>
      <c r="EM200" s="145"/>
      <c r="EN200" s="191"/>
      <c r="EO200" s="191"/>
      <c r="EP200" s="145"/>
      <c r="EQ200" s="165" t="s">
        <v>473</v>
      </c>
      <c r="ER200" s="165" t="str">
        <f>+EQ200</f>
        <v>pro Kopf (CHF)</v>
      </c>
      <c r="ES200" s="145"/>
      <c r="ET200" s="145"/>
      <c r="EU200" s="145"/>
      <c r="EV200" s="145"/>
      <c r="EW200" s="145"/>
      <c r="EX200" s="145"/>
      <c r="EY200" s="145"/>
      <c r="EZ200" s="145"/>
      <c r="FA200" s="145"/>
      <c r="FB200" s="14"/>
      <c r="FC200" s="145"/>
      <c r="FD200" s="145"/>
      <c r="FE200" s="191"/>
      <c r="FF200" s="191"/>
      <c r="FG200" s="145"/>
      <c r="FH200" s="165" t="s">
        <v>473</v>
      </c>
      <c r="FI200" s="165" t="str">
        <f>+FH200</f>
        <v>pro Kopf (CHF)</v>
      </c>
      <c r="FJ200" s="145"/>
      <c r="FK200" s="145"/>
      <c r="FL200" s="145"/>
      <c r="FM200" s="145"/>
      <c r="FN200" s="145"/>
      <c r="FO200" s="145"/>
      <c r="FP200" s="145"/>
      <c r="FQ200" s="145"/>
      <c r="FR200" s="145"/>
      <c r="FS200" s="14"/>
      <c r="FT200" s="145"/>
      <c r="FU200" s="145"/>
      <c r="FV200" s="191"/>
      <c r="FW200" s="191"/>
      <c r="FX200" s="145"/>
      <c r="FY200" s="165" t="s">
        <v>473</v>
      </c>
      <c r="FZ200" s="165" t="str">
        <f>+FY200</f>
        <v>pro Kopf (CHF)</v>
      </c>
      <c r="GA200" s="145"/>
      <c r="GB200" s="145"/>
      <c r="GC200" s="145"/>
      <c r="GD200" s="145"/>
      <c r="GE200" s="145"/>
      <c r="GF200" s="145"/>
      <c r="GG200" s="145"/>
      <c r="GH200" s="145"/>
      <c r="GI200" s="145"/>
    </row>
    <row r="201" spans="1:191" ht="13" x14ac:dyDescent="0.3">
      <c r="A201" s="41">
        <v>771</v>
      </c>
      <c r="B201" s="60" t="str">
        <f>VLOOKUP($A201&amp;B$1,TEXTDF,(SPRCODE="DE")*2+(SPRCODE="FR")*3,FALSE)</f>
        <v>Kostenprämien gegliedert nach Kostenträgern</v>
      </c>
      <c r="C201" s="60"/>
      <c r="D201" s="60"/>
      <c r="E201" s="60"/>
      <c r="F201" s="101">
        <f>+F192</f>
        <v>2022</v>
      </c>
      <c r="G201" s="101">
        <f>+F201-1</f>
        <v>2021</v>
      </c>
      <c r="H201" s="102" t="s">
        <v>571</v>
      </c>
      <c r="I201" s="103" t="s">
        <v>572</v>
      </c>
      <c r="J201" s="23"/>
      <c r="K201" s="101">
        <f>+F201</f>
        <v>2022</v>
      </c>
      <c r="L201" s="101">
        <f>+K201-1</f>
        <v>2021</v>
      </c>
      <c r="M201" s="102" t="s">
        <v>571</v>
      </c>
      <c r="N201" s="103" t="s">
        <v>572</v>
      </c>
      <c r="O201" s="23"/>
      <c r="P201" s="23"/>
      <c r="Q201" s="23"/>
      <c r="R201" s="23"/>
      <c r="S201" s="23"/>
      <c r="T201" s="23"/>
      <c r="U201" s="23"/>
      <c r="V201" s="14"/>
      <c r="W201" s="186">
        <v>2022</v>
      </c>
      <c r="X201" s="186">
        <f>+W201-1</f>
        <v>2021</v>
      </c>
      <c r="Y201" s="187" t="s">
        <v>571</v>
      </c>
      <c r="Z201" s="188" t="s">
        <v>572</v>
      </c>
      <c r="AA201" s="145"/>
      <c r="AB201" s="186">
        <v>2022</v>
      </c>
      <c r="AC201" s="186">
        <f>+AB201-1</f>
        <v>2021</v>
      </c>
      <c r="AD201" s="187" t="s">
        <v>571</v>
      </c>
      <c r="AE201" s="188" t="s">
        <v>572</v>
      </c>
      <c r="AF201" s="145"/>
      <c r="AG201" s="145"/>
      <c r="AH201" s="145"/>
      <c r="AI201" s="145"/>
      <c r="AJ201" s="145"/>
      <c r="AK201" s="145"/>
      <c r="AL201" s="145"/>
      <c r="AM201" s="14"/>
      <c r="AN201" s="186">
        <v>2022</v>
      </c>
      <c r="AO201" s="186">
        <f>+AN201-1</f>
        <v>2021</v>
      </c>
      <c r="AP201" s="187" t="s">
        <v>571</v>
      </c>
      <c r="AQ201" s="188" t="s">
        <v>572</v>
      </c>
      <c r="AR201" s="145"/>
      <c r="AS201" s="186">
        <v>2022</v>
      </c>
      <c r="AT201" s="186">
        <f>+AS201-1</f>
        <v>2021</v>
      </c>
      <c r="AU201" s="187" t="s">
        <v>571</v>
      </c>
      <c r="AV201" s="188" t="s">
        <v>572</v>
      </c>
      <c r="AW201" s="145"/>
      <c r="AX201" s="145"/>
      <c r="AY201" s="145"/>
      <c r="AZ201" s="145"/>
      <c r="BA201" s="145"/>
      <c r="BB201" s="145"/>
      <c r="BC201" s="145"/>
      <c r="BD201" s="14"/>
      <c r="BE201" s="186">
        <v>2022</v>
      </c>
      <c r="BF201" s="186">
        <f>+BE201-1</f>
        <v>2021</v>
      </c>
      <c r="BG201" s="187" t="s">
        <v>571</v>
      </c>
      <c r="BH201" s="188" t="s">
        <v>572</v>
      </c>
      <c r="BI201" s="145"/>
      <c r="BJ201" s="186">
        <v>2022</v>
      </c>
      <c r="BK201" s="186">
        <f>+BJ201-1</f>
        <v>2021</v>
      </c>
      <c r="BL201" s="187" t="s">
        <v>571</v>
      </c>
      <c r="BM201" s="188" t="s">
        <v>572</v>
      </c>
      <c r="BN201" s="145"/>
      <c r="BO201" s="145"/>
      <c r="BP201" s="145"/>
      <c r="BQ201" s="145"/>
      <c r="BR201" s="145"/>
      <c r="BS201" s="145"/>
      <c r="BT201" s="145"/>
      <c r="BU201" s="14"/>
      <c r="BV201" s="186">
        <v>2022</v>
      </c>
      <c r="BW201" s="186">
        <f>+BV201-1</f>
        <v>2021</v>
      </c>
      <c r="BX201" s="187" t="s">
        <v>571</v>
      </c>
      <c r="BY201" s="188" t="s">
        <v>572</v>
      </c>
      <c r="BZ201" s="145"/>
      <c r="CA201" s="186">
        <v>2022</v>
      </c>
      <c r="CB201" s="186">
        <f>+CA201-1</f>
        <v>2021</v>
      </c>
      <c r="CC201" s="187" t="s">
        <v>571</v>
      </c>
      <c r="CD201" s="188" t="s">
        <v>572</v>
      </c>
      <c r="CE201" s="145"/>
      <c r="CF201" s="145"/>
      <c r="CG201" s="145"/>
      <c r="CH201" s="145"/>
      <c r="CI201" s="145"/>
      <c r="CJ201" s="145"/>
      <c r="CK201" s="145"/>
      <c r="CL201" s="14"/>
      <c r="CM201" s="225">
        <v>2022</v>
      </c>
      <c r="CN201" s="225">
        <f>+CM201-1</f>
        <v>2021</v>
      </c>
      <c r="CO201" s="226" t="s">
        <v>571</v>
      </c>
      <c r="CP201" s="188" t="s">
        <v>572</v>
      </c>
      <c r="CQ201" s="198"/>
      <c r="CR201" s="225">
        <v>2022</v>
      </c>
      <c r="CS201" s="225">
        <f>+CR201-1</f>
        <v>2021</v>
      </c>
      <c r="CT201" s="226" t="s">
        <v>571</v>
      </c>
      <c r="CU201" s="188" t="s">
        <v>572</v>
      </c>
      <c r="CV201" s="198"/>
      <c r="CW201" s="198"/>
      <c r="CX201" s="198"/>
      <c r="CY201" s="198"/>
      <c r="CZ201" s="198"/>
      <c r="DA201" s="198"/>
      <c r="DB201" s="198"/>
      <c r="DC201" s="14"/>
      <c r="DD201" s="186">
        <v>2022</v>
      </c>
      <c r="DE201" s="186">
        <f>+DD201-1</f>
        <v>2021</v>
      </c>
      <c r="DF201" s="187" t="s">
        <v>571</v>
      </c>
      <c r="DG201" s="188" t="s">
        <v>572</v>
      </c>
      <c r="DH201" s="145"/>
      <c r="DI201" s="186">
        <v>2022</v>
      </c>
      <c r="DJ201" s="186">
        <f>+DI201-1</f>
        <v>2021</v>
      </c>
      <c r="DK201" s="187" t="s">
        <v>571</v>
      </c>
      <c r="DL201" s="188" t="s">
        <v>572</v>
      </c>
      <c r="DM201" s="145"/>
      <c r="DN201" s="145"/>
      <c r="DO201" s="145"/>
      <c r="DP201" s="145"/>
      <c r="DQ201" s="145"/>
      <c r="DR201" s="145"/>
      <c r="DS201" s="145"/>
      <c r="DT201" s="14"/>
      <c r="DU201" s="186">
        <v>2022</v>
      </c>
      <c r="DV201" s="186">
        <f>+DU201-1</f>
        <v>2021</v>
      </c>
      <c r="DW201" s="187" t="s">
        <v>571</v>
      </c>
      <c r="DX201" s="188" t="s">
        <v>572</v>
      </c>
      <c r="DY201" s="145"/>
      <c r="DZ201" s="186">
        <v>2022</v>
      </c>
      <c r="EA201" s="186">
        <f>+DZ201-1</f>
        <v>2021</v>
      </c>
      <c r="EB201" s="187" t="s">
        <v>571</v>
      </c>
      <c r="EC201" s="188" t="s">
        <v>572</v>
      </c>
      <c r="ED201" s="145"/>
      <c r="EE201" s="145"/>
      <c r="EF201" s="145"/>
      <c r="EG201" s="145"/>
      <c r="EH201" s="145"/>
      <c r="EI201" s="145"/>
      <c r="EJ201" s="145"/>
      <c r="EK201" s="14"/>
      <c r="EL201" s="186">
        <v>2022</v>
      </c>
      <c r="EM201" s="186">
        <f>+EL201-1</f>
        <v>2021</v>
      </c>
      <c r="EN201" s="187" t="s">
        <v>571</v>
      </c>
      <c r="EO201" s="188" t="s">
        <v>572</v>
      </c>
      <c r="EP201" s="145"/>
      <c r="EQ201" s="186">
        <v>2022</v>
      </c>
      <c r="ER201" s="186">
        <f>+EQ201-1</f>
        <v>2021</v>
      </c>
      <c r="ES201" s="187" t="s">
        <v>571</v>
      </c>
      <c r="ET201" s="188" t="s">
        <v>572</v>
      </c>
      <c r="EU201" s="145"/>
      <c r="EV201" s="145"/>
      <c r="EW201" s="145"/>
      <c r="EX201" s="145"/>
      <c r="EY201" s="145"/>
      <c r="EZ201" s="145"/>
      <c r="FA201" s="145"/>
      <c r="FB201" s="14"/>
      <c r="FC201" s="186">
        <v>2022</v>
      </c>
      <c r="FD201" s="186">
        <f>+FC201-1</f>
        <v>2021</v>
      </c>
      <c r="FE201" s="187" t="s">
        <v>571</v>
      </c>
      <c r="FF201" s="188" t="s">
        <v>572</v>
      </c>
      <c r="FG201" s="145"/>
      <c r="FH201" s="186">
        <v>2022</v>
      </c>
      <c r="FI201" s="186">
        <f>+FH201-1</f>
        <v>2021</v>
      </c>
      <c r="FJ201" s="187" t="s">
        <v>571</v>
      </c>
      <c r="FK201" s="188" t="s">
        <v>572</v>
      </c>
      <c r="FL201" s="145"/>
      <c r="FM201" s="145"/>
      <c r="FN201" s="145"/>
      <c r="FO201" s="145"/>
      <c r="FP201" s="145"/>
      <c r="FQ201" s="145"/>
      <c r="FR201" s="145"/>
      <c r="FS201" s="14"/>
      <c r="FT201" s="186">
        <v>2022</v>
      </c>
      <c r="FU201" s="186">
        <f>+FT201-1</f>
        <v>2021</v>
      </c>
      <c r="FV201" s="187" t="s">
        <v>571</v>
      </c>
      <c r="FW201" s="188" t="s">
        <v>572</v>
      </c>
      <c r="FX201" s="145"/>
      <c r="FY201" s="186">
        <v>2022</v>
      </c>
      <c r="FZ201" s="186">
        <f>+FY201-1</f>
        <v>2021</v>
      </c>
      <c r="GA201" s="187" t="s">
        <v>571</v>
      </c>
      <c r="GB201" s="188" t="s">
        <v>572</v>
      </c>
      <c r="GC201" s="145"/>
      <c r="GD201" s="145"/>
      <c r="GE201" s="145"/>
      <c r="GF201" s="145"/>
      <c r="GG201" s="145"/>
      <c r="GH201" s="145"/>
      <c r="GI201" s="145"/>
    </row>
    <row r="202" spans="1:191" x14ac:dyDescent="0.25">
      <c r="A202" s="41">
        <v>772</v>
      </c>
      <c r="B202" s="66" t="str">
        <f>VLOOKUP($A202&amp;B$1,TEXTDF,(SPRCODE="DE")*2+(SPRCODE="FR")*3,FALSE)</f>
        <v>Total Kostenprämien</v>
      </c>
      <c r="C202" s="66"/>
      <c r="D202" s="66"/>
      <c r="E202" s="66"/>
      <c r="F202" s="67">
        <f>+SUBTOTAL(9,F203:F205)</f>
        <v>710396.2634579998</v>
      </c>
      <c r="G202" s="67">
        <f>+SUBTOTAL(9,G203:G205)</f>
        <v>708218.30987281632</v>
      </c>
      <c r="H202" s="68">
        <f>+IFERROR(F202-G202,"")</f>
        <v>2177.9535851834808</v>
      </c>
      <c r="I202" s="69">
        <f>+IFERROR(F202/G202-1,"")</f>
        <v>3.0752573815475692E-3</v>
      </c>
      <c r="J202" s="23"/>
      <c r="K202" s="67">
        <f>+IFERROR(F202*1000/F193,0)</f>
        <v>285.86328423889961</v>
      </c>
      <c r="L202" s="67">
        <f>+IFERROR(G202*1000/G193,0)</f>
        <v>289.15629338048996</v>
      </c>
      <c r="M202" s="68">
        <f>+IFERROR(K202-L202,"")</f>
        <v>-3.2930091415903462</v>
      </c>
      <c r="N202" s="69">
        <f>+IFERROR(K202/L202-1,"")</f>
        <v>-1.1388336401370269E-2</v>
      </c>
      <c r="O202" s="23"/>
      <c r="P202" s="23"/>
      <c r="Q202" s="23"/>
      <c r="R202" s="23"/>
      <c r="S202" s="23"/>
      <c r="T202" s="23"/>
      <c r="U202" s="23"/>
      <c r="V202" s="14"/>
      <c r="W202" s="153">
        <f>+SUBTOTAL(9,W203:W205)</f>
        <v>228494.51360924708</v>
      </c>
      <c r="X202" s="153">
        <f>+SUBTOTAL(9,X203:X205)</f>
        <v>231409.34241870185</v>
      </c>
      <c r="Y202" s="154">
        <f>+IFERROR(W202-X202,"")</f>
        <v>-2914.8288094547752</v>
      </c>
      <c r="Z202" s="155">
        <f>+IFERROR(W202/X202-1,"")</f>
        <v>-1.2595985879346294E-2</v>
      </c>
      <c r="AA202" s="145"/>
      <c r="AB202" s="153">
        <f>+IFERROR(W202*1000/W193,0)</f>
        <v>327.2392994608615</v>
      </c>
      <c r="AC202" s="153">
        <f>+IFERROR(X202*1000/X193,0)</f>
        <v>331.20317853292056</v>
      </c>
      <c r="AD202" s="154">
        <f>+IFERROR(AB202-AC202,"")</f>
        <v>-3.9638790720590578</v>
      </c>
      <c r="AE202" s="155">
        <f>+IFERROR(AB202/AC202-1,"")</f>
        <v>-1.1968119054947546E-2</v>
      </c>
      <c r="AF202" s="145"/>
      <c r="AG202" s="145"/>
      <c r="AH202" s="145"/>
      <c r="AI202" s="145"/>
      <c r="AJ202" s="145"/>
      <c r="AK202" s="145"/>
      <c r="AL202" s="145"/>
      <c r="AM202" s="14"/>
      <c r="AN202" s="153">
        <f>+SUBTOTAL(9,AN203:AN205)</f>
        <v>163202.38583999799</v>
      </c>
      <c r="AO202" s="153">
        <f>+SUBTOTAL(9,AO203:AO205)</f>
        <v>148341</v>
      </c>
      <c r="AP202" s="154">
        <f>+IFERROR(AN202-AO202,"")</f>
        <v>14861.385839997994</v>
      </c>
      <c r="AQ202" s="155">
        <f>+IFERROR(AN202/AO202-1,"")</f>
        <v>0.10018393997612263</v>
      </c>
      <c r="AR202" s="145"/>
      <c r="AS202" s="153">
        <f>+IFERROR(AN202*1000/AN193,0)</f>
        <v>293.4751991367317</v>
      </c>
      <c r="AT202" s="153">
        <f>+IFERROR(AO202*1000/AO193,0)</f>
        <v>278.63954866332529</v>
      </c>
      <c r="AU202" s="154">
        <f>+IFERROR(AS202-AT202,"")</f>
        <v>14.835650473406417</v>
      </c>
      <c r="AV202" s="155">
        <f>+IFERROR(AS202/AT202-1,"")</f>
        <v>5.3243161441278497E-2</v>
      </c>
      <c r="AW202" s="145"/>
      <c r="AX202" s="145"/>
      <c r="AY202" s="145"/>
      <c r="AZ202" s="145"/>
      <c r="BA202" s="145"/>
      <c r="BB202" s="145"/>
      <c r="BC202" s="145"/>
      <c r="BD202" s="14"/>
      <c r="BE202" s="153">
        <f>+SUBTOTAL(9,BE203:BE205)</f>
        <v>55684.975930000008</v>
      </c>
      <c r="BF202" s="153">
        <f>+SUBTOTAL(9,BF203:BF205)</f>
        <v>60008.902283333329</v>
      </c>
      <c r="BG202" s="154">
        <f>+IFERROR(BE202-BF202,"")</f>
        <v>-4323.9263533333215</v>
      </c>
      <c r="BH202" s="155">
        <f>+IFERROR(BE202/BF202-1,"")</f>
        <v>-7.2054748359131948E-2</v>
      </c>
      <c r="BI202" s="145"/>
      <c r="BJ202" s="153">
        <f>+IFERROR(BE202*1000/BE193,0)</f>
        <v>283.60925686550138</v>
      </c>
      <c r="BK202" s="153">
        <f>+IFERROR(BF202*1000/BF193,0)</f>
        <v>300.51782699418249</v>
      </c>
      <c r="BL202" s="154">
        <f>+IFERROR(BJ202-BK202,"")</f>
        <v>-16.908570128681106</v>
      </c>
      <c r="BM202" s="155">
        <f>+IFERROR(BJ202/BK202-1,"")</f>
        <v>-5.6264782351858389E-2</v>
      </c>
      <c r="BN202" s="145"/>
      <c r="BO202" s="145"/>
      <c r="BP202" s="145"/>
      <c r="BQ202" s="145"/>
      <c r="BR202" s="145"/>
      <c r="BS202" s="145"/>
      <c r="BT202" s="145"/>
      <c r="BU202" s="14"/>
      <c r="BV202" s="153">
        <f>+SUBTOTAL(9,BV203:BV205)</f>
        <v>86189.404312174403</v>
      </c>
      <c r="BW202" s="153">
        <f>+SUBTOTAL(9,BW203:BW205)</f>
        <v>87814.664983988885</v>
      </c>
      <c r="BX202" s="154">
        <f>+IFERROR(BV202-BW202,"")</f>
        <v>-1625.2606718144816</v>
      </c>
      <c r="BY202" s="155">
        <f>+IFERROR(BV202/BW202-1,"")</f>
        <v>-1.8507850278889237E-2</v>
      </c>
      <c r="BZ202" s="145"/>
      <c r="CA202" s="153">
        <f>+IFERROR(BV202*1000/BV193,0)</f>
        <v>364.5264093455354</v>
      </c>
      <c r="CB202" s="153">
        <f>+IFERROR(BW202*1000/BW193,0)</f>
        <v>382.06894411338288</v>
      </c>
      <c r="CC202" s="154">
        <f>+IFERROR(CA202-CB202,"")</f>
        <v>-17.542534767847485</v>
      </c>
      <c r="CD202" s="155">
        <f>+IFERROR(CA202/CB202-1,"")</f>
        <v>-4.5914579130623023E-2</v>
      </c>
      <c r="CE202" s="145"/>
      <c r="CF202" s="145"/>
      <c r="CG202" s="145"/>
      <c r="CH202" s="145"/>
      <c r="CI202" s="145"/>
      <c r="CJ202" s="145"/>
      <c r="CK202" s="145"/>
      <c r="CL202" s="14"/>
      <c r="CM202" s="129">
        <f>+SUBTOTAL(9,CM203:CM205)</f>
        <v>49274.497320000002</v>
      </c>
      <c r="CN202" s="129">
        <f>+SUBTOTAL(9,CN203:CN205)</f>
        <v>49846.217170000004</v>
      </c>
      <c r="CO202" s="204">
        <f>+IFERROR(CM202-CN202,"")</f>
        <v>-571.71985000000132</v>
      </c>
      <c r="CP202" s="155">
        <f>+IFERROR(CM202/CN202-1,"")</f>
        <v>-1.1469673777854683E-2</v>
      </c>
      <c r="CQ202" s="198"/>
      <c r="CR202" s="129">
        <f>+IFERROR(CM202*1000/CM193,0)</f>
        <v>376.94112176986278</v>
      </c>
      <c r="CS202" s="129">
        <f>+IFERROR(CN202*1000/CN193,0)</f>
        <v>370.36978244232273</v>
      </c>
      <c r="CT202" s="204">
        <f>+IFERROR(CR202-CS202,"")</f>
        <v>6.5713393275400449</v>
      </c>
      <c r="CU202" s="155">
        <f>+IFERROR(CR202/CS202-1,"")</f>
        <v>1.7742644349133307E-2</v>
      </c>
      <c r="CV202" s="198"/>
      <c r="CW202" s="198"/>
      <c r="CX202" s="198"/>
      <c r="CY202" s="198"/>
      <c r="CZ202" s="198"/>
      <c r="DA202" s="198"/>
      <c r="DB202" s="198"/>
      <c r="DC202" s="14"/>
      <c r="DD202" s="153">
        <f>+SUBTOTAL(9,DD203:DD205)</f>
        <v>19013.309929999999</v>
      </c>
      <c r="DE202" s="153">
        <f>+SUBTOTAL(9,DE203:DE205)</f>
        <v>18516.69160844</v>
      </c>
      <c r="DF202" s="154">
        <f>+IFERROR(DD202-DE202,"")</f>
        <v>496.61832155999946</v>
      </c>
      <c r="DG202" s="155">
        <f>+IFERROR(DD202/DE202-1,"")</f>
        <v>2.6820035245045615E-2</v>
      </c>
      <c r="DH202" s="145"/>
      <c r="DI202" s="153">
        <f>+IFERROR(DD202*1000/DD193,0)</f>
        <v>557.05232421188327</v>
      </c>
      <c r="DJ202" s="153">
        <f>+IFERROR(DE202*1000/DE193,0)</f>
        <v>514.75290805181805</v>
      </c>
      <c r="DK202" s="154">
        <f>+IFERROR(DI202-DJ202,"")</f>
        <v>42.299416160065221</v>
      </c>
      <c r="DL202" s="155">
        <f>+IFERROR(DI202/DJ202-1,"")</f>
        <v>8.2174215042622123E-2</v>
      </c>
      <c r="DM202" s="145"/>
      <c r="DN202" s="145"/>
      <c r="DO202" s="145"/>
      <c r="DP202" s="145"/>
      <c r="DQ202" s="145"/>
      <c r="DR202" s="145"/>
      <c r="DS202" s="145"/>
      <c r="DT202" s="14"/>
      <c r="DU202" s="153">
        <f>+SUBTOTAL(9,DU203:DU205)</f>
        <v>84607.578246946738</v>
      </c>
      <c r="DV202" s="153">
        <f>+SUBTOTAL(9,DV203:DV205)</f>
        <v>88952.067349999998</v>
      </c>
      <c r="DW202" s="154">
        <f>+IFERROR(DU202-DV202,"")</f>
        <v>-4344.4891030532599</v>
      </c>
      <c r="DX202" s="155">
        <f>+IFERROR(DU202/DV202-1,"")</f>
        <v>-4.8840788443499372E-2</v>
      </c>
      <c r="DY202" s="145"/>
      <c r="DZ202" s="153">
        <f>+IFERROR(DU202*1000/DU193,0)</f>
        <v>255.10335357579069</v>
      </c>
      <c r="EA202" s="153">
        <f>+IFERROR(DV202*1000/DV193,0)</f>
        <v>264.74538707882056</v>
      </c>
      <c r="EB202" s="154">
        <f>+IFERROR(DZ202-EA202,"")</f>
        <v>-9.6420335030298645</v>
      </c>
      <c r="EC202" s="155">
        <f>+IFERROR(DZ202/EA202-1,"")</f>
        <v>-3.6420024573116438E-2</v>
      </c>
      <c r="ED202" s="145"/>
      <c r="EE202" s="145"/>
      <c r="EF202" s="145"/>
      <c r="EG202" s="145"/>
      <c r="EH202" s="145"/>
      <c r="EI202" s="145"/>
      <c r="EJ202" s="145"/>
      <c r="EK202" s="14"/>
      <c r="EL202" s="153">
        <f>+SUBTOTAL(9,EL203:EL205)</f>
        <v>23673.664829999998</v>
      </c>
      <c r="EM202" s="153">
        <f>+SUBTOTAL(9,EM203:EM205)</f>
        <v>23067.943676666666</v>
      </c>
      <c r="EN202" s="154">
        <f>+IFERROR(EL202-EM202,"")</f>
        <v>605.72115333333204</v>
      </c>
      <c r="EO202" s="155">
        <f>+IFERROR(EL202/EM202-1,"")</f>
        <v>2.6258133877187451E-2</v>
      </c>
      <c r="EP202" s="145"/>
      <c r="EQ202" s="153">
        <f>+IFERROR(EL202*1000/EL193,0)</f>
        <v>79.273704191111463</v>
      </c>
      <c r="ER202" s="153">
        <f>+IFERROR(EM202*1000/EM193,0)</f>
        <v>82.647031953490924</v>
      </c>
      <c r="ES202" s="154">
        <f>+IFERROR(EQ202-ER202,"")</f>
        <v>-3.3733277623794606</v>
      </c>
      <c r="ET202" s="155">
        <f>+IFERROR(EQ202/ER202-1,"")</f>
        <v>-4.0816078722316074E-2</v>
      </c>
      <c r="EU202" s="145"/>
      <c r="EV202" s="145"/>
      <c r="EW202" s="145"/>
      <c r="EX202" s="145"/>
      <c r="EY202" s="145"/>
      <c r="EZ202" s="145"/>
      <c r="FA202" s="145"/>
      <c r="FB202" s="14"/>
      <c r="FC202" s="153">
        <f>+SUBTOTAL(9,FC203:FC205)</f>
        <v>252.2993801335756</v>
      </c>
      <c r="FD202" s="153">
        <f>+SUBTOTAL(9,FD203:FD205)</f>
        <v>257.54562318544288</v>
      </c>
      <c r="FE202" s="154">
        <f>+IFERROR(FC202-FD202,"")</f>
        <v>-5.2462430518672818</v>
      </c>
      <c r="FF202" s="155">
        <f>+IFERROR(FC202/FD202-1,"")</f>
        <v>-2.0370150294069522E-2</v>
      </c>
      <c r="FG202" s="145"/>
      <c r="FH202" s="153">
        <f>+IFERROR(FC202*1000/FC193,0)</f>
        <v>101.77465919063154</v>
      </c>
      <c r="FI202" s="153">
        <f>+IFERROR(FD202*1000/FD193,0)</f>
        <v>98.037922796133572</v>
      </c>
      <c r="FJ202" s="154">
        <f>+IFERROR(FH202-FI202,"")</f>
        <v>3.7367363944979672</v>
      </c>
      <c r="FK202" s="155">
        <f>+IFERROR(FH202/FI202-1,"")</f>
        <v>3.8115213867478293E-2</v>
      </c>
      <c r="FL202" s="145"/>
      <c r="FM202" s="145"/>
      <c r="FN202" s="145"/>
      <c r="FO202" s="145"/>
      <c r="FP202" s="145"/>
      <c r="FQ202" s="145"/>
      <c r="FR202" s="145"/>
      <c r="FS202" s="14"/>
      <c r="FT202" s="153">
        <f>+SUBTOTAL(9,FT203:FT205)</f>
        <v>3.634059500000002</v>
      </c>
      <c r="FU202" s="153">
        <f>+SUBTOTAL(9,FU203:FU205)</f>
        <v>3.9347585000000023</v>
      </c>
      <c r="FV202" s="154">
        <f>+IFERROR(FT202-FU202,"")</f>
        <v>-0.30069900000000027</v>
      </c>
      <c r="FW202" s="155">
        <f>+IFERROR(FT202/FU202-1,"")</f>
        <v>-7.6421208569725452E-2</v>
      </c>
      <c r="FX202" s="145"/>
      <c r="FY202" s="153">
        <f>+IFERROR(FT202*1000/FT193,0)</f>
        <v>11.079449695121959</v>
      </c>
      <c r="FZ202" s="153">
        <f>+IFERROR(FU202*1000/FU193,0)</f>
        <v>10.49268933333334</v>
      </c>
      <c r="GA202" s="154">
        <f>+IFERROR(FY202-FZ202,"")</f>
        <v>0.58676036178861857</v>
      </c>
      <c r="GB202" s="155">
        <f>+IFERROR(FY202/FZ202-1,"")</f>
        <v>5.5920874348637017E-2</v>
      </c>
      <c r="GC202" s="145"/>
      <c r="GD202" s="145"/>
      <c r="GE202" s="145"/>
      <c r="GF202" s="145"/>
      <c r="GG202" s="145"/>
      <c r="GH202" s="145"/>
      <c r="GI202" s="145"/>
    </row>
    <row r="203" spans="1:191" x14ac:dyDescent="0.25">
      <c r="A203" s="41">
        <v>773</v>
      </c>
      <c r="B203" s="45"/>
      <c r="C203" s="85" t="str">
        <f>VLOOKUP($A203&amp;C$1,TEXTDF,(SPRCODE="DE")*2+(SPRCODE="FR")*3,FALSE)</f>
        <v>Kostenprämien aktive Versicherte</v>
      </c>
      <c r="D203" s="45"/>
      <c r="E203" s="45"/>
      <c r="F203" s="79">
        <f t="shared" ref="F203:F205" si="302">+W203*$G$5+AN203*$H$5+BE203*$I$5+BV203*$K$5+CM203*$L$5+DD203*$M$5+DU203*$N$5+EL203*$P$5+FC203*$Q$5+FT203*$R$5</f>
        <v>702370.30774366611</v>
      </c>
      <c r="G203" s="79">
        <f t="shared" ref="G203:G205" si="303">+X203*$G$5+AO203*$H$5+BF203*$I$5+BW203*$K$5+CN203*$L$5+DE203*$M$5+DV203*$N$5+EM203*$P$5+FD203*$Q$5+FU203*$R$5</f>
        <v>699948.13709013083</v>
      </c>
      <c r="H203" s="92">
        <f>+IFERROR(F203-G203,"")</f>
        <v>2422.170653535286</v>
      </c>
      <c r="I203" s="93">
        <f>+IFERROR(F203/G203-1,"")</f>
        <v>3.4605001787773038E-3</v>
      </c>
      <c r="J203" s="23"/>
      <c r="K203" s="79">
        <f>+IFERROR(F203*1000/F194,0)</f>
        <v>358.72367815980971</v>
      </c>
      <c r="L203" s="79">
        <f>+IFERROR(G203*1000/G194,0)</f>
        <v>365.92856304190656</v>
      </c>
      <c r="M203" s="92">
        <f>+IFERROR(K203-L203,"")</f>
        <v>-7.2048848820968487</v>
      </c>
      <c r="N203" s="93">
        <f>+IFERROR(K203/L203-1,"")</f>
        <v>-1.9689320839575308E-2</v>
      </c>
      <c r="O203" s="23"/>
      <c r="P203" s="23"/>
      <c r="Q203" s="23"/>
      <c r="R203" s="23"/>
      <c r="S203" s="23"/>
      <c r="T203" s="23"/>
      <c r="U203" s="23"/>
      <c r="V203" s="14"/>
      <c r="W203" s="152">
        <v>223406.65523924708</v>
      </c>
      <c r="X203" s="152">
        <v>226013.70281870183</v>
      </c>
      <c r="Y203" s="156">
        <f>+IFERROR(W203-X203,"")</f>
        <v>-2607.0475794547528</v>
      </c>
      <c r="Z203" s="174">
        <f>+IFERROR(W203/X203-1,"")</f>
        <v>-1.1534909374702917E-2</v>
      </c>
      <c r="AA203" s="145"/>
      <c r="AB203" s="152">
        <f>+IFERROR(W203*1000/W194,0)</f>
        <v>437.45783717271843</v>
      </c>
      <c r="AC203" s="152">
        <f>+IFERROR(X203*1000/X194,0)</f>
        <v>440.99976550127872</v>
      </c>
      <c r="AD203" s="156">
        <f>+IFERROR(AB203-AC203,"")</f>
        <v>-3.5419283285602887</v>
      </c>
      <c r="AE203" s="174">
        <f>+IFERROR(AB203/AC203-1,"")</f>
        <v>-8.0315877822162429E-3</v>
      </c>
      <c r="AF203" s="145"/>
      <c r="AG203" s="145"/>
      <c r="AH203" s="145"/>
      <c r="AI203" s="145"/>
      <c r="AJ203" s="145"/>
      <c r="AK203" s="145"/>
      <c r="AL203" s="145"/>
      <c r="AM203" s="14"/>
      <c r="AN203" s="152">
        <v>163202.38583999799</v>
      </c>
      <c r="AO203" s="152">
        <v>148341</v>
      </c>
      <c r="AP203" s="156">
        <f>+IFERROR(AN203-AO203,"")</f>
        <v>14861.385839997994</v>
      </c>
      <c r="AQ203" s="174">
        <f>+IFERROR(AN203/AO203-1,"")</f>
        <v>0.10018393997612263</v>
      </c>
      <c r="AR203" s="145"/>
      <c r="AS203" s="152">
        <f>+IFERROR(AN203*1000/AN194,0)</f>
        <v>399.32953218935091</v>
      </c>
      <c r="AT203" s="152">
        <f>+IFERROR(AO203*1000/AO194,0)</f>
        <v>394.93410044208144</v>
      </c>
      <c r="AU203" s="156">
        <f>+IFERROR(AS203-AT203,"")</f>
        <v>4.3954317472694697</v>
      </c>
      <c r="AV203" s="174">
        <f>+IFERROR(AS203/AT203-1,"")</f>
        <v>1.1129532097505113E-2</v>
      </c>
      <c r="AW203" s="145"/>
      <c r="AX203" s="145"/>
      <c r="AY203" s="145"/>
      <c r="AZ203" s="145"/>
      <c r="BA203" s="145"/>
      <c r="BB203" s="145"/>
      <c r="BC203" s="145"/>
      <c r="BD203" s="14"/>
      <c r="BE203" s="152">
        <v>54848.075230000002</v>
      </c>
      <c r="BF203" s="152">
        <v>59067.474833333326</v>
      </c>
      <c r="BG203" s="156">
        <f>+IFERROR(BE203-BF203,"")</f>
        <v>-4219.3996033333242</v>
      </c>
      <c r="BH203" s="174">
        <f>+IFERROR(BE203/BF203-1,"")</f>
        <v>-7.1433553156604712E-2</v>
      </c>
      <c r="BI203" s="145"/>
      <c r="BJ203" s="152">
        <f>+IFERROR(BE203*1000/BE194,0)</f>
        <v>359.74207345948253</v>
      </c>
      <c r="BK203" s="152">
        <f>+IFERROR(BF203*1000/BF194,0)</f>
        <v>379.96754559762587</v>
      </c>
      <c r="BL203" s="156">
        <f>+IFERROR(BJ203-BK203,"")</f>
        <v>-20.225472138143346</v>
      </c>
      <c r="BM203" s="174">
        <f>+IFERROR(BJ203/BK203-1,"")</f>
        <v>-5.3229472812821532E-2</v>
      </c>
      <c r="BN203" s="145"/>
      <c r="BO203" s="145"/>
      <c r="BP203" s="145"/>
      <c r="BQ203" s="145"/>
      <c r="BR203" s="145"/>
      <c r="BS203" s="145"/>
      <c r="BT203" s="145"/>
      <c r="BU203" s="14"/>
      <c r="BV203" s="152">
        <v>85627.771767474405</v>
      </c>
      <c r="BW203" s="152">
        <v>87172.61405298888</v>
      </c>
      <c r="BX203" s="156">
        <f>+IFERROR(BV203-BW203,"")</f>
        <v>-1544.8422855144745</v>
      </c>
      <c r="BY203" s="174">
        <f>+IFERROR(BV203/BW203-1,"")</f>
        <v>-1.7721646899052756E-2</v>
      </c>
      <c r="BZ203" s="145"/>
      <c r="CA203" s="152">
        <f>+IFERROR(BV203*1000/BV194,0)</f>
        <v>428.76421143975676</v>
      </c>
      <c r="CB203" s="152">
        <f>+IFERROR(BW203*1000/BW194,0)</f>
        <v>451.26835660565916</v>
      </c>
      <c r="CC203" s="156">
        <f>+IFERROR(CA203-CB203,"")</f>
        <v>-22.504145165902401</v>
      </c>
      <c r="CD203" s="174">
        <f>+IFERROR(CA203/CB203-1,"")</f>
        <v>-4.9868653178285371E-2</v>
      </c>
      <c r="CE203" s="145"/>
      <c r="CF203" s="145"/>
      <c r="CG203" s="145"/>
      <c r="CH203" s="145"/>
      <c r="CI203" s="145"/>
      <c r="CJ203" s="145"/>
      <c r="CK203" s="145"/>
      <c r="CL203" s="14"/>
      <c r="CM203" s="127">
        <v>48000.665369999995</v>
      </c>
      <c r="CN203" s="127">
        <v>48827.185770000004</v>
      </c>
      <c r="CO203" s="205">
        <f>+IFERROR(CM203-CN203,"")</f>
        <v>-826.52040000000852</v>
      </c>
      <c r="CP203" s="218">
        <f>+IFERROR(CM203/CN203-1,"")</f>
        <v>-1.6927463399044274E-2</v>
      </c>
      <c r="CQ203" s="198"/>
      <c r="CR203" s="127">
        <f>+IFERROR(CM203*1000/CM194,0)</f>
        <v>641.0002853747128</v>
      </c>
      <c r="CS203" s="127">
        <f>+IFERROR(CN203*1000/CN194,0)</f>
        <v>625.42026834548039</v>
      </c>
      <c r="CT203" s="205">
        <f>+IFERROR(CR203-CS203,"")</f>
        <v>15.580017029232408</v>
      </c>
      <c r="CU203" s="218">
        <f>+IFERROR(CR203/CS203-1,"")</f>
        <v>2.4911276173457786E-2</v>
      </c>
      <c r="CV203" s="198"/>
      <c r="CW203" s="198"/>
      <c r="CX203" s="198"/>
      <c r="CY203" s="198"/>
      <c r="CZ203" s="198"/>
      <c r="DA203" s="198"/>
      <c r="DB203" s="198"/>
      <c r="DC203" s="14"/>
      <c r="DD203" s="152">
        <v>19003.51122</v>
      </c>
      <c r="DE203" s="152">
        <v>18506.148588439999</v>
      </c>
      <c r="DF203" s="156">
        <f>+IFERROR(DD203-DE203,"")</f>
        <v>497.36263156000132</v>
      </c>
      <c r="DG203" s="174">
        <f>+IFERROR(DD203/DE203-1,"")</f>
        <v>2.6875534322180927E-2</v>
      </c>
      <c r="DH203" s="145"/>
      <c r="DI203" s="152">
        <f>+IFERROR(DD203*1000/DD194,0)</f>
        <v>670.57804509686298</v>
      </c>
      <c r="DJ203" s="152">
        <f>+IFERROR(DE203*1000/DE194,0)</f>
        <v>605.94442187354696</v>
      </c>
      <c r="DK203" s="156">
        <f>+IFERROR(DI203-DJ203,"")</f>
        <v>64.633623223316022</v>
      </c>
      <c r="DL203" s="174">
        <f>+IFERROR(DI203/DJ203-1,"")</f>
        <v>0.10666592659351903</v>
      </c>
      <c r="DM203" s="145"/>
      <c r="DN203" s="145"/>
      <c r="DO203" s="145"/>
      <c r="DP203" s="145"/>
      <c r="DQ203" s="145"/>
      <c r="DR203" s="145"/>
      <c r="DS203" s="145"/>
      <c r="DT203" s="14"/>
      <c r="DU203" s="152">
        <v>84607.578246946738</v>
      </c>
      <c r="DV203" s="152">
        <v>88952.067349999998</v>
      </c>
      <c r="DW203" s="156">
        <f>+IFERROR(DU203-DV203,"")</f>
        <v>-4344.4891030532599</v>
      </c>
      <c r="DX203" s="174">
        <f>+IFERROR(DU203/DV203-1,"")</f>
        <v>-4.8840788443499372E-2</v>
      </c>
      <c r="DY203" s="145"/>
      <c r="DZ203" s="152">
        <f>+IFERROR(DU203*1000/DU194,0)</f>
        <v>288.66553023704188</v>
      </c>
      <c r="EA203" s="152">
        <f>+IFERROR(DV203*1000/DV194,0)</f>
        <v>299.55839265989545</v>
      </c>
      <c r="EB203" s="156">
        <f>+IFERROR(DZ203-EA203,"")</f>
        <v>-10.892862422853568</v>
      </c>
      <c r="EC203" s="174">
        <f>+IFERROR(DZ203/EA203-1,"")</f>
        <v>-3.6363068736387616E-2</v>
      </c>
      <c r="ED203" s="145"/>
      <c r="EE203" s="145"/>
      <c r="EF203" s="145"/>
      <c r="EG203" s="145"/>
      <c r="EH203" s="145"/>
      <c r="EI203" s="145"/>
      <c r="EJ203" s="145"/>
      <c r="EK203" s="14"/>
      <c r="EL203" s="152">
        <v>23673.664829999998</v>
      </c>
      <c r="EM203" s="152">
        <v>23067.943676666666</v>
      </c>
      <c r="EN203" s="156">
        <f>+IFERROR(EL203-EM203,"")</f>
        <v>605.72115333333204</v>
      </c>
      <c r="EO203" s="174">
        <f>+IFERROR(EL203/EM203-1,"")</f>
        <v>2.6258133877187451E-2</v>
      </c>
      <c r="EP203" s="145"/>
      <c r="EQ203" s="152">
        <f>+IFERROR(EL203*1000/EL194,0)</f>
        <v>81.607719060570645</v>
      </c>
      <c r="ER203" s="152">
        <f>+IFERROR(EM203*1000/EM194,0)</f>
        <v>85.277328244086675</v>
      </c>
      <c r="ES203" s="156">
        <f>+IFERROR(EQ203-ER203,"")</f>
        <v>-3.6696091835160303</v>
      </c>
      <c r="ET203" s="174">
        <f>+IFERROR(EQ203/ER203-1,"")</f>
        <v>-4.3031474590909058E-2</v>
      </c>
      <c r="EU203" s="145"/>
      <c r="EV203" s="145"/>
      <c r="EW203" s="145"/>
      <c r="EX203" s="145"/>
      <c r="EY203" s="145"/>
      <c r="EZ203" s="145"/>
      <c r="FA203" s="145"/>
      <c r="FB203" s="14"/>
      <c r="FC203" s="152">
        <v>0</v>
      </c>
      <c r="FD203" s="152">
        <v>0</v>
      </c>
      <c r="FE203" s="156">
        <f>+IFERROR(FC203-FD203,"")</f>
        <v>0</v>
      </c>
      <c r="FF203" s="174" t="str">
        <f>+IFERROR(FC203/FD203-1,"")</f>
        <v/>
      </c>
      <c r="FG203" s="145"/>
      <c r="FH203" s="152">
        <f>+IFERROR(FC203*1000/FC194,0)</f>
        <v>0</v>
      </c>
      <c r="FI203" s="152">
        <f>+IFERROR(FD203*1000/FD194,0)</f>
        <v>0</v>
      </c>
      <c r="FJ203" s="156">
        <f>+IFERROR(FH203-FI203,"")</f>
        <v>0</v>
      </c>
      <c r="FK203" s="174" t="str">
        <f>+IFERROR(FH203/FI203-1,"")</f>
        <v/>
      </c>
      <c r="FL203" s="145"/>
      <c r="FM203" s="145"/>
      <c r="FN203" s="145"/>
      <c r="FO203" s="145"/>
      <c r="FP203" s="145"/>
      <c r="FQ203" s="145"/>
      <c r="FR203" s="145"/>
      <c r="FS203" s="14"/>
      <c r="FT203" s="152">
        <v>0</v>
      </c>
      <c r="FU203" s="152">
        <v>0</v>
      </c>
      <c r="FV203" s="156">
        <f>+IFERROR(FT203-FU203,"")</f>
        <v>0</v>
      </c>
      <c r="FW203" s="174" t="str">
        <f>+IFERROR(FT203/FU203-1,"")</f>
        <v/>
      </c>
      <c r="FX203" s="145"/>
      <c r="FY203" s="152">
        <f>+IFERROR(FT203*1000/FT194,0)</f>
        <v>0</v>
      </c>
      <c r="FZ203" s="152">
        <f>+IFERROR(FU203*1000/FU194,0)</f>
        <v>0</v>
      </c>
      <c r="GA203" s="156">
        <f>+IFERROR(FY203-FZ203,"")</f>
        <v>0</v>
      </c>
      <c r="GB203" s="174" t="str">
        <f>+IFERROR(FY203/FZ203-1,"")</f>
        <v/>
      </c>
      <c r="GC203" s="145"/>
      <c r="GD203" s="145"/>
      <c r="GE203" s="145"/>
      <c r="GF203" s="145"/>
      <c r="GG203" s="145"/>
      <c r="GH203" s="145"/>
      <c r="GI203" s="145"/>
    </row>
    <row r="204" spans="1:191" x14ac:dyDescent="0.25">
      <c r="A204" s="41">
        <v>774</v>
      </c>
      <c r="B204" s="45"/>
      <c r="C204" s="85" t="str">
        <f>VLOOKUP($A204&amp;C$1,TEXTDF,(SPRCODE="DE")*2+(SPRCODE="FR")*3,FALSE)</f>
        <v>Kostenprämien Freizügigkeitspolicen</v>
      </c>
      <c r="D204" s="45"/>
      <c r="E204" s="45"/>
      <c r="F204" s="79">
        <f t="shared" si="302"/>
        <v>4925.1981983665164</v>
      </c>
      <c r="G204" s="79">
        <f t="shared" si="303"/>
        <v>5115.0973445001473</v>
      </c>
      <c r="H204" s="92">
        <f>+IFERROR(F204-G204,"")</f>
        <v>-189.89914613363089</v>
      </c>
      <c r="I204" s="93">
        <f>+IFERROR(F204/G204-1,"")</f>
        <v>-3.7125226235980469E-2</v>
      </c>
      <c r="J204" s="23"/>
      <c r="K204" s="79">
        <f>+IFERROR(F204*1000/F198,0)</f>
        <v>18.405281816935602</v>
      </c>
      <c r="L204" s="79">
        <f>+IFERROR(G204*1000/G198,0)</f>
        <v>18.52645028558857</v>
      </c>
      <c r="M204" s="92">
        <f>+IFERROR(K204-L204,"")</f>
        <v>-0.12116846865296793</v>
      </c>
      <c r="N204" s="93">
        <f>+IFERROR(K204/L204-1,"")</f>
        <v>-6.5402959976215147E-3</v>
      </c>
      <c r="O204" s="23"/>
      <c r="P204" s="23"/>
      <c r="Q204" s="23"/>
      <c r="R204" s="23"/>
      <c r="S204" s="23"/>
      <c r="T204" s="23"/>
      <c r="U204" s="23"/>
      <c r="V204" s="14"/>
      <c r="W204" s="152">
        <v>1995.3562199999999</v>
      </c>
      <c r="X204" s="152">
        <v>2250.1967500000001</v>
      </c>
      <c r="Y204" s="156">
        <f>+IFERROR(W204-X204,"")</f>
        <v>-254.84053000000017</v>
      </c>
      <c r="Z204" s="174">
        <f>+IFERROR(W204/X204-1,"")</f>
        <v>-0.11325255447107019</v>
      </c>
      <c r="AA204" s="145"/>
      <c r="AB204" s="152">
        <f>+IFERROR(W204*1000/W198,0)</f>
        <v>19.798146748027982</v>
      </c>
      <c r="AC204" s="152">
        <f>+IFERROR(X204*1000/X198,0)</f>
        <v>22.470733180878579</v>
      </c>
      <c r="AD204" s="156">
        <f>+IFERROR(AB204-AC204,"")</f>
        <v>-2.672586432850597</v>
      </c>
      <c r="AE204" s="174">
        <f>+IFERROR(AB204/AC204-1,"")</f>
        <v>-0.11893632536764887</v>
      </c>
      <c r="AF204" s="145"/>
      <c r="AG204" s="145"/>
      <c r="AH204" s="145"/>
      <c r="AI204" s="145"/>
      <c r="AJ204" s="145"/>
      <c r="AK204" s="145"/>
      <c r="AL204" s="145"/>
      <c r="AM204" s="14"/>
      <c r="AN204" s="152">
        <v>0</v>
      </c>
      <c r="AO204" s="152">
        <v>0</v>
      </c>
      <c r="AP204" s="156">
        <f>+IFERROR(AN204-AO204,"")</f>
        <v>0</v>
      </c>
      <c r="AQ204" s="174" t="str">
        <f>+IFERROR(AN204/AO204-1,"")</f>
        <v/>
      </c>
      <c r="AR204" s="145"/>
      <c r="AS204" s="152">
        <f>+IFERROR(AN204*1000/AN198,0)</f>
        <v>0</v>
      </c>
      <c r="AT204" s="152">
        <f>+IFERROR(AO204*1000/AO198,0)</f>
        <v>0</v>
      </c>
      <c r="AU204" s="156">
        <f>+IFERROR(AS204-AT204,"")</f>
        <v>0</v>
      </c>
      <c r="AV204" s="174" t="str">
        <f>+IFERROR(AS204/AT204-1,"")</f>
        <v/>
      </c>
      <c r="AW204" s="145"/>
      <c r="AX204" s="145"/>
      <c r="AY204" s="145"/>
      <c r="AZ204" s="145"/>
      <c r="BA204" s="145"/>
      <c r="BB204" s="145"/>
      <c r="BC204" s="145"/>
      <c r="BD204" s="14"/>
      <c r="BE204" s="152">
        <v>836.90070000000003</v>
      </c>
      <c r="BF204" s="152">
        <v>941.42745000000002</v>
      </c>
      <c r="BG204" s="156">
        <f>+IFERROR(BE204-BF204,"")</f>
        <v>-104.52674999999999</v>
      </c>
      <c r="BH204" s="174">
        <f>+IFERROR(BE204/BF204-1,"")</f>
        <v>-0.11103006397359672</v>
      </c>
      <c r="BI204" s="145"/>
      <c r="BJ204" s="152">
        <f>+IFERROR(BE204*1000/BE198,0)</f>
        <v>46.809144806756535</v>
      </c>
      <c r="BK204" s="152">
        <f>+IFERROR(BF204*1000/BF198,0)</f>
        <v>49.304883733109882</v>
      </c>
      <c r="BL204" s="156">
        <f>+IFERROR(BJ204-BK204,"")</f>
        <v>-2.4957389263533472</v>
      </c>
      <c r="BM204" s="174">
        <f>+IFERROR(BJ204/BK204-1,"")</f>
        <v>-5.0618493288878241E-2</v>
      </c>
      <c r="BN204" s="145"/>
      <c r="BO204" s="145"/>
      <c r="BP204" s="145"/>
      <c r="BQ204" s="145"/>
      <c r="BR204" s="145"/>
      <c r="BS204" s="145"/>
      <c r="BT204" s="145"/>
      <c r="BU204" s="14"/>
      <c r="BV204" s="152">
        <v>561.63254470000004</v>
      </c>
      <c r="BW204" s="152">
        <v>642.05093099999999</v>
      </c>
      <c r="BX204" s="156">
        <f>+IFERROR(BV204-BW204,"")</f>
        <v>-80.418386299999952</v>
      </c>
      <c r="BY204" s="174">
        <f>+IFERROR(BV204/BW204-1,"")</f>
        <v>-0.12525234746525105</v>
      </c>
      <c r="BZ204" s="145"/>
      <c r="CA204" s="152">
        <f>+IFERROR(BV204*1000/BV198,0)</f>
        <v>97.201894202146093</v>
      </c>
      <c r="CB204" s="152">
        <f>+IFERROR(BW204*1000/BW198,0)</f>
        <v>100.07028226309227</v>
      </c>
      <c r="CC204" s="156">
        <f>+IFERROR(CA204-CB204,"")</f>
        <v>-2.8683880609461738</v>
      </c>
      <c r="CD204" s="174">
        <f>+IFERROR(CA204/CB204-1,"")</f>
        <v>-2.8663735087755327E-2</v>
      </c>
      <c r="CE204" s="145"/>
      <c r="CF204" s="145"/>
      <c r="CG204" s="145"/>
      <c r="CH204" s="145"/>
      <c r="CI204" s="145"/>
      <c r="CJ204" s="145"/>
      <c r="CK204" s="145"/>
      <c r="CL204" s="14"/>
      <c r="CM204" s="127">
        <v>1273.83195</v>
      </c>
      <c r="CN204" s="127">
        <v>1019.0314</v>
      </c>
      <c r="CO204" s="205">
        <f>+IFERROR(CM204-CN204,"")</f>
        <v>254.80055000000004</v>
      </c>
      <c r="CP204" s="218">
        <f>+IFERROR(CM204/CN204-1,"")</f>
        <v>0.25004190253607494</v>
      </c>
      <c r="CQ204" s="198"/>
      <c r="CR204" s="127">
        <f>+IFERROR(CM204*1000/CM198,0)</f>
        <v>30.177725000592261</v>
      </c>
      <c r="CS204" s="127">
        <f>+IFERROR(CN204*1000/CN198,0)</f>
        <v>23.660437901971253</v>
      </c>
      <c r="CT204" s="205">
        <f>+IFERROR(CR204-CS204,"")</f>
        <v>6.5172870986210079</v>
      </c>
      <c r="CU204" s="218">
        <f>+IFERROR(CR204/CS204-1,"")</f>
        <v>0.27545082325285386</v>
      </c>
      <c r="CV204" s="198"/>
      <c r="CW204" s="198"/>
      <c r="CX204" s="198"/>
      <c r="CY204" s="198"/>
      <c r="CZ204" s="198"/>
      <c r="DA204" s="198"/>
      <c r="DB204" s="198"/>
      <c r="DC204" s="14"/>
      <c r="DD204" s="152">
        <v>9.7987099999999998</v>
      </c>
      <c r="DE204" s="152">
        <v>10.54302</v>
      </c>
      <c r="DF204" s="156">
        <f>+IFERROR(DD204-DE204,"")</f>
        <v>-0.74431000000000047</v>
      </c>
      <c r="DG204" s="174">
        <f>+IFERROR(DD204/DE204-1,"")</f>
        <v>-7.0597418955859026E-2</v>
      </c>
      <c r="DH204" s="145"/>
      <c r="DI204" s="152">
        <f>+IFERROR(DD204*1000/DD198,0)</f>
        <v>25.78607894736842</v>
      </c>
      <c r="DJ204" s="152">
        <f>+IFERROR(DE204*1000/DE198,0)</f>
        <v>24.690913348946136</v>
      </c>
      <c r="DK204" s="156">
        <f>+IFERROR(DI204-DJ204,"")</f>
        <v>1.0951655984222839</v>
      </c>
      <c r="DL204" s="174">
        <f>+IFERROR(DI204/DJ204-1,"")</f>
        <v>4.4355005541705905E-2</v>
      </c>
      <c r="DM204" s="145"/>
      <c r="DN204" s="145"/>
      <c r="DO204" s="145"/>
      <c r="DP204" s="145"/>
      <c r="DQ204" s="145"/>
      <c r="DR204" s="145"/>
      <c r="DS204" s="145"/>
      <c r="DT204" s="14"/>
      <c r="DU204" s="152">
        <v>0</v>
      </c>
      <c r="DV204" s="152">
        <v>0</v>
      </c>
      <c r="DW204" s="156">
        <f>+IFERROR(DU204-DV204,"")</f>
        <v>0</v>
      </c>
      <c r="DX204" s="174" t="str">
        <f>+IFERROR(DU204/DV204-1,"")</f>
        <v/>
      </c>
      <c r="DY204" s="145"/>
      <c r="DZ204" s="152">
        <f>+IFERROR(DU204*1000/DU198,0)</f>
        <v>0</v>
      </c>
      <c r="EA204" s="152">
        <f>+IFERROR(DV204*1000/DV198,0)</f>
        <v>0</v>
      </c>
      <c r="EB204" s="156">
        <f>+IFERROR(DZ204-EA204,"")</f>
        <v>0</v>
      </c>
      <c r="EC204" s="174" t="str">
        <f>+IFERROR(DZ204/EA204-1,"")</f>
        <v/>
      </c>
      <c r="ED204" s="145"/>
      <c r="EE204" s="145"/>
      <c r="EF204" s="145"/>
      <c r="EG204" s="145"/>
      <c r="EH204" s="145"/>
      <c r="EI204" s="145"/>
      <c r="EJ204" s="145"/>
      <c r="EK204" s="14"/>
      <c r="EL204" s="152">
        <v>0</v>
      </c>
      <c r="EM204" s="152">
        <v>0</v>
      </c>
      <c r="EN204" s="156">
        <f>+IFERROR(EL204-EM204,"")</f>
        <v>0</v>
      </c>
      <c r="EO204" s="174" t="str">
        <f>+IFERROR(EL204/EM204-1,"")</f>
        <v/>
      </c>
      <c r="EP204" s="145"/>
      <c r="EQ204" s="152">
        <f>+IFERROR(EL204*1000/EL198,0)</f>
        <v>0</v>
      </c>
      <c r="ER204" s="152">
        <f>+IFERROR(EM204*1000/EM198,0)</f>
        <v>0</v>
      </c>
      <c r="ES204" s="156">
        <f>+IFERROR(EQ204-ER204,"")</f>
        <v>0</v>
      </c>
      <c r="ET204" s="174" t="str">
        <f>+IFERROR(EQ204/ER204-1,"")</f>
        <v/>
      </c>
      <c r="EU204" s="145"/>
      <c r="EV204" s="145"/>
      <c r="EW204" s="145"/>
      <c r="EX204" s="145"/>
      <c r="EY204" s="145"/>
      <c r="EZ204" s="145"/>
      <c r="FA204" s="145"/>
      <c r="FB204" s="14"/>
      <c r="FC204" s="152">
        <v>244.04401416651655</v>
      </c>
      <c r="FD204" s="152">
        <v>247.91303500014749</v>
      </c>
      <c r="FE204" s="156">
        <f>+IFERROR(FC204-FD204,"")</f>
        <v>-3.8690208336309411</v>
      </c>
      <c r="FF204" s="174">
        <f>+IFERROR(FC204/FD204-1,"")</f>
        <v>-1.5606363068519702E-2</v>
      </c>
      <c r="FG204" s="145"/>
      <c r="FH204" s="152">
        <f>+IFERROR(FC204*1000/FC198,0)</f>
        <v>103.364681984971</v>
      </c>
      <c r="FI204" s="152">
        <f>+IFERROR(FD204*1000/FD198,0)</f>
        <v>99.204895958442378</v>
      </c>
      <c r="FJ204" s="156">
        <f>+IFERROR(FH204-FI204,"")</f>
        <v>4.1597860265286215</v>
      </c>
      <c r="FK204" s="174">
        <f>+IFERROR(FH204/FI204-1,"")</f>
        <v>4.1931257387449739E-2</v>
      </c>
      <c r="FL204" s="145"/>
      <c r="FM204" s="145"/>
      <c r="FN204" s="145"/>
      <c r="FO204" s="145"/>
      <c r="FP204" s="145"/>
      <c r="FQ204" s="145"/>
      <c r="FR204" s="145"/>
      <c r="FS204" s="14"/>
      <c r="FT204" s="152">
        <v>3.634059500000002</v>
      </c>
      <c r="FU204" s="152">
        <v>3.9347585000000023</v>
      </c>
      <c r="FV204" s="156">
        <f>+IFERROR(FT204-FU204,"")</f>
        <v>-0.30069900000000027</v>
      </c>
      <c r="FW204" s="174">
        <f>+IFERROR(FT204/FU204-1,"")</f>
        <v>-7.6421208569725452E-2</v>
      </c>
      <c r="FX204" s="145"/>
      <c r="FY204" s="152">
        <f>+IFERROR(FT204*1000/FT198,0)</f>
        <v>11.181721538461545</v>
      </c>
      <c r="FZ204" s="152">
        <f>+IFERROR(FU204*1000/FU198,0)</f>
        <v>10.57730779569893</v>
      </c>
      <c r="GA204" s="156">
        <f>+IFERROR(FY204-FZ204,"")</f>
        <v>0.60441374276261506</v>
      </c>
      <c r="GB204" s="174">
        <f>+IFERROR(FY204/FZ204-1,"")</f>
        <v>5.7142493575575992E-2</v>
      </c>
      <c r="GC204" s="145"/>
      <c r="GD204" s="145"/>
      <c r="GE204" s="145"/>
      <c r="GF204" s="145"/>
      <c r="GG204" s="145"/>
      <c r="GH204" s="145"/>
      <c r="GI204" s="145"/>
    </row>
    <row r="205" spans="1:191" x14ac:dyDescent="0.25">
      <c r="A205" s="41">
        <v>775</v>
      </c>
      <c r="B205" s="45"/>
      <c r="C205" s="85" t="str">
        <f>VLOOKUP($A205&amp;C$1,TEXTDF,(SPRCODE="DE")*2+(SPRCODE="FR")*3,FALSE)</f>
        <v>Übrige Kostenprämien</v>
      </c>
      <c r="D205" s="45"/>
      <c r="E205" s="45"/>
      <c r="F205" s="79">
        <f t="shared" si="302"/>
        <v>3100.757515967071</v>
      </c>
      <c r="G205" s="79">
        <f t="shared" si="303"/>
        <v>3155.0754381853212</v>
      </c>
      <c r="H205" s="92">
        <f>+IFERROR(F205-G205,"")</f>
        <v>-54.31792221825026</v>
      </c>
      <c r="I205" s="93">
        <f>+IFERROR(F205/G205-1,"")</f>
        <v>-1.7216045474174768E-2</v>
      </c>
      <c r="J205" s="23"/>
      <c r="K205" s="79"/>
      <c r="L205" s="79"/>
      <c r="M205" s="45"/>
      <c r="N205" s="45"/>
      <c r="O205" s="23"/>
      <c r="P205" s="23"/>
      <c r="Q205" s="23"/>
      <c r="R205" s="23"/>
      <c r="S205" s="23"/>
      <c r="T205" s="23"/>
      <c r="U205" s="23"/>
      <c r="V205" s="14"/>
      <c r="W205" s="152">
        <v>3092.5021500000021</v>
      </c>
      <c r="X205" s="152">
        <v>3145.442850000024</v>
      </c>
      <c r="Y205" s="156">
        <f>+IFERROR(W205-X205,"")</f>
        <v>-52.940700000021934</v>
      </c>
      <c r="Z205" s="174">
        <f>+IFERROR(W205/X205-1,"")</f>
        <v>-1.6830920962376261E-2</v>
      </c>
      <c r="AA205" s="145"/>
      <c r="AB205" s="152"/>
      <c r="AC205" s="152"/>
      <c r="AD205" s="145"/>
      <c r="AE205" s="145"/>
      <c r="AF205" s="145"/>
      <c r="AG205" s="145"/>
      <c r="AH205" s="145"/>
      <c r="AI205" s="145"/>
      <c r="AJ205" s="145"/>
      <c r="AK205" s="145"/>
      <c r="AL205" s="145"/>
      <c r="AM205" s="14"/>
      <c r="AN205" s="152">
        <v>0</v>
      </c>
      <c r="AO205" s="152">
        <v>0</v>
      </c>
      <c r="AP205" s="156">
        <f>+IFERROR(AN205-AO205,"")</f>
        <v>0</v>
      </c>
      <c r="AQ205" s="174" t="str">
        <f>+IFERROR(AN205/AO205-1,"")</f>
        <v/>
      </c>
      <c r="AR205" s="145"/>
      <c r="AS205" s="152"/>
      <c r="AT205" s="152"/>
      <c r="AU205" s="145"/>
      <c r="AV205" s="145"/>
      <c r="AW205" s="145"/>
      <c r="AX205" s="145"/>
      <c r="AY205" s="145"/>
      <c r="AZ205" s="145"/>
      <c r="BA205" s="145"/>
      <c r="BB205" s="145"/>
      <c r="BC205" s="145"/>
      <c r="BD205" s="14"/>
      <c r="BE205" s="152">
        <v>5.5706550483591855E-12</v>
      </c>
      <c r="BF205" s="152">
        <v>2.8421709430404007E-12</v>
      </c>
      <c r="BG205" s="156">
        <f>+IFERROR(BE205-BF205,"")</f>
        <v>2.7284841053187847E-12</v>
      </c>
      <c r="BH205" s="174">
        <f>+IFERROR(BE205/BF205-1,"")</f>
        <v>0.96</v>
      </c>
      <c r="BI205" s="145"/>
      <c r="BJ205" s="152"/>
      <c r="BK205" s="152"/>
      <c r="BL205" s="145"/>
      <c r="BM205" s="145"/>
      <c r="BN205" s="145"/>
      <c r="BO205" s="145"/>
      <c r="BP205" s="145"/>
      <c r="BQ205" s="145"/>
      <c r="BR205" s="145"/>
      <c r="BS205" s="145"/>
      <c r="BT205" s="145"/>
      <c r="BU205" s="14"/>
      <c r="BV205" s="152">
        <v>-1.9326762412674725E-12</v>
      </c>
      <c r="BW205" s="152">
        <v>-2.0463630789890885E-12</v>
      </c>
      <c r="BX205" s="156">
        <f>+IFERROR(BV205-BW205,"")</f>
        <v>1.1368683772161603E-13</v>
      </c>
      <c r="BY205" s="174">
        <f>+IFERROR(BV205/BW205-1,"")</f>
        <v>-5.555555555555558E-2</v>
      </c>
      <c r="BZ205" s="145"/>
      <c r="CA205" s="152"/>
      <c r="CB205" s="152"/>
      <c r="CC205" s="145"/>
      <c r="CD205" s="145"/>
      <c r="CE205" s="145"/>
      <c r="CF205" s="145"/>
      <c r="CG205" s="145"/>
      <c r="CH205" s="145"/>
      <c r="CI205" s="145"/>
      <c r="CJ205" s="145"/>
      <c r="CK205" s="145"/>
      <c r="CL205" s="14"/>
      <c r="CM205" s="127">
        <v>7.0485839387401938E-12</v>
      </c>
      <c r="CN205" s="127">
        <v>0</v>
      </c>
      <c r="CO205" s="205">
        <f>+IFERROR(CM205-CN205,"")</f>
        <v>7.0485839387401938E-12</v>
      </c>
      <c r="CP205" s="218" t="str">
        <f>+IFERROR(CM205/CN205-1,"")</f>
        <v/>
      </c>
      <c r="CQ205" s="198"/>
      <c r="CR205" s="127"/>
      <c r="CS205" s="127"/>
      <c r="CT205" s="198"/>
      <c r="CU205" s="198"/>
      <c r="CV205" s="198"/>
      <c r="CW205" s="198"/>
      <c r="CX205" s="198"/>
      <c r="CY205" s="198"/>
      <c r="CZ205" s="198"/>
      <c r="DA205" s="198"/>
      <c r="DB205" s="198"/>
      <c r="DC205" s="14"/>
      <c r="DD205" s="152">
        <v>-8.8107299234252423E-13</v>
      </c>
      <c r="DE205" s="152">
        <v>9.7877261850953801E-13</v>
      </c>
      <c r="DF205" s="156">
        <f>+IFERROR(DD205-DE205,"")</f>
        <v>-1.8598456108520622E-12</v>
      </c>
      <c r="DG205" s="174">
        <f>+IFERROR(DD205/DE205-1,"")</f>
        <v>-1.9001814882032668</v>
      </c>
      <c r="DH205" s="145"/>
      <c r="DI205" s="152"/>
      <c r="DJ205" s="152"/>
      <c r="DK205" s="145"/>
      <c r="DL205" s="145"/>
      <c r="DM205" s="145"/>
      <c r="DN205" s="145"/>
      <c r="DO205" s="145"/>
      <c r="DP205" s="145"/>
      <c r="DQ205" s="145"/>
      <c r="DR205" s="145"/>
      <c r="DS205" s="145"/>
      <c r="DT205" s="14"/>
      <c r="DU205" s="152">
        <v>0</v>
      </c>
      <c r="DV205" s="152">
        <v>0</v>
      </c>
      <c r="DW205" s="156">
        <f>+IFERROR(DU205-DV205,"")</f>
        <v>0</v>
      </c>
      <c r="DX205" s="174" t="str">
        <f>+IFERROR(DU205/DV205-1,"")</f>
        <v/>
      </c>
      <c r="DY205" s="145"/>
      <c r="DZ205" s="152"/>
      <c r="EA205" s="152"/>
      <c r="EB205" s="145"/>
      <c r="EC205" s="145"/>
      <c r="ED205" s="145"/>
      <c r="EE205" s="145"/>
      <c r="EF205" s="145"/>
      <c r="EG205" s="145"/>
      <c r="EH205" s="145"/>
      <c r="EI205" s="145"/>
      <c r="EJ205" s="145"/>
      <c r="EK205" s="14"/>
      <c r="EL205" s="152">
        <v>0</v>
      </c>
      <c r="EM205" s="152">
        <v>0</v>
      </c>
      <c r="EN205" s="156">
        <f>+IFERROR(EL205-EM205,"")</f>
        <v>0</v>
      </c>
      <c r="EO205" s="174" t="str">
        <f>+IFERROR(EL205/EM205-1,"")</f>
        <v/>
      </c>
      <c r="EP205" s="145"/>
      <c r="EQ205" s="152"/>
      <c r="ER205" s="152"/>
      <c r="ES205" s="145"/>
      <c r="ET205" s="145"/>
      <c r="EU205" s="145"/>
      <c r="EV205" s="145"/>
      <c r="EW205" s="145"/>
      <c r="EX205" s="145"/>
      <c r="EY205" s="145"/>
      <c r="EZ205" s="145"/>
      <c r="FA205" s="145"/>
      <c r="FB205" s="14"/>
      <c r="FC205" s="152">
        <v>8.2553659670590491</v>
      </c>
      <c r="FD205" s="152">
        <v>9.6325881852953898</v>
      </c>
      <c r="FE205" s="156">
        <f>+IFERROR(FC205-FD205,"")</f>
        <v>-1.3772222182363407</v>
      </c>
      <c r="FF205" s="174">
        <f>+IFERROR(FC205/FD205-1,"")</f>
        <v>-0.14297530339132913</v>
      </c>
      <c r="FG205" s="145"/>
      <c r="FH205" s="152"/>
      <c r="FI205" s="152"/>
      <c r="FJ205" s="145"/>
      <c r="FK205" s="145"/>
      <c r="FL205" s="145"/>
      <c r="FM205" s="145"/>
      <c r="FN205" s="145"/>
      <c r="FO205" s="145"/>
      <c r="FP205" s="145"/>
      <c r="FQ205" s="145"/>
      <c r="FR205" s="145"/>
      <c r="FS205" s="14"/>
      <c r="FT205" s="152">
        <v>0</v>
      </c>
      <c r="FU205" s="152">
        <v>0</v>
      </c>
      <c r="FV205" s="156">
        <f>+IFERROR(FT205-FU205,"")</f>
        <v>0</v>
      </c>
      <c r="FW205" s="174" t="str">
        <f>+IFERROR(FT205/FU205-1,"")</f>
        <v/>
      </c>
      <c r="FX205" s="145"/>
      <c r="FY205" s="152"/>
      <c r="FZ205" s="152"/>
      <c r="GA205" s="145"/>
      <c r="GB205" s="145"/>
      <c r="GC205" s="145"/>
      <c r="GD205" s="145"/>
      <c r="GE205" s="145"/>
      <c r="GF205" s="145"/>
      <c r="GG205" s="145"/>
      <c r="GH205" s="145"/>
      <c r="GI205" s="145"/>
    </row>
    <row r="206" spans="1:191" x14ac:dyDescent="0.25">
      <c r="A206" s="41"/>
      <c r="B206" s="45"/>
      <c r="C206" s="45"/>
      <c r="D206" s="45"/>
      <c r="E206" s="45"/>
      <c r="F206" s="79"/>
      <c r="G206" s="79"/>
      <c r="H206" s="92"/>
      <c r="I206" s="93"/>
      <c r="J206" s="23"/>
      <c r="K206" s="79"/>
      <c r="L206" s="79"/>
      <c r="M206" s="45"/>
      <c r="N206" s="45"/>
      <c r="O206" s="23"/>
      <c r="P206" s="23"/>
      <c r="Q206" s="23"/>
      <c r="R206" s="23"/>
      <c r="S206" s="23"/>
      <c r="T206" s="23"/>
      <c r="U206" s="23"/>
      <c r="V206" s="14"/>
      <c r="W206" s="152"/>
      <c r="X206" s="152"/>
      <c r="Y206" s="156"/>
      <c r="Z206" s="174"/>
      <c r="AA206" s="145"/>
      <c r="AB206" s="152"/>
      <c r="AC206" s="152"/>
      <c r="AD206" s="145"/>
      <c r="AE206" s="145"/>
      <c r="AF206" s="145"/>
      <c r="AG206" s="145"/>
      <c r="AH206" s="145"/>
      <c r="AI206" s="145"/>
      <c r="AJ206" s="145"/>
      <c r="AK206" s="145"/>
      <c r="AL206" s="145"/>
      <c r="AM206" s="14"/>
      <c r="AN206" s="152"/>
      <c r="AO206" s="152"/>
      <c r="AP206" s="156"/>
      <c r="AQ206" s="174"/>
      <c r="AR206" s="145"/>
      <c r="AS206" s="152"/>
      <c r="AT206" s="152"/>
      <c r="AU206" s="145"/>
      <c r="AV206" s="145"/>
      <c r="AW206" s="145"/>
      <c r="AX206" s="145"/>
      <c r="AY206" s="145"/>
      <c r="AZ206" s="145"/>
      <c r="BA206" s="145"/>
      <c r="BB206" s="145"/>
      <c r="BC206" s="145"/>
      <c r="BD206" s="14"/>
      <c r="BE206" s="152"/>
      <c r="BF206" s="152"/>
      <c r="BG206" s="156"/>
      <c r="BH206" s="174"/>
      <c r="BI206" s="145"/>
      <c r="BJ206" s="152"/>
      <c r="BK206" s="152"/>
      <c r="BL206" s="145"/>
      <c r="BM206" s="145"/>
      <c r="BN206" s="145"/>
      <c r="BO206" s="145"/>
      <c r="BP206" s="145"/>
      <c r="BQ206" s="145"/>
      <c r="BR206" s="145"/>
      <c r="BS206" s="145"/>
      <c r="BT206" s="145"/>
      <c r="BU206" s="14"/>
      <c r="BV206" s="152"/>
      <c r="BW206" s="152"/>
      <c r="BX206" s="156"/>
      <c r="BY206" s="174"/>
      <c r="BZ206" s="145"/>
      <c r="CA206" s="152"/>
      <c r="CB206" s="152"/>
      <c r="CC206" s="145"/>
      <c r="CD206" s="145"/>
      <c r="CE206" s="145"/>
      <c r="CF206" s="145"/>
      <c r="CG206" s="145"/>
      <c r="CH206" s="145"/>
      <c r="CI206" s="145"/>
      <c r="CJ206" s="145"/>
      <c r="CK206" s="145"/>
      <c r="CL206" s="14"/>
      <c r="CM206" s="127"/>
      <c r="CN206" s="127"/>
      <c r="CO206" s="205"/>
      <c r="CP206" s="218"/>
      <c r="CQ206" s="198"/>
      <c r="CR206" s="127"/>
      <c r="CS206" s="127"/>
      <c r="CT206" s="198"/>
      <c r="CU206" s="198"/>
      <c r="CV206" s="198"/>
      <c r="CW206" s="198"/>
      <c r="CX206" s="198"/>
      <c r="CY206" s="198"/>
      <c r="CZ206" s="198"/>
      <c r="DA206" s="198"/>
      <c r="DB206" s="198"/>
      <c r="DC206" s="14"/>
      <c r="DD206" s="152"/>
      <c r="DE206" s="152"/>
      <c r="DF206" s="156"/>
      <c r="DG206" s="174"/>
      <c r="DH206" s="145"/>
      <c r="DI206" s="152"/>
      <c r="DJ206" s="152"/>
      <c r="DK206" s="145"/>
      <c r="DL206" s="145"/>
      <c r="DM206" s="145"/>
      <c r="DN206" s="145"/>
      <c r="DO206" s="145"/>
      <c r="DP206" s="145"/>
      <c r="DQ206" s="145"/>
      <c r="DR206" s="145"/>
      <c r="DS206" s="145"/>
      <c r="DT206" s="14"/>
      <c r="DU206" s="152"/>
      <c r="DV206" s="152"/>
      <c r="DW206" s="156"/>
      <c r="DX206" s="174"/>
      <c r="DY206" s="145"/>
      <c r="DZ206" s="152"/>
      <c r="EA206" s="152"/>
      <c r="EB206" s="145"/>
      <c r="EC206" s="145"/>
      <c r="ED206" s="145"/>
      <c r="EE206" s="145"/>
      <c r="EF206" s="145"/>
      <c r="EG206" s="145"/>
      <c r="EH206" s="145"/>
      <c r="EI206" s="145"/>
      <c r="EJ206" s="145"/>
      <c r="EK206" s="14"/>
      <c r="EL206" s="152"/>
      <c r="EM206" s="152"/>
      <c r="EN206" s="156"/>
      <c r="EO206" s="174"/>
      <c r="EP206" s="145"/>
      <c r="EQ206" s="152"/>
      <c r="ER206" s="152"/>
      <c r="ES206" s="145"/>
      <c r="ET206" s="145"/>
      <c r="EU206" s="145"/>
      <c r="EV206" s="145"/>
      <c r="EW206" s="145"/>
      <c r="EX206" s="145"/>
      <c r="EY206" s="145"/>
      <c r="EZ206" s="145"/>
      <c r="FA206" s="145"/>
      <c r="FB206" s="14"/>
      <c r="FC206" s="152"/>
      <c r="FD206" s="152"/>
      <c r="FE206" s="156"/>
      <c r="FF206" s="174"/>
      <c r="FG206" s="145"/>
      <c r="FH206" s="152"/>
      <c r="FI206" s="152"/>
      <c r="FJ206" s="145"/>
      <c r="FK206" s="145"/>
      <c r="FL206" s="145"/>
      <c r="FM206" s="145"/>
      <c r="FN206" s="145"/>
      <c r="FO206" s="145"/>
      <c r="FP206" s="145"/>
      <c r="FQ206" s="145"/>
      <c r="FR206" s="145"/>
      <c r="FS206" s="14"/>
      <c r="FT206" s="152"/>
      <c r="FU206" s="152"/>
      <c r="FV206" s="156"/>
      <c r="FW206" s="174"/>
      <c r="FX206" s="145"/>
      <c r="FY206" s="152"/>
      <c r="FZ206" s="152"/>
      <c r="GA206" s="145"/>
      <c r="GB206" s="145"/>
      <c r="GC206" s="145"/>
      <c r="GD206" s="145"/>
      <c r="GE206" s="145"/>
      <c r="GF206" s="145"/>
      <c r="GG206" s="145"/>
      <c r="GH206" s="145"/>
      <c r="GI206" s="145"/>
    </row>
    <row r="207" spans="1:191" ht="13" x14ac:dyDescent="0.3">
      <c r="A207" s="41"/>
      <c r="B207" s="45"/>
      <c r="C207" s="45"/>
      <c r="D207" s="45"/>
      <c r="E207" s="45"/>
      <c r="F207" s="79"/>
      <c r="G207" s="79"/>
      <c r="H207" s="92"/>
      <c r="I207" s="93"/>
      <c r="J207" s="23"/>
      <c r="K207" s="107" t="str">
        <f>+K200</f>
        <v>pro Kopf (CHF)</v>
      </c>
      <c r="L207" s="107" t="str">
        <f>+L200</f>
        <v>pro Kopf (CHF)</v>
      </c>
      <c r="M207" s="45"/>
      <c r="N207" s="45"/>
      <c r="O207" s="23"/>
      <c r="P207" s="23"/>
      <c r="Q207" s="23"/>
      <c r="R207" s="23"/>
      <c r="S207" s="23"/>
      <c r="T207" s="23"/>
      <c r="U207" s="23"/>
      <c r="V207" s="14"/>
      <c r="W207" s="152"/>
      <c r="X207" s="152"/>
      <c r="Y207" s="156"/>
      <c r="Z207" s="174"/>
      <c r="AA207" s="145"/>
      <c r="AB207" s="165" t="str">
        <f>+AB200</f>
        <v>pro Kopf (CHF)</v>
      </c>
      <c r="AC207" s="165" t="str">
        <f>+AC200</f>
        <v>pro Kopf (CHF)</v>
      </c>
      <c r="AD207" s="145"/>
      <c r="AE207" s="145"/>
      <c r="AF207" s="145"/>
      <c r="AG207" s="145"/>
      <c r="AH207" s="145"/>
      <c r="AI207" s="145"/>
      <c r="AJ207" s="145"/>
      <c r="AK207" s="145"/>
      <c r="AL207" s="145"/>
      <c r="AM207" s="14"/>
      <c r="AN207" s="152"/>
      <c r="AO207" s="152"/>
      <c r="AP207" s="156"/>
      <c r="AQ207" s="174"/>
      <c r="AR207" s="145"/>
      <c r="AS207" s="165" t="str">
        <f>+AS200</f>
        <v>pro Kopf (CHF)</v>
      </c>
      <c r="AT207" s="165" t="str">
        <f>+AT200</f>
        <v>pro Kopf (CHF)</v>
      </c>
      <c r="AU207" s="145"/>
      <c r="AV207" s="145"/>
      <c r="AW207" s="145"/>
      <c r="AX207" s="145"/>
      <c r="AY207" s="145"/>
      <c r="AZ207" s="145"/>
      <c r="BA207" s="145"/>
      <c r="BB207" s="145"/>
      <c r="BC207" s="145"/>
      <c r="BD207" s="14"/>
      <c r="BE207" s="152"/>
      <c r="BF207" s="152"/>
      <c r="BG207" s="156"/>
      <c r="BH207" s="174"/>
      <c r="BI207" s="145"/>
      <c r="BJ207" s="165" t="str">
        <f>+BJ200</f>
        <v>pro Kopf (CHF)</v>
      </c>
      <c r="BK207" s="165" t="str">
        <f>+BK200</f>
        <v>pro Kopf (CHF)</v>
      </c>
      <c r="BL207" s="145"/>
      <c r="BM207" s="145"/>
      <c r="BN207" s="145"/>
      <c r="BO207" s="145"/>
      <c r="BP207" s="145"/>
      <c r="BQ207" s="145"/>
      <c r="BR207" s="145"/>
      <c r="BS207" s="145"/>
      <c r="BT207" s="145"/>
      <c r="BU207" s="14"/>
      <c r="BV207" s="152"/>
      <c r="BW207" s="152"/>
      <c r="BX207" s="156"/>
      <c r="BY207" s="174"/>
      <c r="BZ207" s="145"/>
      <c r="CA207" s="165" t="str">
        <f>+CA200</f>
        <v>pro Kopf (CHF)</v>
      </c>
      <c r="CB207" s="165" t="str">
        <f>+CB200</f>
        <v>pro Kopf (CHF)</v>
      </c>
      <c r="CC207" s="145"/>
      <c r="CD207" s="145"/>
      <c r="CE207" s="145"/>
      <c r="CF207" s="145"/>
      <c r="CG207" s="145"/>
      <c r="CH207" s="145"/>
      <c r="CI207" s="145"/>
      <c r="CJ207" s="145"/>
      <c r="CK207" s="145"/>
      <c r="CL207" s="14"/>
      <c r="CM207" s="127"/>
      <c r="CN207" s="127"/>
      <c r="CO207" s="205"/>
      <c r="CP207" s="218"/>
      <c r="CQ207" s="198"/>
      <c r="CR207" s="210" t="str">
        <f>+CR200</f>
        <v>pro Kopf (CHF)</v>
      </c>
      <c r="CS207" s="210" t="str">
        <f>+CS200</f>
        <v>pro Kopf (CHF)</v>
      </c>
      <c r="CT207" s="198"/>
      <c r="CU207" s="198"/>
      <c r="CV207" s="198"/>
      <c r="CW207" s="198"/>
      <c r="CX207" s="198"/>
      <c r="CY207" s="198"/>
      <c r="CZ207" s="198"/>
      <c r="DA207" s="198"/>
      <c r="DB207" s="198"/>
      <c r="DC207" s="14"/>
      <c r="DD207" s="152"/>
      <c r="DE207" s="152"/>
      <c r="DF207" s="156"/>
      <c r="DG207" s="174"/>
      <c r="DH207" s="145"/>
      <c r="DI207" s="165" t="str">
        <f>+DI200</f>
        <v>pro Kopf (CHF)</v>
      </c>
      <c r="DJ207" s="165" t="str">
        <f>+DJ200</f>
        <v>pro Kopf (CHF)</v>
      </c>
      <c r="DK207" s="145"/>
      <c r="DL207" s="145"/>
      <c r="DM207" s="145"/>
      <c r="DN207" s="145"/>
      <c r="DO207" s="145"/>
      <c r="DP207" s="145"/>
      <c r="DQ207" s="145"/>
      <c r="DR207" s="145"/>
      <c r="DS207" s="145"/>
      <c r="DT207" s="14"/>
      <c r="DU207" s="152"/>
      <c r="DV207" s="152"/>
      <c r="DW207" s="156"/>
      <c r="DX207" s="174"/>
      <c r="DY207" s="145"/>
      <c r="DZ207" s="165" t="str">
        <f>+DZ200</f>
        <v>pro Kopf (CHF)</v>
      </c>
      <c r="EA207" s="165" t="str">
        <f>+EA200</f>
        <v>pro Kopf (CHF)</v>
      </c>
      <c r="EB207" s="145"/>
      <c r="EC207" s="145"/>
      <c r="ED207" s="145"/>
      <c r="EE207" s="145"/>
      <c r="EF207" s="145"/>
      <c r="EG207" s="145"/>
      <c r="EH207" s="145"/>
      <c r="EI207" s="145"/>
      <c r="EJ207" s="145"/>
      <c r="EK207" s="14"/>
      <c r="EL207" s="152"/>
      <c r="EM207" s="152"/>
      <c r="EN207" s="156"/>
      <c r="EO207" s="174"/>
      <c r="EP207" s="145"/>
      <c r="EQ207" s="165" t="str">
        <f>+EQ200</f>
        <v>pro Kopf (CHF)</v>
      </c>
      <c r="ER207" s="165" t="str">
        <f>+ER200</f>
        <v>pro Kopf (CHF)</v>
      </c>
      <c r="ES207" s="145"/>
      <c r="ET207" s="145"/>
      <c r="EU207" s="145"/>
      <c r="EV207" s="145"/>
      <c r="EW207" s="145"/>
      <c r="EX207" s="145"/>
      <c r="EY207" s="145"/>
      <c r="EZ207" s="145"/>
      <c r="FA207" s="145"/>
      <c r="FB207" s="14"/>
      <c r="FC207" s="152"/>
      <c r="FD207" s="152"/>
      <c r="FE207" s="156"/>
      <c r="FF207" s="174"/>
      <c r="FG207" s="145"/>
      <c r="FH207" s="165" t="str">
        <f>+FH200</f>
        <v>pro Kopf (CHF)</v>
      </c>
      <c r="FI207" s="165" t="str">
        <f>+FI200</f>
        <v>pro Kopf (CHF)</v>
      </c>
      <c r="FJ207" s="145"/>
      <c r="FK207" s="145"/>
      <c r="FL207" s="145"/>
      <c r="FM207" s="145"/>
      <c r="FN207" s="145"/>
      <c r="FO207" s="145"/>
      <c r="FP207" s="145"/>
      <c r="FQ207" s="145"/>
      <c r="FR207" s="145"/>
      <c r="FS207" s="14"/>
      <c r="FT207" s="152"/>
      <c r="FU207" s="152"/>
      <c r="FV207" s="156"/>
      <c r="FW207" s="174"/>
      <c r="FX207" s="145"/>
      <c r="FY207" s="165" t="str">
        <f>+FY200</f>
        <v>pro Kopf (CHF)</v>
      </c>
      <c r="FZ207" s="165" t="str">
        <f>+FZ200</f>
        <v>pro Kopf (CHF)</v>
      </c>
      <c r="GA207" s="145"/>
      <c r="GB207" s="145"/>
      <c r="GC207" s="145"/>
      <c r="GD207" s="145"/>
      <c r="GE207" s="145"/>
      <c r="GF207" s="145"/>
      <c r="GG207" s="145"/>
      <c r="GH207" s="145"/>
      <c r="GI207" s="145"/>
    </row>
    <row r="208" spans="1:191" ht="13" x14ac:dyDescent="0.3">
      <c r="A208" s="41">
        <v>776</v>
      </c>
      <c r="B208" s="60" t="str">
        <f>VLOOKUP($A208&amp;B$1,TEXTDF,(SPRCODE="DE")*2+(SPRCODE="FR")*3,FALSE)</f>
        <v>Betriebsaufwand gegliedert nach Kostenträgern</v>
      </c>
      <c r="C208" s="60"/>
      <c r="D208" s="60"/>
      <c r="E208" s="60"/>
      <c r="F208" s="101">
        <f>+F201</f>
        <v>2022</v>
      </c>
      <c r="G208" s="101">
        <f>+F208-1</f>
        <v>2021</v>
      </c>
      <c r="H208" s="102" t="s">
        <v>571</v>
      </c>
      <c r="I208" s="103" t="s">
        <v>572</v>
      </c>
      <c r="J208" s="23"/>
      <c r="K208" s="101">
        <f>+F208</f>
        <v>2022</v>
      </c>
      <c r="L208" s="101">
        <f>+K208-1</f>
        <v>2021</v>
      </c>
      <c r="M208" s="102" t="s">
        <v>571</v>
      </c>
      <c r="N208" s="103" t="s">
        <v>572</v>
      </c>
      <c r="O208" s="23"/>
      <c r="P208" s="23"/>
      <c r="Q208" s="23"/>
      <c r="R208" s="23"/>
      <c r="S208" s="23"/>
      <c r="T208" s="23"/>
      <c r="U208" s="23"/>
      <c r="V208" s="14"/>
      <c r="W208" s="186">
        <v>2022</v>
      </c>
      <c r="X208" s="186">
        <f>+W208-1</f>
        <v>2021</v>
      </c>
      <c r="Y208" s="187" t="s">
        <v>571</v>
      </c>
      <c r="Z208" s="188" t="s">
        <v>572</v>
      </c>
      <c r="AA208" s="145"/>
      <c r="AB208" s="186">
        <v>2022</v>
      </c>
      <c r="AC208" s="186">
        <f>+AB208-1</f>
        <v>2021</v>
      </c>
      <c r="AD208" s="187" t="s">
        <v>571</v>
      </c>
      <c r="AE208" s="188" t="s">
        <v>572</v>
      </c>
      <c r="AF208" s="145"/>
      <c r="AG208" s="145"/>
      <c r="AH208" s="145"/>
      <c r="AI208" s="145"/>
      <c r="AJ208" s="145"/>
      <c r="AK208" s="145"/>
      <c r="AL208" s="145"/>
      <c r="AM208" s="14"/>
      <c r="AN208" s="186">
        <v>2022</v>
      </c>
      <c r="AO208" s="186">
        <f>+AN208-1</f>
        <v>2021</v>
      </c>
      <c r="AP208" s="187" t="s">
        <v>571</v>
      </c>
      <c r="AQ208" s="188" t="s">
        <v>572</v>
      </c>
      <c r="AR208" s="145"/>
      <c r="AS208" s="186">
        <v>2022</v>
      </c>
      <c r="AT208" s="186">
        <f>+AS208-1</f>
        <v>2021</v>
      </c>
      <c r="AU208" s="187" t="s">
        <v>571</v>
      </c>
      <c r="AV208" s="188" t="s">
        <v>572</v>
      </c>
      <c r="AW208" s="145"/>
      <c r="AX208" s="145"/>
      <c r="AY208" s="145"/>
      <c r="AZ208" s="145"/>
      <c r="BA208" s="145"/>
      <c r="BB208" s="145"/>
      <c r="BC208" s="145"/>
      <c r="BD208" s="14"/>
      <c r="BE208" s="186">
        <v>2022</v>
      </c>
      <c r="BF208" s="186">
        <f>+BE208-1</f>
        <v>2021</v>
      </c>
      <c r="BG208" s="187" t="s">
        <v>571</v>
      </c>
      <c r="BH208" s="188" t="s">
        <v>572</v>
      </c>
      <c r="BI208" s="145"/>
      <c r="BJ208" s="186">
        <v>2022</v>
      </c>
      <c r="BK208" s="186">
        <f>+BJ208-1</f>
        <v>2021</v>
      </c>
      <c r="BL208" s="187" t="s">
        <v>571</v>
      </c>
      <c r="BM208" s="188" t="s">
        <v>572</v>
      </c>
      <c r="BN208" s="145"/>
      <c r="BO208" s="145"/>
      <c r="BP208" s="145"/>
      <c r="BQ208" s="145"/>
      <c r="BR208" s="145"/>
      <c r="BS208" s="145"/>
      <c r="BT208" s="145"/>
      <c r="BU208" s="14"/>
      <c r="BV208" s="186">
        <v>2022</v>
      </c>
      <c r="BW208" s="186">
        <f>+BV208-1</f>
        <v>2021</v>
      </c>
      <c r="BX208" s="187" t="s">
        <v>571</v>
      </c>
      <c r="BY208" s="188" t="s">
        <v>572</v>
      </c>
      <c r="BZ208" s="145"/>
      <c r="CA208" s="186">
        <v>2022</v>
      </c>
      <c r="CB208" s="186">
        <f>+CA208-1</f>
        <v>2021</v>
      </c>
      <c r="CC208" s="187" t="s">
        <v>571</v>
      </c>
      <c r="CD208" s="188" t="s">
        <v>572</v>
      </c>
      <c r="CE208" s="145"/>
      <c r="CF208" s="145"/>
      <c r="CG208" s="145"/>
      <c r="CH208" s="145"/>
      <c r="CI208" s="145"/>
      <c r="CJ208" s="145"/>
      <c r="CK208" s="145"/>
      <c r="CL208" s="14"/>
      <c r="CM208" s="225">
        <v>2022</v>
      </c>
      <c r="CN208" s="225">
        <f>+CM208-1</f>
        <v>2021</v>
      </c>
      <c r="CO208" s="226" t="s">
        <v>571</v>
      </c>
      <c r="CP208" s="188" t="s">
        <v>572</v>
      </c>
      <c r="CQ208" s="198"/>
      <c r="CR208" s="225">
        <v>2022</v>
      </c>
      <c r="CS208" s="225">
        <f>+CR208-1</f>
        <v>2021</v>
      </c>
      <c r="CT208" s="226" t="s">
        <v>571</v>
      </c>
      <c r="CU208" s="188" t="s">
        <v>572</v>
      </c>
      <c r="CV208" s="198"/>
      <c r="CW208" s="198"/>
      <c r="CX208" s="198"/>
      <c r="CY208" s="198"/>
      <c r="CZ208" s="198"/>
      <c r="DA208" s="198"/>
      <c r="DB208" s="198"/>
      <c r="DC208" s="14"/>
      <c r="DD208" s="186">
        <v>2022</v>
      </c>
      <c r="DE208" s="186">
        <f>+DD208-1</f>
        <v>2021</v>
      </c>
      <c r="DF208" s="187" t="s">
        <v>571</v>
      </c>
      <c r="DG208" s="188" t="s">
        <v>572</v>
      </c>
      <c r="DH208" s="145"/>
      <c r="DI208" s="186">
        <v>2022</v>
      </c>
      <c r="DJ208" s="186">
        <f>+DI208-1</f>
        <v>2021</v>
      </c>
      <c r="DK208" s="187" t="s">
        <v>571</v>
      </c>
      <c r="DL208" s="188" t="s">
        <v>572</v>
      </c>
      <c r="DM208" s="145"/>
      <c r="DN208" s="145"/>
      <c r="DO208" s="145"/>
      <c r="DP208" s="145"/>
      <c r="DQ208" s="145"/>
      <c r="DR208" s="145"/>
      <c r="DS208" s="145"/>
      <c r="DT208" s="14"/>
      <c r="DU208" s="186">
        <v>2022</v>
      </c>
      <c r="DV208" s="186">
        <f>+DU208-1</f>
        <v>2021</v>
      </c>
      <c r="DW208" s="187" t="s">
        <v>571</v>
      </c>
      <c r="DX208" s="188" t="s">
        <v>572</v>
      </c>
      <c r="DY208" s="145"/>
      <c r="DZ208" s="186">
        <v>2022</v>
      </c>
      <c r="EA208" s="186">
        <f>+DZ208-1</f>
        <v>2021</v>
      </c>
      <c r="EB208" s="187" t="s">
        <v>571</v>
      </c>
      <c r="EC208" s="188" t="s">
        <v>572</v>
      </c>
      <c r="ED208" s="145"/>
      <c r="EE208" s="145"/>
      <c r="EF208" s="145"/>
      <c r="EG208" s="145"/>
      <c r="EH208" s="145"/>
      <c r="EI208" s="145"/>
      <c r="EJ208" s="145"/>
      <c r="EK208" s="14"/>
      <c r="EL208" s="186">
        <v>2022</v>
      </c>
      <c r="EM208" s="186">
        <f>+EL208-1</f>
        <v>2021</v>
      </c>
      <c r="EN208" s="187" t="s">
        <v>571</v>
      </c>
      <c r="EO208" s="188" t="s">
        <v>572</v>
      </c>
      <c r="EP208" s="145"/>
      <c r="EQ208" s="186">
        <v>2022</v>
      </c>
      <c r="ER208" s="186">
        <f>+EQ208-1</f>
        <v>2021</v>
      </c>
      <c r="ES208" s="187" t="s">
        <v>571</v>
      </c>
      <c r="ET208" s="188" t="s">
        <v>572</v>
      </c>
      <c r="EU208" s="145"/>
      <c r="EV208" s="145"/>
      <c r="EW208" s="145"/>
      <c r="EX208" s="145"/>
      <c r="EY208" s="145"/>
      <c r="EZ208" s="145"/>
      <c r="FA208" s="145"/>
      <c r="FB208" s="14"/>
      <c r="FC208" s="186">
        <v>2022</v>
      </c>
      <c r="FD208" s="186">
        <f>+FC208-1</f>
        <v>2021</v>
      </c>
      <c r="FE208" s="187" t="s">
        <v>571</v>
      </c>
      <c r="FF208" s="188" t="s">
        <v>572</v>
      </c>
      <c r="FG208" s="145"/>
      <c r="FH208" s="186">
        <v>2022</v>
      </c>
      <c r="FI208" s="186">
        <f>+FH208-1</f>
        <v>2021</v>
      </c>
      <c r="FJ208" s="187" t="s">
        <v>571</v>
      </c>
      <c r="FK208" s="188" t="s">
        <v>572</v>
      </c>
      <c r="FL208" s="145"/>
      <c r="FM208" s="145"/>
      <c r="FN208" s="145"/>
      <c r="FO208" s="145"/>
      <c r="FP208" s="145"/>
      <c r="FQ208" s="145"/>
      <c r="FR208" s="145"/>
      <c r="FS208" s="14"/>
      <c r="FT208" s="186">
        <v>2022</v>
      </c>
      <c r="FU208" s="186">
        <f>+FT208-1</f>
        <v>2021</v>
      </c>
      <c r="FV208" s="187" t="s">
        <v>571</v>
      </c>
      <c r="FW208" s="188" t="s">
        <v>572</v>
      </c>
      <c r="FX208" s="145"/>
      <c r="FY208" s="186">
        <v>2022</v>
      </c>
      <c r="FZ208" s="186">
        <f>+FY208-1</f>
        <v>2021</v>
      </c>
      <c r="GA208" s="187" t="s">
        <v>571</v>
      </c>
      <c r="GB208" s="188" t="s">
        <v>572</v>
      </c>
      <c r="GC208" s="145"/>
      <c r="GD208" s="145"/>
      <c r="GE208" s="145"/>
      <c r="GF208" s="145"/>
      <c r="GG208" s="145"/>
      <c r="GH208" s="145"/>
      <c r="GI208" s="145"/>
    </row>
    <row r="209" spans="1:191" x14ac:dyDescent="0.25">
      <c r="A209" s="41">
        <v>777</v>
      </c>
      <c r="B209" s="66" t="str">
        <f>VLOOKUP($A209&amp;B$1,TEXTDF,(SPRCODE="DE")*2+(SPRCODE="FR")*3,FALSE)</f>
        <v>Total Betriebsaufwand</v>
      </c>
      <c r="C209" s="66"/>
      <c r="D209" s="66"/>
      <c r="E209" s="66"/>
      <c r="F209" s="67">
        <f>+SUBTOTAL(9,F210:F213)</f>
        <v>886600.06087775331</v>
      </c>
      <c r="G209" s="67">
        <f>+SUBTOTAL(9,G210:G213)</f>
        <v>842391.3864903074</v>
      </c>
      <c r="H209" s="68">
        <f>+IFERROR(F209-G209,"")</f>
        <v>44208.674387445906</v>
      </c>
      <c r="I209" s="69">
        <f>+IFERROR(F209/G209-1,"")</f>
        <v>5.2479969639331658E-2</v>
      </c>
      <c r="J209" s="23"/>
      <c r="K209" s="67">
        <f>+IFERROR(F209*1000/F193,0)</f>
        <v>356.7676496146255</v>
      </c>
      <c r="L209" s="67">
        <f>+IFERROR(G209*1000/G193,0)</f>
        <v>343.93740954951062</v>
      </c>
      <c r="M209" s="68">
        <f>+IFERROR(K209-L209,"")</f>
        <v>12.830240065114879</v>
      </c>
      <c r="N209" s="69">
        <f>+IFERROR(K209/L209-1,"")</f>
        <v>3.7303996915950322E-2</v>
      </c>
      <c r="O209" s="23"/>
      <c r="P209" s="23"/>
      <c r="Q209" s="23"/>
      <c r="R209" s="23"/>
      <c r="S209" s="23"/>
      <c r="T209" s="23"/>
      <c r="U209" s="23"/>
      <c r="V209" s="14"/>
      <c r="W209" s="153">
        <f>+SUBTOTAL(9,W210:W213)</f>
        <v>279061.54741002643</v>
      </c>
      <c r="X209" s="153">
        <f>+SUBTOTAL(9,X210:X213)</f>
        <v>251145.91070201076</v>
      </c>
      <c r="Y209" s="154">
        <f>+IFERROR(W209-X209,"")</f>
        <v>27915.636708015663</v>
      </c>
      <c r="Z209" s="155">
        <f>+IFERROR(W209/X209-1,"")</f>
        <v>0.11115306090385868</v>
      </c>
      <c r="AA209" s="145"/>
      <c r="AB209" s="153">
        <f>+IFERROR(W209*1000/W193,0)</f>
        <v>399.65907206458792</v>
      </c>
      <c r="AC209" s="153">
        <f>+IFERROR(X209*1000/X193,0)</f>
        <v>359.45101883375207</v>
      </c>
      <c r="AD209" s="154">
        <f>+IFERROR(AB209-AC209,"")</f>
        <v>40.208053230835844</v>
      </c>
      <c r="AE209" s="155">
        <f>+IFERROR(AB209/AC209-1,"")</f>
        <v>0.11185961681592071</v>
      </c>
      <c r="AF209" s="145"/>
      <c r="AG209" s="145"/>
      <c r="AH209" s="145"/>
      <c r="AI209" s="145"/>
      <c r="AJ209" s="145"/>
      <c r="AK209" s="145"/>
      <c r="AL209" s="145"/>
      <c r="AM209" s="14"/>
      <c r="AN209" s="153">
        <f>+SUBTOTAL(9,AN210:AN213)</f>
        <v>208603.71413000004</v>
      </c>
      <c r="AO209" s="153">
        <f>+SUBTOTAL(9,AO210:AO213)</f>
        <v>202089</v>
      </c>
      <c r="AP209" s="154">
        <f>+IFERROR(AN209-AO209,"")</f>
        <v>6514.7141300000367</v>
      </c>
      <c r="AQ209" s="155">
        <f>+IFERROR(AN209/AO209-1,"")</f>
        <v>3.2236856681957082E-2</v>
      </c>
      <c r="AR209" s="145"/>
      <c r="AS209" s="153">
        <f>+IFERROR(AN209*1000/AN193,0)</f>
        <v>375.11716651607719</v>
      </c>
      <c r="AT209" s="153">
        <f>+IFERROR(AO209*1000/AO193,0)</f>
        <v>379.59827525648842</v>
      </c>
      <c r="AU209" s="154">
        <f>+IFERROR(AS209-AT209,"")</f>
        <v>-4.48110874041123</v>
      </c>
      <c r="AV209" s="155">
        <f>+IFERROR(AS209/AT209-1,"")</f>
        <v>-1.1804871182260812E-2</v>
      </c>
      <c r="AW209" s="145"/>
      <c r="AX209" s="145"/>
      <c r="AY209" s="145"/>
      <c r="AZ209" s="145"/>
      <c r="BA209" s="145"/>
      <c r="BB209" s="145"/>
      <c r="BC209" s="145"/>
      <c r="BD209" s="14"/>
      <c r="BE209" s="153">
        <f>+SUBTOTAL(9,BE210:BE213)</f>
        <v>81359.12751240666</v>
      </c>
      <c r="BF209" s="153">
        <f>+SUBTOTAL(9,BF210:BF213)</f>
        <v>81419.435617959083</v>
      </c>
      <c r="BG209" s="154">
        <f>+IFERROR(BE209-BF209,"")</f>
        <v>-60.308105552423513</v>
      </c>
      <c r="BH209" s="155">
        <f>+IFERROR(BE209/BF209-1,"")</f>
        <v>-7.4070896088507254E-4</v>
      </c>
      <c r="BI209" s="145"/>
      <c r="BJ209" s="153">
        <f>+IFERROR(BE209*1000/BE193,0)</f>
        <v>414.37032714219259</v>
      </c>
      <c r="BK209" s="153">
        <f>+IFERROR(BF209*1000/BF193,0)</f>
        <v>407.73936759375556</v>
      </c>
      <c r="BL209" s="154">
        <f>+IFERROR(BJ209-BK209,"")</f>
        <v>6.6309595484370334</v>
      </c>
      <c r="BM209" s="155">
        <f>+IFERROR(BJ209/BK209-1,"")</f>
        <v>1.6262740553038002E-2</v>
      </c>
      <c r="BN209" s="145"/>
      <c r="BO209" s="145"/>
      <c r="BP209" s="145"/>
      <c r="BQ209" s="145"/>
      <c r="BR209" s="145"/>
      <c r="BS209" s="145"/>
      <c r="BT209" s="145"/>
      <c r="BU209" s="14"/>
      <c r="BV209" s="153">
        <f>+SUBTOTAL(9,BV210:BV213)</f>
        <v>93203.032291770738</v>
      </c>
      <c r="BW209" s="153">
        <f>+SUBTOTAL(9,BW210:BW213)</f>
        <v>89060.396268591183</v>
      </c>
      <c r="BX209" s="154">
        <f>+IFERROR(BV209-BW209,"")</f>
        <v>4142.6360231795552</v>
      </c>
      <c r="BY209" s="155">
        <f>+IFERROR(BV209/BW209-1,"")</f>
        <v>4.6514906700909631E-2</v>
      </c>
      <c r="BZ209" s="145"/>
      <c r="CA209" s="153">
        <f>+IFERROR(BV209*1000/BV193,0)</f>
        <v>394.1895987397624</v>
      </c>
      <c r="CB209" s="153">
        <f>+IFERROR(BW209*1000/BW193,0)</f>
        <v>387.48894129316812</v>
      </c>
      <c r="CC209" s="154">
        <f>+IFERROR(CA209-CB209,"")</f>
        <v>6.7006574465942776</v>
      </c>
      <c r="CD209" s="155">
        <f>+IFERROR(CA209/CB209-1,"")</f>
        <v>1.7292512721091224E-2</v>
      </c>
      <c r="CE209" s="145"/>
      <c r="CF209" s="145"/>
      <c r="CG209" s="145"/>
      <c r="CH209" s="145"/>
      <c r="CI209" s="145"/>
      <c r="CJ209" s="145"/>
      <c r="CK209" s="145"/>
      <c r="CL209" s="14"/>
      <c r="CM209" s="129">
        <f>+SUBTOTAL(9,CM210:CM213)</f>
        <v>56841.628727146184</v>
      </c>
      <c r="CN209" s="129">
        <f>+SUBTOTAL(9,CN210:CN213)</f>
        <v>57947.083632344023</v>
      </c>
      <c r="CO209" s="204">
        <f>+IFERROR(CM209-CN209,"")</f>
        <v>-1105.4549051978393</v>
      </c>
      <c r="CP209" s="155">
        <f>+IFERROR(CM209/CN209-1,"")</f>
        <v>-1.9076972228863176E-2</v>
      </c>
      <c r="CQ209" s="198"/>
      <c r="CR209" s="129">
        <f>+IFERROR(CM209*1000/CM193,0)</f>
        <v>434.82832826261978</v>
      </c>
      <c r="CS209" s="129">
        <f>+IFERROR(CN209*1000/CN193,0)</f>
        <v>430.56123366158209</v>
      </c>
      <c r="CT209" s="204">
        <f>+IFERROR(CR209-CS209,"")</f>
        <v>4.2670946010376838</v>
      </c>
      <c r="CU209" s="155">
        <f>+IFERROR(CR209/CS209-1,"")</f>
        <v>9.9105406326283063E-3</v>
      </c>
      <c r="CV209" s="198"/>
      <c r="CW209" s="198"/>
      <c r="CX209" s="198"/>
      <c r="CY209" s="198"/>
      <c r="CZ209" s="198"/>
      <c r="DA209" s="198"/>
      <c r="DB209" s="198"/>
      <c r="DC209" s="14"/>
      <c r="DD209" s="153">
        <f>+SUBTOTAL(9,DD210:DD213)</f>
        <v>24151.45</v>
      </c>
      <c r="DE209" s="153">
        <f>+SUBTOTAL(9,DE210:DE213)</f>
        <v>23245.696832402376</v>
      </c>
      <c r="DF209" s="154">
        <f>+IFERROR(DD209-DE209,"")</f>
        <v>905.75316759762427</v>
      </c>
      <c r="DG209" s="155">
        <f>+IFERROR(DD209/DE209-1,"")</f>
        <v>3.8964337104108182E-2</v>
      </c>
      <c r="DH209" s="145"/>
      <c r="DI209" s="153">
        <f>+IFERROR(DD209*1000/DD193,0)</f>
        <v>707.58965193952884</v>
      </c>
      <c r="DJ209" s="153">
        <f>+IFERROR(DE209*1000/DE193,0)</f>
        <v>646.2164136662509</v>
      </c>
      <c r="DK209" s="154">
        <f>+IFERROR(DI209-DJ209,"")</f>
        <v>61.373238273277934</v>
      </c>
      <c r="DL209" s="155">
        <f>+IFERROR(DI209/DJ209-1,"")</f>
        <v>9.4973196247186475E-2</v>
      </c>
      <c r="DM209" s="145"/>
      <c r="DN209" s="145"/>
      <c r="DO209" s="145"/>
      <c r="DP209" s="145"/>
      <c r="DQ209" s="145"/>
      <c r="DR209" s="145"/>
      <c r="DS209" s="145"/>
      <c r="DT209" s="14"/>
      <c r="DU209" s="153">
        <f>+SUBTOTAL(9,DU210:DU213)</f>
        <v>109116.60237723059</v>
      </c>
      <c r="DV209" s="153">
        <f>+SUBTOTAL(9,DV210:DV213)</f>
        <v>106155.44074999997</v>
      </c>
      <c r="DW209" s="154">
        <f>+IFERROR(DU209-DV209,"")</f>
        <v>2961.1616272306273</v>
      </c>
      <c r="DX209" s="155">
        <f>+IFERROR(DU209/DV209-1,"")</f>
        <v>2.7894581816152675E-2</v>
      </c>
      <c r="DY209" s="145"/>
      <c r="DZ209" s="153">
        <f>+IFERROR(DU209*1000/DU193,0)</f>
        <v>329.00139413022555</v>
      </c>
      <c r="EA209" s="153">
        <f>+IFERROR(DV209*1000/DV193,0)</f>
        <v>315.94727462937988</v>
      </c>
      <c r="EB209" s="154">
        <f>+IFERROR(DZ209-EA209,"")</f>
        <v>13.054119500845673</v>
      </c>
      <c r="EC209" s="155">
        <f>+IFERROR(DZ209/EA209-1,"")</f>
        <v>4.1317398658237359E-2</v>
      </c>
      <c r="ED209" s="145"/>
      <c r="EE209" s="145"/>
      <c r="EF209" s="145"/>
      <c r="EG209" s="145"/>
      <c r="EH209" s="145"/>
      <c r="EI209" s="145"/>
      <c r="EJ209" s="145"/>
      <c r="EK209" s="14"/>
      <c r="EL209" s="153">
        <f>+SUBTOTAL(9,EL210:EL213)</f>
        <v>33477.666109172598</v>
      </c>
      <c r="EM209" s="153">
        <f>+SUBTOTAL(9,EM210:EM213)</f>
        <v>30570.452437</v>
      </c>
      <c r="EN209" s="154">
        <f>+IFERROR(EL209-EM209,"")</f>
        <v>2907.2136721725983</v>
      </c>
      <c r="EO209" s="155">
        <f>+IFERROR(EL209/EM209-1,"")</f>
        <v>9.5098810793324828E-2</v>
      </c>
      <c r="EP209" s="145"/>
      <c r="EQ209" s="153">
        <f>+IFERROR(EL209*1000/EL193,0)</f>
        <v>112.10341192227423</v>
      </c>
      <c r="ER209" s="153">
        <f>+IFERROR(EM209*1000/EM193,0)</f>
        <v>109.52676124092665</v>
      </c>
      <c r="ES209" s="154">
        <f>+IFERROR(EQ209-ER209,"")</f>
        <v>2.5766506813475871</v>
      </c>
      <c r="ET209" s="155">
        <f>+IFERROR(EQ209/ER209-1,"")</f>
        <v>2.3525306985748617E-2</v>
      </c>
      <c r="EU209" s="145"/>
      <c r="EV209" s="145"/>
      <c r="EW209" s="145"/>
      <c r="EX209" s="145"/>
      <c r="EY209" s="145"/>
      <c r="EZ209" s="145"/>
      <c r="FA209" s="145"/>
      <c r="FB209" s="14"/>
      <c r="FC209" s="153">
        <f>+SUBTOTAL(9,FC210:FC213)</f>
        <v>785.2923199999999</v>
      </c>
      <c r="FD209" s="153">
        <f>+SUBTOTAL(9,FD210:FD213)</f>
        <v>757.97025000000031</v>
      </c>
      <c r="FE209" s="154">
        <f>+IFERROR(FC209-FD209,"")</f>
        <v>27.322069999999599</v>
      </c>
      <c r="FF209" s="155">
        <f>+IFERROR(FC209/FD209-1,"")</f>
        <v>3.6046361977926766E-2</v>
      </c>
      <c r="FG209" s="145"/>
      <c r="FH209" s="153">
        <f>+IFERROR(FC209*1000/FC193,0)</f>
        <v>316.77786204114562</v>
      </c>
      <c r="FI209" s="153">
        <f>+IFERROR(FD209*1000/FD193,0)</f>
        <v>288.53073848496399</v>
      </c>
      <c r="FJ209" s="154">
        <f>+IFERROR(FH209-FI209,"")</f>
        <v>28.247123556181634</v>
      </c>
      <c r="FK209" s="155">
        <f>+IFERROR(FH209/FI209-1,"")</f>
        <v>9.7899876125862706E-2</v>
      </c>
      <c r="FL209" s="145"/>
      <c r="FM209" s="145"/>
      <c r="FN209" s="145"/>
      <c r="FO209" s="145"/>
      <c r="FP209" s="145"/>
      <c r="FQ209" s="145"/>
      <c r="FR209" s="145"/>
      <c r="FS209" s="14"/>
      <c r="FT209" s="153">
        <f>+SUBTOTAL(9,FT210:FT213)</f>
        <v>0</v>
      </c>
      <c r="FU209" s="153">
        <f>+SUBTOTAL(9,FU210:FU213)</f>
        <v>0</v>
      </c>
      <c r="FV209" s="154">
        <f>+IFERROR(FT209-FU209,"")</f>
        <v>0</v>
      </c>
      <c r="FW209" s="155" t="str">
        <f>+IFERROR(FT209/FU209-1,"")</f>
        <v/>
      </c>
      <c r="FX209" s="145"/>
      <c r="FY209" s="153">
        <f>+IFERROR(FT209*1000/FT193,0)</f>
        <v>0</v>
      </c>
      <c r="FZ209" s="153">
        <f>+IFERROR(FU209*1000/FU193,0)</f>
        <v>0</v>
      </c>
      <c r="GA209" s="154">
        <f>+IFERROR(FY209-FZ209,"")</f>
        <v>0</v>
      </c>
      <c r="GB209" s="155" t="str">
        <f>+IFERROR(FY209/FZ209-1,"")</f>
        <v/>
      </c>
      <c r="GC209" s="145"/>
      <c r="GD209" s="145"/>
      <c r="GE209" s="145"/>
      <c r="GF209" s="145"/>
      <c r="GG209" s="145"/>
      <c r="GH209" s="145"/>
      <c r="GI209" s="145"/>
    </row>
    <row r="210" spans="1:191" x14ac:dyDescent="0.25">
      <c r="A210" s="41">
        <v>778</v>
      </c>
      <c r="B210" s="45"/>
      <c r="C210" s="85" t="str">
        <f>VLOOKUP($A210&amp;C$1,TEXTDF,(SPRCODE="DE")*2+(SPRCODE="FR")*3,FALSE)</f>
        <v>Betriebsaufwand aktive Versicherte</v>
      </c>
      <c r="D210" s="45"/>
      <c r="E210" s="45"/>
      <c r="F210" s="79">
        <f t="shared" ref="F210:F213" si="304">+W210*$G$5+AN210*$H$5+BE210*$I$5+BV210*$K$5+CM210*$L$5+DD210*$M$5+DU210*$N$5+EL210*$P$5+FC210*$Q$5+FT210*$R$5</f>
        <v>728382.70410927711</v>
      </c>
      <c r="G210" s="79">
        <f t="shared" ref="G210:G213" si="305">+X210*$G$5+AO210*$H$5+BF210*$I$5+BW210*$K$5+CN210*$L$5+DE210*$M$5+DV210*$N$5+EM210*$P$5+FD210*$Q$5+FU210*$R$5</f>
        <v>693629.63234381611</v>
      </c>
      <c r="H210" s="92">
        <f>+IFERROR(F210-G210,"")</f>
        <v>34753.071765461005</v>
      </c>
      <c r="I210" s="93">
        <f>+IFERROR(F210/G210-1,"")</f>
        <v>5.0103210913911456E-2</v>
      </c>
      <c r="J210" s="23"/>
      <c r="K210" s="79">
        <f>+IFERROR(F210*1000/F194,0)</f>
        <v>372.00906679191053</v>
      </c>
      <c r="L210" s="79">
        <f>+IFERROR(G210*1000/G194,0)</f>
        <v>362.62528778496471</v>
      </c>
      <c r="M210" s="92">
        <f>+IFERROR(K210-L210,"")</f>
        <v>9.3837790069458151</v>
      </c>
      <c r="N210" s="93">
        <f>+IFERROR(K210/L210-1,"")</f>
        <v>2.5877343150184196E-2</v>
      </c>
      <c r="O210" s="23"/>
      <c r="P210" s="23"/>
      <c r="Q210" s="23"/>
      <c r="R210" s="23"/>
      <c r="S210" s="23"/>
      <c r="T210" s="23"/>
      <c r="U210" s="23"/>
      <c r="V210" s="14"/>
      <c r="W210" s="152">
        <v>229287.63323978652</v>
      </c>
      <c r="X210" s="152">
        <v>206501.36214324337</v>
      </c>
      <c r="Y210" s="156">
        <f>+IFERROR(W210-X210,"")</f>
        <v>22786.271096543147</v>
      </c>
      <c r="Z210" s="174">
        <f>+IFERROR(W210/X210-1,"")</f>
        <v>0.11034441061331624</v>
      </c>
      <c r="AA210" s="145"/>
      <c r="AB210" s="152">
        <f>+IFERROR(W210*1000/W194,0)</f>
        <v>448.97351880637979</v>
      </c>
      <c r="AC210" s="152">
        <f>+IFERROR(X210*1000/X194,0)</f>
        <v>402.92712851094211</v>
      </c>
      <c r="AD210" s="156">
        <f>+IFERROR(AB210-AC210,"")</f>
        <v>46.046390295437675</v>
      </c>
      <c r="AE210" s="174">
        <f>+IFERROR(AB210/AC210-1,"")</f>
        <v>0.11427969733784549</v>
      </c>
      <c r="AF210" s="145"/>
      <c r="AG210" s="145"/>
      <c r="AH210" s="145"/>
      <c r="AI210" s="145"/>
      <c r="AJ210" s="145"/>
      <c r="AK210" s="145"/>
      <c r="AL210" s="145"/>
      <c r="AM210" s="14"/>
      <c r="AN210" s="152">
        <v>172552.96773000006</v>
      </c>
      <c r="AO210" s="152">
        <v>167819</v>
      </c>
      <c r="AP210" s="156">
        <f>+IFERROR(AN210-AO210,"")</f>
        <v>4733.9677300000621</v>
      </c>
      <c r="AQ210" s="174">
        <f>+IFERROR(AN210/AO210-1,"")</f>
        <v>2.8208770937736771E-2</v>
      </c>
      <c r="AR210" s="145"/>
      <c r="AS210" s="152">
        <f>+IFERROR(AN210*1000/AN194,0)</f>
        <v>422.20887597231172</v>
      </c>
      <c r="AT210" s="152">
        <f>+IFERROR(AO210*1000/AO194,0)</f>
        <v>446.79114878617287</v>
      </c>
      <c r="AU210" s="156">
        <f>+IFERROR(AS210-AT210,"")</f>
        <v>-24.582272813861152</v>
      </c>
      <c r="AV210" s="174">
        <f>+IFERROR(AS210/AT210-1,"")</f>
        <v>-5.5019605649407888E-2</v>
      </c>
      <c r="AW210" s="145"/>
      <c r="AX210" s="145"/>
      <c r="AY210" s="145"/>
      <c r="AZ210" s="145"/>
      <c r="BA210" s="145"/>
      <c r="BB210" s="145"/>
      <c r="BC210" s="145"/>
      <c r="BD210" s="14"/>
      <c r="BE210" s="152">
        <v>67467.831415721128</v>
      </c>
      <c r="BF210" s="152">
        <v>68521.207788550382</v>
      </c>
      <c r="BG210" s="156">
        <f>+IFERROR(BE210-BF210,"")</f>
        <v>-1053.3763728292543</v>
      </c>
      <c r="BH210" s="174">
        <f>+IFERROR(BE210/BF210-1,"")</f>
        <v>-1.5372997745163319E-2</v>
      </c>
      <c r="BI210" s="145"/>
      <c r="BJ210" s="152">
        <f>+IFERROR(BE210*1000/BE194,0)</f>
        <v>442.51356977484102</v>
      </c>
      <c r="BK210" s="152">
        <f>+IFERROR(BF210*1000/BF194,0)</f>
        <v>440.78124582545558</v>
      </c>
      <c r="BL210" s="156">
        <f>+IFERROR(BJ210-BK210,"")</f>
        <v>1.7323239493854317</v>
      </c>
      <c r="BM210" s="174">
        <f>+IFERROR(BJ210/BK210-1,"")</f>
        <v>3.9301217231719754E-3</v>
      </c>
      <c r="BN210" s="145"/>
      <c r="BO210" s="145"/>
      <c r="BP210" s="145"/>
      <c r="BQ210" s="145"/>
      <c r="BR210" s="145"/>
      <c r="BS210" s="145"/>
      <c r="BT210" s="145"/>
      <c r="BU210" s="14"/>
      <c r="BV210" s="152">
        <v>85636.204161843023</v>
      </c>
      <c r="BW210" s="152">
        <v>80815.48747424077</v>
      </c>
      <c r="BX210" s="156">
        <f>+IFERROR(BV210-BW210,"")</f>
        <v>4820.7166876022529</v>
      </c>
      <c r="BY210" s="174">
        <f>+IFERROR(BV210/BW210-1,"")</f>
        <v>5.9650901556942415E-2</v>
      </c>
      <c r="BZ210" s="145"/>
      <c r="CA210" s="152">
        <f>+IFERROR(BV210*1000/BV194,0)</f>
        <v>428.80643499465469</v>
      </c>
      <c r="CB210" s="152">
        <f>+IFERROR(BW210*1000/BW194,0)</f>
        <v>418.35928194854262</v>
      </c>
      <c r="CC210" s="156">
        <f>+IFERROR(CA210-CB210,"")</f>
        <v>10.447153046112078</v>
      </c>
      <c r="CD210" s="174">
        <f>+IFERROR(CA210/CB210-1,"")</f>
        <v>2.4971725253599253E-2</v>
      </c>
      <c r="CE210" s="145"/>
      <c r="CF210" s="145"/>
      <c r="CG210" s="145"/>
      <c r="CH210" s="145"/>
      <c r="CI210" s="145"/>
      <c r="CJ210" s="145"/>
      <c r="CK210" s="145"/>
      <c r="CL210" s="14"/>
      <c r="CM210" s="127">
        <v>41988.155899331112</v>
      </c>
      <c r="CN210" s="127">
        <v>42192.63974243329</v>
      </c>
      <c r="CO210" s="205">
        <f>+IFERROR(CM210-CN210,"")</f>
        <v>-204.48384310217807</v>
      </c>
      <c r="CP210" s="218">
        <f>+IFERROR(CM210/CN210-1,"")</f>
        <v>-4.8464339835208037E-3</v>
      </c>
      <c r="CQ210" s="198"/>
      <c r="CR210" s="127">
        <f>+IFERROR(CM210*1000/CM194,0)</f>
        <v>560.70930905575449</v>
      </c>
      <c r="CS210" s="127">
        <f>+IFERROR(CN210*1000/CN194,0)</f>
        <v>540.43934037521342</v>
      </c>
      <c r="CT210" s="205">
        <f>+IFERROR(CR210-CS210,"")</f>
        <v>20.269968680541069</v>
      </c>
      <c r="CU210" s="218">
        <f>+IFERROR(CR210/CS210-1,"")</f>
        <v>3.7506464030668374E-2</v>
      </c>
      <c r="CV210" s="198"/>
      <c r="CW210" s="198"/>
      <c r="CX210" s="198"/>
      <c r="CY210" s="198"/>
      <c r="CZ210" s="198"/>
      <c r="DA210" s="198"/>
      <c r="DB210" s="198"/>
      <c r="DC210" s="14"/>
      <c r="DD210" s="152">
        <v>21972.555</v>
      </c>
      <c r="DE210" s="152">
        <v>21007.333327454082</v>
      </c>
      <c r="DF210" s="156">
        <f>+IFERROR(DD210-DE210,"")</f>
        <v>965.22167254591841</v>
      </c>
      <c r="DG210" s="174">
        <f>+IFERROR(DD210/DE210-1,"")</f>
        <v>4.5946891854402594E-2</v>
      </c>
      <c r="DH210" s="145"/>
      <c r="DI210" s="152">
        <f>+IFERROR(DD210*1000/DD194,0)</f>
        <v>775.34687180211017</v>
      </c>
      <c r="DJ210" s="152">
        <f>+IFERROR(DE210*1000/DE194,0)</f>
        <v>687.84038922936656</v>
      </c>
      <c r="DK210" s="156">
        <f>+IFERROR(DI210-DJ210,"")</f>
        <v>87.506482572743607</v>
      </c>
      <c r="DL210" s="174">
        <f>+IFERROR(DI210/DJ210-1,"")</f>
        <v>0.12721916878243067</v>
      </c>
      <c r="DM210" s="145"/>
      <c r="DN210" s="145"/>
      <c r="DO210" s="145"/>
      <c r="DP210" s="145"/>
      <c r="DQ210" s="145"/>
      <c r="DR210" s="145"/>
      <c r="DS210" s="145"/>
      <c r="DT210" s="14"/>
      <c r="DU210" s="152">
        <v>90024.761553422533</v>
      </c>
      <c r="DV210" s="152">
        <v>87886.073430894248</v>
      </c>
      <c r="DW210" s="156">
        <f>+IFERROR(DU210-DV210,"")</f>
        <v>2138.688122528285</v>
      </c>
      <c r="DX210" s="174">
        <f>+IFERROR(DU210/DV210-1,"")</f>
        <v>2.4334778412986591E-2</v>
      </c>
      <c r="DY210" s="145"/>
      <c r="DZ210" s="152">
        <f>+IFERROR(DU210*1000/DU194,0)</f>
        <v>307.14796554550696</v>
      </c>
      <c r="EA210" s="152">
        <f>+IFERROR(DV210*1000/DV194,0)</f>
        <v>295.96851066495452</v>
      </c>
      <c r="EB210" s="156">
        <f>+IFERROR(DZ210-EA210,"")</f>
        <v>11.179454880552441</v>
      </c>
      <c r="EC210" s="174">
        <f>+IFERROR(DZ210/EA210-1,"")</f>
        <v>3.7772446992538011E-2</v>
      </c>
      <c r="ED210" s="145"/>
      <c r="EE210" s="145"/>
      <c r="EF210" s="145"/>
      <c r="EG210" s="145"/>
      <c r="EH210" s="145"/>
      <c r="EI210" s="145"/>
      <c r="EJ210" s="145"/>
      <c r="EK210" s="14"/>
      <c r="EL210" s="152">
        <v>19452.595109172598</v>
      </c>
      <c r="EM210" s="152">
        <v>18886.528437000001</v>
      </c>
      <c r="EN210" s="156">
        <f>+IFERROR(EL210-EM210,"")</f>
        <v>566.06667217259746</v>
      </c>
      <c r="EO210" s="174">
        <f>+IFERROR(EL210/EM210-1,"")</f>
        <v>2.9971981037215656E-2</v>
      </c>
      <c r="EP210" s="145"/>
      <c r="EQ210" s="152">
        <f>+IFERROR(EL210*1000/EL194,0)</f>
        <v>67.056872185530054</v>
      </c>
      <c r="ER210" s="152">
        <f>+IFERROR(EM210*1000/EM194,0)</f>
        <v>69.819516966414668</v>
      </c>
      <c r="ES210" s="156">
        <f>+IFERROR(EQ210-ER210,"")</f>
        <v>-2.7626447808846137</v>
      </c>
      <c r="ET210" s="174">
        <f>+IFERROR(EQ210/ER210-1,"")</f>
        <v>-3.9568374301608644E-2</v>
      </c>
      <c r="EU210" s="145"/>
      <c r="EV210" s="145"/>
      <c r="EW210" s="145"/>
      <c r="EX210" s="145"/>
      <c r="EY210" s="145"/>
      <c r="EZ210" s="145"/>
      <c r="FA210" s="145"/>
      <c r="FB210" s="14"/>
      <c r="FC210" s="152">
        <v>0</v>
      </c>
      <c r="FD210" s="152">
        <v>0</v>
      </c>
      <c r="FE210" s="156">
        <f>+IFERROR(FC210-FD210,"")</f>
        <v>0</v>
      </c>
      <c r="FF210" s="174" t="str">
        <f>+IFERROR(FC210/FD210-1,"")</f>
        <v/>
      </c>
      <c r="FG210" s="145"/>
      <c r="FH210" s="152">
        <f>+IFERROR(FC210*1000/FC194,0)</f>
        <v>0</v>
      </c>
      <c r="FI210" s="152">
        <f>+IFERROR(FD210*1000/FD194,0)</f>
        <v>0</v>
      </c>
      <c r="FJ210" s="156">
        <f>+IFERROR(FH210-FI210,"")</f>
        <v>0</v>
      </c>
      <c r="FK210" s="174" t="str">
        <f>+IFERROR(FH210/FI210-1,"")</f>
        <v/>
      </c>
      <c r="FL210" s="145"/>
      <c r="FM210" s="145"/>
      <c r="FN210" s="145"/>
      <c r="FO210" s="145"/>
      <c r="FP210" s="145"/>
      <c r="FQ210" s="145"/>
      <c r="FR210" s="145"/>
      <c r="FS210" s="14"/>
      <c r="FT210" s="152">
        <v>0</v>
      </c>
      <c r="FU210" s="152">
        <v>0</v>
      </c>
      <c r="FV210" s="156">
        <f>+IFERROR(FT210-FU210,"")</f>
        <v>0</v>
      </c>
      <c r="FW210" s="174" t="str">
        <f>+IFERROR(FT210/FU210-1,"")</f>
        <v/>
      </c>
      <c r="FX210" s="145"/>
      <c r="FY210" s="152">
        <f>+IFERROR(FT210*1000/FT194,0)</f>
        <v>0</v>
      </c>
      <c r="FZ210" s="152">
        <f>+IFERROR(FU210*1000/FU194,0)</f>
        <v>0</v>
      </c>
      <c r="GA210" s="156">
        <f>+IFERROR(FY210-FZ210,"")</f>
        <v>0</v>
      </c>
      <c r="GB210" s="174" t="str">
        <f>+IFERROR(FY210/FZ210-1,"")</f>
        <v/>
      </c>
      <c r="GC210" s="145"/>
      <c r="GD210" s="145"/>
      <c r="GE210" s="145"/>
      <c r="GF210" s="145"/>
      <c r="GG210" s="145"/>
      <c r="GH210" s="145"/>
      <c r="GI210" s="145"/>
    </row>
    <row r="211" spans="1:191" x14ac:dyDescent="0.25">
      <c r="A211" s="41">
        <v>779</v>
      </c>
      <c r="B211" s="45"/>
      <c r="C211" s="85" t="str">
        <f>VLOOKUP($A211&amp;C$1,TEXTDF,(SPRCODE="DE")*2+(SPRCODE="FR")*3,FALSE)</f>
        <v>Betriebsaufwand Rentenbezüger</v>
      </c>
      <c r="D211" s="45"/>
      <c r="E211" s="45"/>
      <c r="F211" s="79">
        <f t="shared" si="304"/>
        <v>137041.64645662429</v>
      </c>
      <c r="G211" s="79">
        <f t="shared" si="305"/>
        <v>127530.53851210196</v>
      </c>
      <c r="H211" s="92">
        <f>+IFERROR(F211-G211,"")</f>
        <v>9511.1079445223295</v>
      </c>
      <c r="I211" s="93">
        <f>+IFERROR(F211/G211-1,"")</f>
        <v>7.457906204653697E-2</v>
      </c>
      <c r="J211" s="23"/>
      <c r="K211" s="79">
        <f>+IFERROR(F211*1000/F197,0)</f>
        <v>528.05068507674548</v>
      </c>
      <c r="L211" s="79">
        <f>+IFERROR(G211*1000/G197,0)</f>
        <v>489.82223561599079</v>
      </c>
      <c r="M211" s="92">
        <f>+IFERROR(K211-L211,"")</f>
        <v>38.228449460754689</v>
      </c>
      <c r="N211" s="93">
        <f>+IFERROR(K211/L211-1,"")</f>
        <v>7.8045557512674613E-2</v>
      </c>
      <c r="O211" s="23"/>
      <c r="P211" s="23"/>
      <c r="Q211" s="23"/>
      <c r="R211" s="23"/>
      <c r="S211" s="23"/>
      <c r="T211" s="23"/>
      <c r="U211" s="23"/>
      <c r="V211" s="14"/>
      <c r="W211" s="152">
        <v>43353.300091384517</v>
      </c>
      <c r="X211" s="152">
        <v>38540.808077037902</v>
      </c>
      <c r="Y211" s="156">
        <f>+IFERROR(W211-X211,"")</f>
        <v>4812.4920143466152</v>
      </c>
      <c r="Z211" s="174">
        <f>+IFERROR(W211/X211-1,"")</f>
        <v>0.12486743933150257</v>
      </c>
      <c r="AA211" s="145"/>
      <c r="AB211" s="152">
        <f>+IFERROR(W211*1000/W197,0)</f>
        <v>499.62890932897528</v>
      </c>
      <c r="AC211" s="152">
        <f>+IFERROR(X211*1000/X197,0)</f>
        <v>447.88332590019758</v>
      </c>
      <c r="AD211" s="156">
        <f>+IFERROR(AB211-AC211,"")</f>
        <v>51.745583428777707</v>
      </c>
      <c r="AE211" s="174">
        <f>+IFERROR(AB211/AC211-1,"")</f>
        <v>0.1155336232372004</v>
      </c>
      <c r="AF211" s="145"/>
      <c r="AG211" s="145"/>
      <c r="AH211" s="145"/>
      <c r="AI211" s="145"/>
      <c r="AJ211" s="145"/>
      <c r="AK211" s="145"/>
      <c r="AL211" s="145"/>
      <c r="AM211" s="14"/>
      <c r="AN211" s="152">
        <v>31607.321399999997</v>
      </c>
      <c r="AO211" s="152">
        <v>29690</v>
      </c>
      <c r="AP211" s="156">
        <f>+IFERROR(AN211-AO211,"")</f>
        <v>1917.3213999999971</v>
      </c>
      <c r="AQ211" s="174">
        <f>+IFERROR(AN211/AO211-1,"")</f>
        <v>6.457801953519704E-2</v>
      </c>
      <c r="AR211" s="145"/>
      <c r="AS211" s="152">
        <f>+IFERROR(AN211*1000/AN197,0)</f>
        <v>514.46870785304407</v>
      </c>
      <c r="AT211" s="152">
        <f>+IFERROR(AO211*1000/AO197,0)</f>
        <v>456.61138372627255</v>
      </c>
      <c r="AU211" s="156">
        <f>+IFERROR(AS211-AT211,"")</f>
        <v>57.857324126771516</v>
      </c>
      <c r="AV211" s="174">
        <f>+IFERROR(AS211/AT211-1,"")</f>
        <v>0.12671020957606172</v>
      </c>
      <c r="AW211" s="145"/>
      <c r="AX211" s="145"/>
      <c r="AY211" s="145"/>
      <c r="AZ211" s="145"/>
      <c r="BA211" s="145"/>
      <c r="BB211" s="145"/>
      <c r="BC211" s="145"/>
      <c r="BD211" s="14"/>
      <c r="BE211" s="152">
        <v>11862.496926685526</v>
      </c>
      <c r="BF211" s="152">
        <v>10867.397829408705</v>
      </c>
      <c r="BG211" s="156">
        <f>+IFERROR(BE211-BF211,"")</f>
        <v>995.09909727682134</v>
      </c>
      <c r="BH211" s="174">
        <f>+IFERROR(BE211/BF211-1,"")</f>
        <v>9.1567375456150346E-2</v>
      </c>
      <c r="BI211" s="145"/>
      <c r="BJ211" s="152">
        <f>+IFERROR(BE211*1000/BE197,0)</f>
        <v>456.2498817955971</v>
      </c>
      <c r="BK211" s="152">
        <f>+IFERROR(BF211*1000/BF197,0)</f>
        <v>432.32676251775092</v>
      </c>
      <c r="BL211" s="156">
        <f>+IFERROR(BJ211-BK211,"")</f>
        <v>23.923119277846183</v>
      </c>
      <c r="BM211" s="174">
        <f>+IFERROR(BJ211/BK211-1,"")</f>
        <v>5.5335735263124963E-2</v>
      </c>
      <c r="BN211" s="145"/>
      <c r="BO211" s="145"/>
      <c r="BP211" s="145"/>
      <c r="BQ211" s="145"/>
      <c r="BR211" s="145"/>
      <c r="BS211" s="145"/>
      <c r="BT211" s="145"/>
      <c r="BU211" s="14"/>
      <c r="BV211" s="152">
        <v>6992.5928000000004</v>
      </c>
      <c r="BW211" s="152">
        <v>7629.9316200000012</v>
      </c>
      <c r="BX211" s="156">
        <f>+IFERROR(BV211-BW211,"")</f>
        <v>-637.33882000000085</v>
      </c>
      <c r="BY211" s="174">
        <f>+IFERROR(BV211/BW211-1,"")</f>
        <v>-8.3531393430757994E-2</v>
      </c>
      <c r="BZ211" s="145"/>
      <c r="CA211" s="152">
        <f>+IFERROR(BV211*1000/BV197,0)</f>
        <v>225.88929261812962</v>
      </c>
      <c r="CB211" s="152">
        <f>+IFERROR(BW211*1000/BW197,0)</f>
        <v>252.2175549619372</v>
      </c>
      <c r="CC211" s="156">
        <f>+IFERROR(CA211-CB211,"")</f>
        <v>-26.32826234380758</v>
      </c>
      <c r="CD211" s="174">
        <f>+IFERROR(CA211/CB211-1,"")</f>
        <v>-0.10438711273599033</v>
      </c>
      <c r="CE211" s="145"/>
      <c r="CF211" s="145"/>
      <c r="CG211" s="145"/>
      <c r="CH211" s="145"/>
      <c r="CI211" s="145"/>
      <c r="CJ211" s="145"/>
      <c r="CK211" s="145"/>
      <c r="CL211" s="14"/>
      <c r="CM211" s="127">
        <v>8364.3130015542356</v>
      </c>
      <c r="CN211" s="127">
        <v>9074.4860756553662</v>
      </c>
      <c r="CO211" s="205">
        <f>+IFERROR(CM211-CN211,"")</f>
        <v>-710.17307410113062</v>
      </c>
      <c r="CP211" s="218">
        <f>+IFERROR(CM211/CN211-1,"")</f>
        <v>-7.8260418075504212E-2</v>
      </c>
      <c r="CQ211" s="198"/>
      <c r="CR211" s="127">
        <f>+IFERROR(CM211*1000/CM197,0)</f>
        <v>613.80443249095447</v>
      </c>
      <c r="CS211" s="127">
        <f>+IFERROR(CN211*1000/CN197,0)</f>
        <v>674.93388439236628</v>
      </c>
      <c r="CT211" s="205">
        <f>+IFERROR(CR211-CS211,"")</f>
        <v>-61.129451901411812</v>
      </c>
      <c r="CU211" s="218">
        <f>+IFERROR(CR211/CS211-1,"")</f>
        <v>-9.0571022310497629E-2</v>
      </c>
      <c r="CV211" s="198"/>
      <c r="CW211" s="198"/>
      <c r="CX211" s="198"/>
      <c r="CY211" s="198"/>
      <c r="CZ211" s="198"/>
      <c r="DA211" s="198"/>
      <c r="DB211" s="198"/>
      <c r="DC211" s="14"/>
      <c r="DD211" s="152">
        <v>1931.895</v>
      </c>
      <c r="DE211" s="152">
        <v>1986</v>
      </c>
      <c r="DF211" s="156">
        <f>+IFERROR(DD211-DE211,"")</f>
        <v>-54.105000000000018</v>
      </c>
      <c r="DG211" s="174">
        <f>+IFERROR(DD211/DE211-1,"")</f>
        <v>-2.7243202416918466E-2</v>
      </c>
      <c r="DH211" s="145"/>
      <c r="DI211" s="152">
        <f>+IFERROR(DD211*1000/DD197,0)</f>
        <v>356.89913171993351</v>
      </c>
      <c r="DJ211" s="152">
        <f>+IFERROR(DE211*1000/DE197,0)</f>
        <v>396.88249400479617</v>
      </c>
      <c r="DK211" s="156">
        <f>+IFERROR(DI211-DJ211,"")</f>
        <v>-39.983362284862665</v>
      </c>
      <c r="DL211" s="174">
        <f>+IFERROR(DI211/DJ211-1,"")</f>
        <v>-0.10074357747907992</v>
      </c>
      <c r="DM211" s="145"/>
      <c r="DN211" s="145"/>
      <c r="DO211" s="145"/>
      <c r="DP211" s="145"/>
      <c r="DQ211" s="145"/>
      <c r="DR211" s="145"/>
      <c r="DS211" s="145"/>
      <c r="DT211" s="14"/>
      <c r="DU211" s="152">
        <v>18678.216739999996</v>
      </c>
      <c r="DV211" s="152">
        <v>17819.399310000001</v>
      </c>
      <c r="DW211" s="156">
        <f>+IFERROR(DU211-DV211,"")</f>
        <v>858.81742999999551</v>
      </c>
      <c r="DX211" s="174">
        <f>+IFERROR(DU211/DV211-1,"")</f>
        <v>4.8195644255978776E-2</v>
      </c>
      <c r="DY211" s="145"/>
      <c r="DZ211" s="152">
        <f>+IFERROR(DU211*1000/DU197,0)</f>
        <v>695.93564365289296</v>
      </c>
      <c r="EA211" s="152">
        <f>+IFERROR(DV211*1000/DV197,0)</f>
        <v>662.03742420864921</v>
      </c>
      <c r="EB211" s="156">
        <f>+IFERROR(DZ211-EA211,"")</f>
        <v>33.89821944424375</v>
      </c>
      <c r="EC211" s="174">
        <f>+IFERROR(DZ211/EA211-1,"")</f>
        <v>5.1202874950404986E-2</v>
      </c>
      <c r="ED211" s="145"/>
      <c r="EE211" s="145"/>
      <c r="EF211" s="145"/>
      <c r="EG211" s="145"/>
      <c r="EH211" s="145"/>
      <c r="EI211" s="145"/>
      <c r="EJ211" s="145"/>
      <c r="EK211" s="14"/>
      <c r="EL211" s="152">
        <v>14012.071</v>
      </c>
      <c r="EM211" s="152">
        <v>11671</v>
      </c>
      <c r="EN211" s="156">
        <f>+IFERROR(EL211-EM211,"")</f>
        <v>2341.0709999999999</v>
      </c>
      <c r="EO211" s="174">
        <f>+IFERROR(EL211/EM211-1,"")</f>
        <v>0.20058872418815876</v>
      </c>
      <c r="EP211" s="145"/>
      <c r="EQ211" s="152">
        <f>+IFERROR(EL211*1000/EL197,0)</f>
        <v>1676.0850478468899</v>
      </c>
      <c r="ER211" s="152">
        <f>+IFERROR(EM211*1000/EM197,0)</f>
        <v>1388.9087230750922</v>
      </c>
      <c r="ES211" s="156">
        <f>+IFERROR(EQ211-ER211,"")</f>
        <v>287.17632477179768</v>
      </c>
      <c r="ET211" s="174">
        <f>+IFERROR(EQ211/ER211-1,"")</f>
        <v>0.20676400111879145</v>
      </c>
      <c r="EU211" s="145"/>
      <c r="EV211" s="145"/>
      <c r="EW211" s="145"/>
      <c r="EX211" s="145"/>
      <c r="EY211" s="145"/>
      <c r="EZ211" s="145"/>
      <c r="FA211" s="145"/>
      <c r="FB211" s="14"/>
      <c r="FC211" s="152">
        <v>239.43949699999979</v>
      </c>
      <c r="FD211" s="152">
        <v>251.51560000000015</v>
      </c>
      <c r="FE211" s="156">
        <f>+IFERROR(FC211-FD211,"")</f>
        <v>-12.076103000000359</v>
      </c>
      <c r="FF211" s="174">
        <f>+IFERROR(FC211/FD211-1,"")</f>
        <v>-4.8013335952125202E-2</v>
      </c>
      <c r="FG211" s="145"/>
      <c r="FH211" s="152">
        <f>+IFERROR(FC211*1000/FC197,0)</f>
        <v>2029.1482796610153</v>
      </c>
      <c r="FI211" s="152">
        <f>+IFERROR(FD211*1000/FD197,0)</f>
        <v>1964.9656250000012</v>
      </c>
      <c r="FJ211" s="156">
        <f>+IFERROR(FH211-FI211,"")</f>
        <v>64.182654661014112</v>
      </c>
      <c r="FK211" s="174">
        <f>+IFERROR(FH211/FI211-1,"")</f>
        <v>3.2663499984135314E-2</v>
      </c>
      <c r="FL211" s="145"/>
      <c r="FM211" s="145"/>
      <c r="FN211" s="145"/>
      <c r="FO211" s="145"/>
      <c r="FP211" s="145"/>
      <c r="FQ211" s="145"/>
      <c r="FR211" s="145"/>
      <c r="FS211" s="14"/>
      <c r="FT211" s="152">
        <v>0</v>
      </c>
      <c r="FU211" s="152">
        <v>0</v>
      </c>
      <c r="FV211" s="156">
        <f>+IFERROR(FT211-FU211,"")</f>
        <v>0</v>
      </c>
      <c r="FW211" s="174" t="str">
        <f>+IFERROR(FT211/FU211-1,"")</f>
        <v/>
      </c>
      <c r="FX211" s="145"/>
      <c r="FY211" s="152">
        <f>+IFERROR(FT211*1000/FT197,0)</f>
        <v>0</v>
      </c>
      <c r="FZ211" s="152">
        <f>+IFERROR(FU211*1000/FU197,0)</f>
        <v>0</v>
      </c>
      <c r="GA211" s="156">
        <f>+IFERROR(FY211-FZ211,"")</f>
        <v>0</v>
      </c>
      <c r="GB211" s="174" t="str">
        <f>+IFERROR(FY211/FZ211-1,"")</f>
        <v/>
      </c>
      <c r="GC211" s="145"/>
      <c r="GD211" s="145"/>
      <c r="GE211" s="145"/>
      <c r="GF211" s="145"/>
      <c r="GG211" s="145"/>
      <c r="GH211" s="145"/>
      <c r="GI211" s="145"/>
    </row>
    <row r="212" spans="1:191" x14ac:dyDescent="0.25">
      <c r="A212" s="41">
        <v>780</v>
      </c>
      <c r="B212" s="45"/>
      <c r="C212" s="85" t="str">
        <f>VLOOKUP($A212&amp;C$1,TEXTDF,(SPRCODE="DE")*2+(SPRCODE="FR")*3,FALSE)</f>
        <v>Betriebsaufwand Freizügigkeitspolicen</v>
      </c>
      <c r="D212" s="45"/>
      <c r="E212" s="45"/>
      <c r="F212" s="79">
        <f t="shared" si="304"/>
        <v>17152.133839306203</v>
      </c>
      <c r="G212" s="79">
        <f t="shared" si="305"/>
        <v>17558.675070859575</v>
      </c>
      <c r="H212" s="92">
        <f>+IFERROR(F212-G212,"")</f>
        <v>-406.5412315533722</v>
      </c>
      <c r="I212" s="93">
        <f>+IFERROR(F212/G212-1,"")</f>
        <v>-2.315329772393071E-2</v>
      </c>
      <c r="J212" s="23"/>
      <c r="K212" s="79">
        <f>+IFERROR(F212*1000/F198,0)</f>
        <v>64.096883893714065</v>
      </c>
      <c r="L212" s="79">
        <f>+IFERROR(G212*1000/G198,0)</f>
        <v>63.59603715672236</v>
      </c>
      <c r="M212" s="92">
        <f>+IFERROR(K212-L212,"")</f>
        <v>0.50084673699170423</v>
      </c>
      <c r="N212" s="93">
        <f>+IFERROR(K212/L212-1,"")</f>
        <v>7.8754394044624476E-3</v>
      </c>
      <c r="O212" s="23"/>
      <c r="P212" s="23"/>
      <c r="Q212" s="23"/>
      <c r="R212" s="23"/>
      <c r="S212" s="23"/>
      <c r="T212" s="23"/>
      <c r="U212" s="23"/>
      <c r="V212" s="14"/>
      <c r="W212" s="152">
        <v>2518.0363341095813</v>
      </c>
      <c r="X212" s="152">
        <v>2545.5030381997885</v>
      </c>
      <c r="Y212" s="156">
        <f>+IFERROR(W212-X212,"")</f>
        <v>-27.466704090207259</v>
      </c>
      <c r="Z212" s="174">
        <f>+IFERROR(W212/X212-1,"")</f>
        <v>-1.079028532986237E-2</v>
      </c>
      <c r="AA212" s="145"/>
      <c r="AB212" s="152">
        <f>+IFERROR(W212*1000/W198,0)</f>
        <v>24.984237080017671</v>
      </c>
      <c r="AC212" s="152">
        <f>+IFERROR(X212*1000/X198,0)</f>
        <v>25.419697003163488</v>
      </c>
      <c r="AD212" s="156">
        <f>+IFERROR(AB212-AC212,"")</f>
        <v>-0.43545992314581738</v>
      </c>
      <c r="AE212" s="174">
        <f>+IFERROR(AB212/AC212-1,"")</f>
        <v>-1.7130806991587089E-2</v>
      </c>
      <c r="AF212" s="145"/>
      <c r="AG212" s="145"/>
      <c r="AH212" s="145"/>
      <c r="AI212" s="145"/>
      <c r="AJ212" s="145"/>
      <c r="AK212" s="145"/>
      <c r="AL212" s="145"/>
      <c r="AM212" s="14"/>
      <c r="AN212" s="152">
        <v>4443.4250000000002</v>
      </c>
      <c r="AO212" s="152">
        <v>4580</v>
      </c>
      <c r="AP212" s="156">
        <f>+IFERROR(AN212-AO212,"")</f>
        <v>-136.57499999999982</v>
      </c>
      <c r="AQ212" s="174">
        <f>+IFERROR(AN212/AO212-1,"")</f>
        <v>-2.9819868995633159E-2</v>
      </c>
      <c r="AR212" s="145"/>
      <c r="AS212" s="152">
        <f>+IFERROR(AN212*1000/AN198,0)</f>
        <v>51.682756615295141</v>
      </c>
      <c r="AT212" s="152">
        <f>+IFERROR(AO212*1000/AO198,0)</f>
        <v>49.92152075340077</v>
      </c>
      <c r="AU212" s="156">
        <f>+IFERROR(AS212-AT212,"")</f>
        <v>1.7612358618943702</v>
      </c>
      <c r="AV212" s="174">
        <f>+IFERROR(AS212/AT212-1,"")</f>
        <v>3.5280092339222024E-2</v>
      </c>
      <c r="AW212" s="145"/>
      <c r="AX212" s="145"/>
      <c r="AY212" s="145"/>
      <c r="AZ212" s="145"/>
      <c r="BA212" s="145"/>
      <c r="BB212" s="145"/>
      <c r="BC212" s="145"/>
      <c r="BD212" s="14"/>
      <c r="BE212" s="152">
        <v>2028.79917</v>
      </c>
      <c r="BF212" s="152">
        <v>2030.83</v>
      </c>
      <c r="BG212" s="156">
        <f>+IFERROR(BE212-BF212,"")</f>
        <v>-2.0308299999999235</v>
      </c>
      <c r="BH212" s="174">
        <f>+IFERROR(BE212/BF212-1,"")</f>
        <v>-1.0000000000000009E-3</v>
      </c>
      <c r="BI212" s="145"/>
      <c r="BJ212" s="152">
        <f>+IFERROR(BE212*1000/BE198,0)</f>
        <v>113.47386151350746</v>
      </c>
      <c r="BK212" s="152">
        <f>+IFERROR(BF212*1000/BF198,0)</f>
        <v>106.35958939981145</v>
      </c>
      <c r="BL212" s="156">
        <f>+IFERROR(BJ212-BK212,"")</f>
        <v>7.1142721136960034</v>
      </c>
      <c r="BM212" s="174">
        <f>+IFERROR(BJ212/BK212-1,"")</f>
        <v>6.688886403042682E-2</v>
      </c>
      <c r="BN212" s="145"/>
      <c r="BO212" s="145"/>
      <c r="BP212" s="145"/>
      <c r="BQ212" s="145"/>
      <c r="BR212" s="145"/>
      <c r="BS212" s="145"/>
      <c r="BT212" s="145"/>
      <c r="BU212" s="14"/>
      <c r="BV212" s="152">
        <v>574.23532992772357</v>
      </c>
      <c r="BW212" s="152">
        <v>614.97717435040965</v>
      </c>
      <c r="BX212" s="156">
        <f>+IFERROR(BV212-BW212,"")</f>
        <v>-40.741844422686086</v>
      </c>
      <c r="BY212" s="174">
        <f>+IFERROR(BV212/BW212-1,"")</f>
        <v>-6.6249360337188201E-2</v>
      </c>
      <c r="BZ212" s="145"/>
      <c r="CA212" s="152">
        <f>+IFERROR(BV212*1000/BV198,0)</f>
        <v>99.383061600505997</v>
      </c>
      <c r="CB212" s="152">
        <f>+IFERROR(BW212*1000/BW198,0)</f>
        <v>95.850557099502751</v>
      </c>
      <c r="CC212" s="156">
        <f>+IFERROR(CA212-CB212,"")</f>
        <v>3.5325045010032454</v>
      </c>
      <c r="CD212" s="174">
        <f>+IFERROR(CA212/CB212-1,"")</f>
        <v>3.685429284814834E-2</v>
      </c>
      <c r="CE212" s="145"/>
      <c r="CF212" s="145"/>
      <c r="CG212" s="145"/>
      <c r="CH212" s="145"/>
      <c r="CI212" s="145"/>
      <c r="CJ212" s="145"/>
      <c r="CK212" s="145"/>
      <c r="CL212" s="14"/>
      <c r="CM212" s="127">
        <v>6489.1598262608359</v>
      </c>
      <c r="CN212" s="127">
        <v>6679.9578142553673</v>
      </c>
      <c r="CO212" s="205">
        <f>+IFERROR(CM212-CN212,"")</f>
        <v>-190.79798799453147</v>
      </c>
      <c r="CP212" s="218">
        <f>+IFERROR(CM212/CN212-1,"")</f>
        <v>-2.8562753433466148E-2</v>
      </c>
      <c r="CQ212" s="198"/>
      <c r="CR212" s="127">
        <f>+IFERROR(CM212*1000/CM198,0)</f>
        <v>153.73148767527033</v>
      </c>
      <c r="CS212" s="127">
        <f>+IFERROR(CN212*1000/CN198,0)</f>
        <v>155.09897639265753</v>
      </c>
      <c r="CT212" s="205">
        <f>+IFERROR(CR212-CS212,"")</f>
        <v>-1.3674887173872037</v>
      </c>
      <c r="CU212" s="218">
        <f>+IFERROR(CR212/CS212-1,"")</f>
        <v>-8.8168777718119484E-3</v>
      </c>
      <c r="CV212" s="198"/>
      <c r="CW212" s="198"/>
      <c r="CX212" s="198"/>
      <c r="CY212" s="198"/>
      <c r="CZ212" s="198"/>
      <c r="DA212" s="198"/>
      <c r="DB212" s="198"/>
      <c r="DC212" s="14"/>
      <c r="DD212" s="152">
        <v>247</v>
      </c>
      <c r="DE212" s="152">
        <v>252.3635049482931</v>
      </c>
      <c r="DF212" s="156">
        <f>+IFERROR(DD212-DE212,"")</f>
        <v>-5.3635049482930981</v>
      </c>
      <c r="DG212" s="174">
        <f>+IFERROR(DD212/DE212-1,"")</f>
        <v>-2.1253092634737403E-2</v>
      </c>
      <c r="DH212" s="145"/>
      <c r="DI212" s="152">
        <f>+IFERROR(DD212*1000/DD198,0)</f>
        <v>650</v>
      </c>
      <c r="DJ212" s="152">
        <f>+IFERROR(DE212*1000/DE198,0)</f>
        <v>591.01523407094396</v>
      </c>
      <c r="DK212" s="156">
        <f>+IFERROR(DI212-DJ212,"")</f>
        <v>58.984765929056039</v>
      </c>
      <c r="DL212" s="174">
        <f>+IFERROR(DI212/DJ212-1,"")</f>
        <v>9.9802445907808179E-2</v>
      </c>
      <c r="DM212" s="145"/>
      <c r="DN212" s="145"/>
      <c r="DO212" s="145"/>
      <c r="DP212" s="145"/>
      <c r="DQ212" s="145"/>
      <c r="DR212" s="145"/>
      <c r="DS212" s="145"/>
      <c r="DT212" s="14"/>
      <c r="DU212" s="152">
        <v>413.62408380806409</v>
      </c>
      <c r="DV212" s="152">
        <v>449.96800910572074</v>
      </c>
      <c r="DW212" s="156">
        <f>+IFERROR(DU212-DV212,"")</f>
        <v>-36.343925297656654</v>
      </c>
      <c r="DX212" s="174">
        <f>+IFERROR(DU212/DV212-1,"")</f>
        <v>-8.077002045075965E-2</v>
      </c>
      <c r="DY212" s="145"/>
      <c r="DZ212" s="152">
        <f>+IFERROR(DU212*1000/DU198,0)</f>
        <v>35.286135796627207</v>
      </c>
      <c r="EA212" s="152">
        <f>+IFERROR(DV212*1000/DV198,0)</f>
        <v>37.092408631252226</v>
      </c>
      <c r="EB212" s="156">
        <f>+IFERROR(DZ212-EA212,"")</f>
        <v>-1.8062728346250196</v>
      </c>
      <c r="EC212" s="174">
        <f>+IFERROR(DZ212/EA212-1,"")</f>
        <v>-4.869656356322849E-2</v>
      </c>
      <c r="ED212" s="145"/>
      <c r="EE212" s="145"/>
      <c r="EF212" s="145"/>
      <c r="EG212" s="145"/>
      <c r="EH212" s="145"/>
      <c r="EI212" s="145"/>
      <c r="EJ212" s="145"/>
      <c r="EK212" s="14"/>
      <c r="EL212" s="152">
        <v>13</v>
      </c>
      <c r="EM212" s="152">
        <v>12.923999999999999</v>
      </c>
      <c r="EN212" s="156">
        <f>+IFERROR(EL212-EM212,"")</f>
        <v>7.6000000000000512E-2</v>
      </c>
      <c r="EO212" s="174">
        <f>+IFERROR(EL212/EM212-1,"")</f>
        <v>5.8805323429278467E-3</v>
      </c>
      <c r="EP212" s="145"/>
      <c r="EQ212" s="152">
        <f>+IFERROR(EL212*1000/EL198,0)</f>
        <v>71.823204419889507</v>
      </c>
      <c r="ER212" s="152">
        <f>+IFERROR(EM212*1000/EM198,0)</f>
        <v>62.737864077669904</v>
      </c>
      <c r="ES212" s="156">
        <f>+IFERROR(EQ212-ER212,"")</f>
        <v>9.0853403422196024</v>
      </c>
      <c r="ET212" s="174">
        <f>+IFERROR(EQ212/ER212-1,"")</f>
        <v>0.14481430752841518</v>
      </c>
      <c r="EU212" s="145"/>
      <c r="EV212" s="145"/>
      <c r="EW212" s="145"/>
      <c r="EX212" s="145"/>
      <c r="EY212" s="145"/>
      <c r="EZ212" s="145"/>
      <c r="FA212" s="145"/>
      <c r="FB212" s="14"/>
      <c r="FC212" s="152">
        <v>424.85409520000019</v>
      </c>
      <c r="FD212" s="152">
        <v>392.15153000000009</v>
      </c>
      <c r="FE212" s="156">
        <f>+IFERROR(FC212-FD212,"")</f>
        <v>32.702565200000095</v>
      </c>
      <c r="FF212" s="174">
        <f>+IFERROR(FC212/FD212-1,"")</f>
        <v>8.3392675275294925E-2</v>
      </c>
      <c r="FG212" s="145"/>
      <c r="FH212" s="152">
        <f>+IFERROR(FC212*1000/FC198,0)</f>
        <v>179.94667310461679</v>
      </c>
      <c r="FI212" s="152">
        <f>+IFERROR(FD212*1000/FD198,0)</f>
        <v>156.92338135254104</v>
      </c>
      <c r="FJ212" s="156">
        <f>+IFERROR(FH212-FI212,"")</f>
        <v>23.02329175207575</v>
      </c>
      <c r="FK212" s="174">
        <f>+IFERROR(FH212/FI212-1,"")</f>
        <v>0.14671677065352084</v>
      </c>
      <c r="FL212" s="145"/>
      <c r="FM212" s="145"/>
      <c r="FN212" s="145"/>
      <c r="FO212" s="145"/>
      <c r="FP212" s="145"/>
      <c r="FQ212" s="145"/>
      <c r="FR212" s="145"/>
      <c r="FS212" s="14"/>
      <c r="FT212" s="152">
        <v>0</v>
      </c>
      <c r="FU212" s="152">
        <v>0</v>
      </c>
      <c r="FV212" s="156">
        <f>+IFERROR(FT212-FU212,"")</f>
        <v>0</v>
      </c>
      <c r="FW212" s="174" t="str">
        <f>+IFERROR(FT212/FU212-1,"")</f>
        <v/>
      </c>
      <c r="FX212" s="145"/>
      <c r="FY212" s="152">
        <f>+IFERROR(FT212*1000/FT198,0)</f>
        <v>0</v>
      </c>
      <c r="FZ212" s="152">
        <f>+IFERROR(FU212*1000/FU198,0)</f>
        <v>0</v>
      </c>
      <c r="GA212" s="156">
        <f>+IFERROR(FY212-FZ212,"")</f>
        <v>0</v>
      </c>
      <c r="GB212" s="174" t="str">
        <f>+IFERROR(FY212/FZ212-1,"")</f>
        <v/>
      </c>
      <c r="GC212" s="145"/>
      <c r="GD212" s="145"/>
      <c r="GE212" s="145"/>
      <c r="GF212" s="145"/>
      <c r="GG212" s="145"/>
      <c r="GH212" s="145"/>
      <c r="GI212" s="145"/>
    </row>
    <row r="213" spans="1:191" x14ac:dyDescent="0.25">
      <c r="A213" s="41">
        <v>781</v>
      </c>
      <c r="B213" s="45"/>
      <c r="C213" s="85" t="str">
        <f>VLOOKUP($A213&amp;C$1,TEXTDF,(SPRCODE="DE")*2+(SPRCODE="FR")*3,FALSE)</f>
        <v>Betriebsaufwand für übrige Kostenträger</v>
      </c>
      <c r="D213" s="45"/>
      <c r="E213" s="45"/>
      <c r="F213" s="79">
        <f t="shared" si="304"/>
        <v>4023.5764725457466</v>
      </c>
      <c r="G213" s="79">
        <f t="shared" si="305"/>
        <v>3672.5405635296884</v>
      </c>
      <c r="H213" s="92">
        <f>+IFERROR(F213-G213,"")</f>
        <v>351.03590901605821</v>
      </c>
      <c r="I213" s="93">
        <f>+IFERROR(F213/G213-1,"")</f>
        <v>9.5583943306721819E-2</v>
      </c>
      <c r="J213" s="23"/>
      <c r="K213" s="31"/>
      <c r="L213" s="31"/>
      <c r="M213" s="23"/>
      <c r="N213" s="23"/>
      <c r="O213" s="23"/>
      <c r="P213" s="23"/>
      <c r="Q213" s="23"/>
      <c r="R213" s="23"/>
      <c r="S213" s="23"/>
      <c r="T213" s="23"/>
      <c r="U213" s="23"/>
      <c r="V213" s="14"/>
      <c r="W213" s="152">
        <v>3902.5777447457467</v>
      </c>
      <c r="X213" s="152">
        <v>3558.2374435296833</v>
      </c>
      <c r="Y213" s="156">
        <f>+IFERROR(W213-X213,"")</f>
        <v>344.34030121606338</v>
      </c>
      <c r="Z213" s="174">
        <f>+IFERROR(W213/X213-1,"")</f>
        <v>9.6772715896802586E-2</v>
      </c>
      <c r="AA213" s="145"/>
      <c r="AB213" s="152"/>
      <c r="AC213" s="152"/>
      <c r="AD213" s="145"/>
      <c r="AE213" s="145"/>
      <c r="AF213" s="145"/>
      <c r="AG213" s="145"/>
      <c r="AH213" s="145"/>
      <c r="AI213" s="145"/>
      <c r="AJ213" s="145"/>
      <c r="AK213" s="145"/>
      <c r="AL213" s="145"/>
      <c r="AM213" s="14"/>
      <c r="AN213" s="152">
        <v>0</v>
      </c>
      <c r="AO213" s="152">
        <v>0</v>
      </c>
      <c r="AP213" s="156">
        <f>+IFERROR(AN213-AO213,"")</f>
        <v>0</v>
      </c>
      <c r="AQ213" s="174" t="str">
        <f>+IFERROR(AN213/AO213-1,"")</f>
        <v/>
      </c>
      <c r="AR213" s="145"/>
      <c r="AS213" s="152"/>
      <c r="AT213" s="152"/>
      <c r="AU213" s="145"/>
      <c r="AV213" s="145"/>
      <c r="AW213" s="145"/>
      <c r="AX213" s="145"/>
      <c r="AY213" s="145"/>
      <c r="AZ213" s="145"/>
      <c r="BA213" s="145"/>
      <c r="BB213" s="145"/>
      <c r="BC213" s="145"/>
      <c r="BD213" s="14"/>
      <c r="BE213" s="152">
        <v>0</v>
      </c>
      <c r="BF213" s="152">
        <v>0</v>
      </c>
      <c r="BG213" s="156">
        <f>+IFERROR(BE213-BF213,"")</f>
        <v>0</v>
      </c>
      <c r="BH213" s="174" t="str">
        <f>+IFERROR(BE213/BF213-1,"")</f>
        <v/>
      </c>
      <c r="BI213" s="145"/>
      <c r="BJ213" s="152"/>
      <c r="BK213" s="152"/>
      <c r="BL213" s="145"/>
      <c r="BM213" s="145"/>
      <c r="BN213" s="145"/>
      <c r="BO213" s="145"/>
      <c r="BP213" s="145"/>
      <c r="BQ213" s="145"/>
      <c r="BR213" s="145"/>
      <c r="BS213" s="145"/>
      <c r="BT213" s="145"/>
      <c r="BU213" s="14"/>
      <c r="BV213" s="152">
        <v>0</v>
      </c>
      <c r="BW213" s="152">
        <v>5.0022208597511053E-12</v>
      </c>
      <c r="BX213" s="156">
        <f>+IFERROR(BV213-BW213,"")</f>
        <v>-5.0022208597511053E-12</v>
      </c>
      <c r="BY213" s="174">
        <f>+IFERROR(BV213/BW213-1,"")</f>
        <v>-1</v>
      </c>
      <c r="BZ213" s="145"/>
      <c r="CA213" s="152"/>
      <c r="CB213" s="152"/>
      <c r="CC213" s="145"/>
      <c r="CD213" s="145"/>
      <c r="CE213" s="145"/>
      <c r="CF213" s="145"/>
      <c r="CG213" s="145"/>
      <c r="CH213" s="145"/>
      <c r="CI213" s="145"/>
      <c r="CJ213" s="145"/>
      <c r="CK213" s="145"/>
      <c r="CL213" s="14"/>
      <c r="CM213" s="127">
        <v>0</v>
      </c>
      <c r="CN213" s="127">
        <v>0</v>
      </c>
      <c r="CO213" s="205">
        <f>+IFERROR(CM213-CN213,"")</f>
        <v>0</v>
      </c>
      <c r="CP213" s="218" t="str">
        <f>+IFERROR(CM213/CN213-1,"")</f>
        <v/>
      </c>
      <c r="CQ213" s="198"/>
      <c r="CR213" s="127"/>
      <c r="CS213" s="127"/>
      <c r="CT213" s="198"/>
      <c r="CU213" s="198"/>
      <c r="CV213" s="198"/>
      <c r="CW213" s="198"/>
      <c r="CX213" s="198"/>
      <c r="CY213" s="198"/>
      <c r="CZ213" s="198"/>
      <c r="DA213" s="198"/>
      <c r="DB213" s="198"/>
      <c r="DC213" s="14"/>
      <c r="DD213" s="152">
        <v>0</v>
      </c>
      <c r="DE213" s="152">
        <v>0</v>
      </c>
      <c r="DF213" s="156">
        <f>+IFERROR(DD213-DE213,"")</f>
        <v>0</v>
      </c>
      <c r="DG213" s="174" t="str">
        <f>+IFERROR(DD213/DE213-1,"")</f>
        <v/>
      </c>
      <c r="DH213" s="145"/>
      <c r="DI213" s="152"/>
      <c r="DJ213" s="152"/>
      <c r="DK213" s="145"/>
      <c r="DL213" s="145"/>
      <c r="DM213" s="145"/>
      <c r="DN213" s="145"/>
      <c r="DO213" s="145"/>
      <c r="DP213" s="145"/>
      <c r="DQ213" s="145"/>
      <c r="DR213" s="145"/>
      <c r="DS213" s="145"/>
      <c r="DT213" s="14"/>
      <c r="DU213" s="152">
        <v>0</v>
      </c>
      <c r="DV213" s="152">
        <v>0</v>
      </c>
      <c r="DW213" s="156">
        <f>+IFERROR(DU213-DV213,"")</f>
        <v>0</v>
      </c>
      <c r="DX213" s="174" t="str">
        <f>+IFERROR(DU213/DV213-1,"")</f>
        <v/>
      </c>
      <c r="DY213" s="145"/>
      <c r="DZ213" s="152"/>
      <c r="EA213" s="152"/>
      <c r="EB213" s="145"/>
      <c r="EC213" s="145"/>
      <c r="ED213" s="145"/>
      <c r="EE213" s="145"/>
      <c r="EF213" s="145"/>
      <c r="EG213" s="145"/>
      <c r="EH213" s="145"/>
      <c r="EI213" s="145"/>
      <c r="EJ213" s="145"/>
      <c r="EK213" s="14"/>
      <c r="EL213" s="152">
        <v>0</v>
      </c>
      <c r="EM213" s="152">
        <v>0</v>
      </c>
      <c r="EN213" s="156">
        <f>+IFERROR(EL213-EM213,"")</f>
        <v>0</v>
      </c>
      <c r="EO213" s="174" t="str">
        <f>+IFERROR(EL213/EM213-1,"")</f>
        <v/>
      </c>
      <c r="EP213" s="145"/>
      <c r="EQ213" s="152"/>
      <c r="ER213" s="152"/>
      <c r="ES213" s="145"/>
      <c r="ET213" s="145"/>
      <c r="EU213" s="145"/>
      <c r="EV213" s="145"/>
      <c r="EW213" s="145"/>
      <c r="EX213" s="145"/>
      <c r="EY213" s="145"/>
      <c r="EZ213" s="145"/>
      <c r="FA213" s="145"/>
      <c r="FB213" s="14"/>
      <c r="FC213" s="152">
        <v>120.9987278</v>
      </c>
      <c r="FD213" s="152">
        <v>114.30312000000001</v>
      </c>
      <c r="FE213" s="156">
        <f>+IFERROR(FC213-FD213,"")</f>
        <v>6.6956077999999906</v>
      </c>
      <c r="FF213" s="174">
        <f>+IFERROR(FC213/FD213-1,"")</f>
        <v>5.8577646874381051E-2</v>
      </c>
      <c r="FG213" s="145"/>
      <c r="FH213" s="152"/>
      <c r="FI213" s="152"/>
      <c r="FJ213" s="145"/>
      <c r="FK213" s="145"/>
      <c r="FL213" s="145"/>
      <c r="FM213" s="145"/>
      <c r="FN213" s="145"/>
      <c r="FO213" s="145"/>
      <c r="FP213" s="145"/>
      <c r="FQ213" s="145"/>
      <c r="FR213" s="145"/>
      <c r="FS213" s="14"/>
      <c r="FT213" s="152">
        <v>0</v>
      </c>
      <c r="FU213" s="152">
        <v>0</v>
      </c>
      <c r="FV213" s="156">
        <f>+IFERROR(FT213-FU213,"")</f>
        <v>0</v>
      </c>
      <c r="FW213" s="174" t="str">
        <f>+IFERROR(FT213/FU213-1,"")</f>
        <v/>
      </c>
      <c r="FX213" s="145"/>
      <c r="FY213" s="152"/>
      <c r="FZ213" s="152"/>
      <c r="GA213" s="145"/>
      <c r="GB213" s="145"/>
      <c r="GC213" s="145"/>
      <c r="GD213" s="145"/>
      <c r="GE213" s="145"/>
      <c r="GF213" s="145"/>
      <c r="GG213" s="145"/>
      <c r="GH213" s="145"/>
      <c r="GI213" s="145"/>
    </row>
    <row r="214" spans="1:191" x14ac:dyDescent="0.25">
      <c r="A214" s="41"/>
      <c r="B214" s="45"/>
      <c r="C214" s="45"/>
      <c r="D214" s="45"/>
      <c r="E214" s="45"/>
      <c r="F214" s="79"/>
      <c r="G214" s="79"/>
      <c r="H214" s="92"/>
      <c r="I214" s="93"/>
      <c r="J214" s="23"/>
      <c r="K214" s="31"/>
      <c r="L214" s="31"/>
      <c r="M214" s="23"/>
      <c r="N214" s="23"/>
      <c r="O214" s="23"/>
      <c r="P214" s="23"/>
      <c r="Q214" s="23"/>
      <c r="R214" s="23"/>
      <c r="S214" s="23"/>
      <c r="T214" s="23"/>
      <c r="U214" s="23"/>
      <c r="V214" s="14"/>
      <c r="W214" s="152"/>
      <c r="X214" s="152"/>
      <c r="Y214" s="156"/>
      <c r="Z214" s="174"/>
      <c r="AA214" s="145"/>
      <c r="AB214" s="152"/>
      <c r="AC214" s="152"/>
      <c r="AD214" s="145"/>
      <c r="AE214" s="145"/>
      <c r="AF214" s="145"/>
      <c r="AG214" s="145"/>
      <c r="AH214" s="145"/>
      <c r="AI214" s="145"/>
      <c r="AJ214" s="145"/>
      <c r="AK214" s="145"/>
      <c r="AL214" s="145"/>
      <c r="AM214" s="14"/>
      <c r="AN214" s="152"/>
      <c r="AO214" s="152"/>
      <c r="AP214" s="156"/>
      <c r="AQ214" s="174"/>
      <c r="AR214" s="145"/>
      <c r="AS214" s="152"/>
      <c r="AT214" s="152"/>
      <c r="AU214" s="145"/>
      <c r="AV214" s="145"/>
      <c r="AW214" s="145"/>
      <c r="AX214" s="145"/>
      <c r="AY214" s="145"/>
      <c r="AZ214" s="145"/>
      <c r="BA214" s="145"/>
      <c r="BB214" s="145"/>
      <c r="BC214" s="145"/>
      <c r="BD214" s="14"/>
      <c r="BE214" s="152"/>
      <c r="BF214" s="152"/>
      <c r="BG214" s="156"/>
      <c r="BH214" s="174"/>
      <c r="BI214" s="145"/>
      <c r="BJ214" s="152"/>
      <c r="BK214" s="152"/>
      <c r="BL214" s="145"/>
      <c r="BM214" s="145"/>
      <c r="BN214" s="145"/>
      <c r="BO214" s="145"/>
      <c r="BP214" s="145"/>
      <c r="BQ214" s="145"/>
      <c r="BR214" s="145"/>
      <c r="BS214" s="145"/>
      <c r="BT214" s="145"/>
      <c r="BU214" s="14"/>
      <c r="BV214" s="152"/>
      <c r="BW214" s="152"/>
      <c r="BX214" s="156"/>
      <c r="BY214" s="174"/>
      <c r="BZ214" s="145"/>
      <c r="CA214" s="152"/>
      <c r="CB214" s="152"/>
      <c r="CC214" s="145"/>
      <c r="CD214" s="145"/>
      <c r="CE214" s="145"/>
      <c r="CF214" s="145"/>
      <c r="CG214" s="145"/>
      <c r="CH214" s="145"/>
      <c r="CI214" s="145"/>
      <c r="CJ214" s="145"/>
      <c r="CK214" s="145"/>
      <c r="CL214" s="14"/>
      <c r="CM214" s="127"/>
      <c r="CN214" s="127"/>
      <c r="CO214" s="205"/>
      <c r="CP214" s="218"/>
      <c r="CQ214" s="198"/>
      <c r="CR214" s="127"/>
      <c r="CS214" s="127"/>
      <c r="CT214" s="198"/>
      <c r="CU214" s="198"/>
      <c r="CV214" s="198"/>
      <c r="CW214" s="198"/>
      <c r="CX214" s="198"/>
      <c r="CY214" s="198"/>
      <c r="CZ214" s="198"/>
      <c r="DA214" s="198"/>
      <c r="DB214" s="198"/>
      <c r="DC214" s="14"/>
      <c r="DD214" s="152"/>
      <c r="DE214" s="152"/>
      <c r="DF214" s="156"/>
      <c r="DG214" s="174"/>
      <c r="DH214" s="145"/>
      <c r="DI214" s="152"/>
      <c r="DJ214" s="152"/>
      <c r="DK214" s="145"/>
      <c r="DL214" s="145"/>
      <c r="DM214" s="145"/>
      <c r="DN214" s="145"/>
      <c r="DO214" s="145"/>
      <c r="DP214" s="145"/>
      <c r="DQ214" s="145"/>
      <c r="DR214" s="145"/>
      <c r="DS214" s="145"/>
      <c r="DT214" s="14"/>
      <c r="DU214" s="152"/>
      <c r="DV214" s="152"/>
      <c r="DW214" s="156"/>
      <c r="DX214" s="174"/>
      <c r="DY214" s="145"/>
      <c r="DZ214" s="152"/>
      <c r="EA214" s="152"/>
      <c r="EB214" s="145"/>
      <c r="EC214" s="145"/>
      <c r="ED214" s="145"/>
      <c r="EE214" s="145"/>
      <c r="EF214" s="145"/>
      <c r="EG214" s="145"/>
      <c r="EH214" s="145"/>
      <c r="EI214" s="145"/>
      <c r="EJ214" s="145"/>
      <c r="EK214" s="14"/>
      <c r="EL214" s="152"/>
      <c r="EM214" s="152"/>
      <c r="EN214" s="156"/>
      <c r="EO214" s="174"/>
      <c r="EP214" s="145"/>
      <c r="EQ214" s="152"/>
      <c r="ER214" s="152"/>
      <c r="ES214" s="145"/>
      <c r="ET214" s="145"/>
      <c r="EU214" s="145"/>
      <c r="EV214" s="145"/>
      <c r="EW214" s="145"/>
      <c r="EX214" s="145"/>
      <c r="EY214" s="145"/>
      <c r="EZ214" s="145"/>
      <c r="FA214" s="145"/>
      <c r="FB214" s="14"/>
      <c r="FC214" s="152"/>
      <c r="FD214" s="152"/>
      <c r="FE214" s="156"/>
      <c r="FF214" s="174"/>
      <c r="FG214" s="145"/>
      <c r="FH214" s="152"/>
      <c r="FI214" s="152"/>
      <c r="FJ214" s="145"/>
      <c r="FK214" s="145"/>
      <c r="FL214" s="145"/>
      <c r="FM214" s="145"/>
      <c r="FN214" s="145"/>
      <c r="FO214" s="145"/>
      <c r="FP214" s="145"/>
      <c r="FQ214" s="145"/>
      <c r="FR214" s="145"/>
      <c r="FS214" s="14"/>
      <c r="FT214" s="152"/>
      <c r="FU214" s="152"/>
      <c r="FV214" s="156"/>
      <c r="FW214" s="174"/>
      <c r="FX214" s="145"/>
      <c r="FY214" s="152"/>
      <c r="FZ214" s="152"/>
      <c r="GA214" s="145"/>
      <c r="GB214" s="145"/>
      <c r="GC214" s="145"/>
      <c r="GD214" s="145"/>
      <c r="GE214" s="145"/>
      <c r="GF214" s="145"/>
      <c r="GG214" s="145"/>
      <c r="GH214" s="145"/>
      <c r="GI214" s="145"/>
    </row>
    <row r="215" spans="1:191" ht="13" x14ac:dyDescent="0.3">
      <c r="A215" s="41">
        <v>782</v>
      </c>
      <c r="B215" s="60" t="str">
        <f>VLOOKUP($A215&amp;B$1,TEXTDF,(SPRCODE="DE")*2+(SPRCODE="FR")*3,FALSE)</f>
        <v>Betriebsaufwand gegliedert nach Kostenstellen</v>
      </c>
      <c r="C215" s="60"/>
      <c r="D215" s="60"/>
      <c r="E215" s="60"/>
      <c r="F215" s="101">
        <f>+F208</f>
        <v>2022</v>
      </c>
      <c r="G215" s="101">
        <f>+F215-1</f>
        <v>2021</v>
      </c>
      <c r="H215" s="102" t="s">
        <v>571</v>
      </c>
      <c r="I215" s="103" t="s">
        <v>572</v>
      </c>
      <c r="J215" s="23"/>
      <c r="K215" s="31"/>
      <c r="L215" s="31"/>
      <c r="M215" s="23"/>
      <c r="N215" s="23"/>
      <c r="O215" s="23"/>
      <c r="P215" s="23"/>
      <c r="Q215" s="23"/>
      <c r="R215" s="23"/>
      <c r="S215" s="23"/>
      <c r="T215" s="23"/>
      <c r="U215" s="23"/>
      <c r="V215" s="14"/>
      <c r="W215" s="186">
        <v>2022</v>
      </c>
      <c r="X215" s="186">
        <f>+W215-1</f>
        <v>2021</v>
      </c>
      <c r="Y215" s="187" t="s">
        <v>571</v>
      </c>
      <c r="Z215" s="188" t="s">
        <v>572</v>
      </c>
      <c r="AA215" s="145"/>
      <c r="AB215" s="152"/>
      <c r="AC215" s="152"/>
      <c r="AD215" s="145"/>
      <c r="AE215" s="145"/>
      <c r="AF215" s="145"/>
      <c r="AG215" s="145"/>
      <c r="AH215" s="145"/>
      <c r="AI215" s="145"/>
      <c r="AJ215" s="145"/>
      <c r="AK215" s="145"/>
      <c r="AL215" s="145"/>
      <c r="AM215" s="14"/>
      <c r="AN215" s="186">
        <v>2022</v>
      </c>
      <c r="AO215" s="186">
        <f>+AN215-1</f>
        <v>2021</v>
      </c>
      <c r="AP215" s="187" t="s">
        <v>571</v>
      </c>
      <c r="AQ215" s="188" t="s">
        <v>572</v>
      </c>
      <c r="AR215" s="145"/>
      <c r="AS215" s="152"/>
      <c r="AT215" s="152"/>
      <c r="AU215" s="145"/>
      <c r="AV215" s="145"/>
      <c r="AW215" s="145"/>
      <c r="AX215" s="145"/>
      <c r="AY215" s="145"/>
      <c r="AZ215" s="145"/>
      <c r="BA215" s="145"/>
      <c r="BB215" s="145"/>
      <c r="BC215" s="145"/>
      <c r="BD215" s="14"/>
      <c r="BE215" s="186">
        <v>2022</v>
      </c>
      <c r="BF215" s="186">
        <f>+BE215-1</f>
        <v>2021</v>
      </c>
      <c r="BG215" s="187" t="s">
        <v>571</v>
      </c>
      <c r="BH215" s="188" t="s">
        <v>572</v>
      </c>
      <c r="BI215" s="145"/>
      <c r="BJ215" s="152"/>
      <c r="BK215" s="152"/>
      <c r="BL215" s="145"/>
      <c r="BM215" s="145"/>
      <c r="BN215" s="145"/>
      <c r="BO215" s="145"/>
      <c r="BP215" s="145"/>
      <c r="BQ215" s="145"/>
      <c r="BR215" s="145"/>
      <c r="BS215" s="145"/>
      <c r="BT215" s="145"/>
      <c r="BU215" s="14"/>
      <c r="BV215" s="186">
        <v>2022</v>
      </c>
      <c r="BW215" s="186">
        <f>+BV215-1</f>
        <v>2021</v>
      </c>
      <c r="BX215" s="187" t="s">
        <v>571</v>
      </c>
      <c r="BY215" s="188" t="s">
        <v>572</v>
      </c>
      <c r="BZ215" s="145"/>
      <c r="CA215" s="152"/>
      <c r="CB215" s="152"/>
      <c r="CC215" s="145"/>
      <c r="CD215" s="145"/>
      <c r="CE215" s="145"/>
      <c r="CF215" s="145"/>
      <c r="CG215" s="145"/>
      <c r="CH215" s="145"/>
      <c r="CI215" s="145"/>
      <c r="CJ215" s="145"/>
      <c r="CK215" s="145"/>
      <c r="CL215" s="14"/>
      <c r="CM215" s="225">
        <v>2022</v>
      </c>
      <c r="CN215" s="225">
        <f>+CM215-1</f>
        <v>2021</v>
      </c>
      <c r="CO215" s="226" t="s">
        <v>571</v>
      </c>
      <c r="CP215" s="188" t="s">
        <v>572</v>
      </c>
      <c r="CQ215" s="198"/>
      <c r="CR215" s="127"/>
      <c r="CS215" s="127"/>
      <c r="CT215" s="198"/>
      <c r="CU215" s="198"/>
      <c r="CV215" s="198"/>
      <c r="CW215" s="198"/>
      <c r="CX215" s="198"/>
      <c r="CY215" s="198"/>
      <c r="CZ215" s="198"/>
      <c r="DA215" s="198"/>
      <c r="DB215" s="198"/>
      <c r="DC215" s="14"/>
      <c r="DD215" s="186">
        <v>2022</v>
      </c>
      <c r="DE215" s="186">
        <f>+DD215-1</f>
        <v>2021</v>
      </c>
      <c r="DF215" s="187" t="s">
        <v>571</v>
      </c>
      <c r="DG215" s="188" t="s">
        <v>572</v>
      </c>
      <c r="DH215" s="145"/>
      <c r="DI215" s="152"/>
      <c r="DJ215" s="152"/>
      <c r="DK215" s="145"/>
      <c r="DL215" s="145"/>
      <c r="DM215" s="145"/>
      <c r="DN215" s="145"/>
      <c r="DO215" s="145"/>
      <c r="DP215" s="145"/>
      <c r="DQ215" s="145"/>
      <c r="DR215" s="145"/>
      <c r="DS215" s="145"/>
      <c r="DT215" s="14"/>
      <c r="DU215" s="186">
        <v>2022</v>
      </c>
      <c r="DV215" s="186">
        <f>+DU215-1</f>
        <v>2021</v>
      </c>
      <c r="DW215" s="187" t="s">
        <v>571</v>
      </c>
      <c r="DX215" s="188" t="s">
        <v>572</v>
      </c>
      <c r="DY215" s="145"/>
      <c r="DZ215" s="152"/>
      <c r="EA215" s="152"/>
      <c r="EB215" s="145"/>
      <c r="EC215" s="145"/>
      <c r="ED215" s="145"/>
      <c r="EE215" s="145"/>
      <c r="EF215" s="145"/>
      <c r="EG215" s="145"/>
      <c r="EH215" s="145"/>
      <c r="EI215" s="145"/>
      <c r="EJ215" s="145"/>
      <c r="EK215" s="14"/>
      <c r="EL215" s="186">
        <v>2022</v>
      </c>
      <c r="EM215" s="186">
        <f>+EL215-1</f>
        <v>2021</v>
      </c>
      <c r="EN215" s="187" t="s">
        <v>571</v>
      </c>
      <c r="EO215" s="188" t="s">
        <v>572</v>
      </c>
      <c r="EP215" s="145"/>
      <c r="EQ215" s="152"/>
      <c r="ER215" s="152"/>
      <c r="ES215" s="145"/>
      <c r="ET215" s="145"/>
      <c r="EU215" s="145"/>
      <c r="EV215" s="145"/>
      <c r="EW215" s="145"/>
      <c r="EX215" s="145"/>
      <c r="EY215" s="145"/>
      <c r="EZ215" s="145"/>
      <c r="FA215" s="145"/>
      <c r="FB215" s="14"/>
      <c r="FC215" s="186">
        <v>2022</v>
      </c>
      <c r="FD215" s="186">
        <f>+FC215-1</f>
        <v>2021</v>
      </c>
      <c r="FE215" s="187" t="s">
        <v>571</v>
      </c>
      <c r="FF215" s="188" t="s">
        <v>572</v>
      </c>
      <c r="FG215" s="145"/>
      <c r="FH215" s="152"/>
      <c r="FI215" s="152"/>
      <c r="FJ215" s="145"/>
      <c r="FK215" s="145"/>
      <c r="FL215" s="145"/>
      <c r="FM215" s="145"/>
      <c r="FN215" s="145"/>
      <c r="FO215" s="145"/>
      <c r="FP215" s="145"/>
      <c r="FQ215" s="145"/>
      <c r="FR215" s="145"/>
      <c r="FS215" s="14"/>
      <c r="FT215" s="186">
        <v>2022</v>
      </c>
      <c r="FU215" s="186">
        <f>+FT215-1</f>
        <v>2021</v>
      </c>
      <c r="FV215" s="187" t="s">
        <v>571</v>
      </c>
      <c r="FW215" s="188" t="s">
        <v>572</v>
      </c>
      <c r="FX215" s="145"/>
      <c r="FY215" s="152"/>
      <c r="FZ215" s="152"/>
      <c r="GA215" s="145"/>
      <c r="GB215" s="145"/>
      <c r="GC215" s="145"/>
      <c r="GD215" s="145"/>
      <c r="GE215" s="145"/>
      <c r="GF215" s="145"/>
      <c r="GG215" s="145"/>
      <c r="GH215" s="145"/>
      <c r="GI215" s="145"/>
    </row>
    <row r="216" spans="1:191" x14ac:dyDescent="0.25">
      <c r="A216" s="41">
        <v>783</v>
      </c>
      <c r="B216" s="66" t="str">
        <f>VLOOKUP($A216&amp;B$1,TEXTDF,(SPRCODE="DE")*2+(SPRCODE="FR")*3,FALSE)</f>
        <v>Total Betriebsaufwand</v>
      </c>
      <c r="C216" s="66"/>
      <c r="D216" s="66"/>
      <c r="E216" s="66"/>
      <c r="F216" s="67">
        <f>+SUBTOTAL(9,F217:F225)</f>
        <v>886600.24931775313</v>
      </c>
      <c r="G216" s="67">
        <f>+SUBTOTAL(9,G217:G225)</f>
        <v>842393.10803371575</v>
      </c>
      <c r="H216" s="68">
        <f t="shared" ref="H216:H225" si="306">+IFERROR(F216-G216,"")</f>
        <v>44207.141284037381</v>
      </c>
      <c r="I216" s="69">
        <f t="shared" ref="I216:I225" si="307">+IFERROR(F216/G216-1,"")</f>
        <v>5.2478042451254314E-2</v>
      </c>
      <c r="J216" s="23"/>
      <c r="K216" s="31"/>
      <c r="L216" s="31"/>
      <c r="M216" s="23"/>
      <c r="N216" s="23"/>
      <c r="O216" s="23"/>
      <c r="P216" s="23"/>
      <c r="Q216" s="23"/>
      <c r="R216" s="23"/>
      <c r="S216" s="23"/>
      <c r="T216" s="23"/>
      <c r="U216" s="23"/>
      <c r="V216" s="14"/>
      <c r="W216" s="153">
        <f>+SUBTOTAL(9,W217:W225)</f>
        <v>279061.54741002631</v>
      </c>
      <c r="X216" s="153">
        <f>+SUBTOTAL(9,X217:X225)</f>
        <v>251145.91070201073</v>
      </c>
      <c r="Y216" s="154">
        <f t="shared" ref="Y216:Y225" si="308">+IFERROR(W216-X216,"")</f>
        <v>27915.636708015576</v>
      </c>
      <c r="Z216" s="155">
        <f t="shared" ref="Z216:Z225" si="309">+IFERROR(W216/X216-1,"")</f>
        <v>0.11115306090385846</v>
      </c>
      <c r="AA216" s="145"/>
      <c r="AB216" s="152"/>
      <c r="AC216" s="152"/>
      <c r="AD216" s="145"/>
      <c r="AE216" s="145"/>
      <c r="AF216" s="145"/>
      <c r="AG216" s="145"/>
      <c r="AH216" s="145"/>
      <c r="AI216" s="145"/>
      <c r="AJ216" s="145"/>
      <c r="AK216" s="145"/>
      <c r="AL216" s="145"/>
      <c r="AM216" s="14"/>
      <c r="AN216" s="153">
        <f>+SUBTOTAL(9,AN217:AN225)</f>
        <v>208604.43749000001</v>
      </c>
      <c r="AO216" s="153">
        <f>+SUBTOTAL(9,AO217:AO225)</f>
        <v>202090.50925999999</v>
      </c>
      <c r="AP216" s="154">
        <f t="shared" ref="AP216:AP225" si="310">+IFERROR(AN216-AO216,"")</f>
        <v>6513.9282300000195</v>
      </c>
      <c r="AQ216" s="155">
        <f t="shared" ref="AQ216:AQ225" si="311">+IFERROR(AN216/AO216-1,"")</f>
        <v>3.2232727077843748E-2</v>
      </c>
      <c r="AR216" s="145"/>
      <c r="AS216" s="152"/>
      <c r="AT216" s="152"/>
      <c r="AU216" s="145"/>
      <c r="AV216" s="145"/>
      <c r="AW216" s="145"/>
      <c r="AX216" s="145"/>
      <c r="AY216" s="145"/>
      <c r="AZ216" s="145"/>
      <c r="BA216" s="145"/>
      <c r="BB216" s="145"/>
      <c r="BC216" s="145"/>
      <c r="BD216" s="14"/>
      <c r="BE216" s="153">
        <f>+SUBTOTAL(9,BE217:BE225)</f>
        <v>81359.127512406674</v>
      </c>
      <c r="BF216" s="153">
        <f>+SUBTOTAL(9,BF217:BF225)</f>
        <v>81419.435617959112</v>
      </c>
      <c r="BG216" s="154">
        <f t="shared" ref="BG216:BG225" si="312">+IFERROR(BE216-BF216,"")</f>
        <v>-60.308105552438064</v>
      </c>
      <c r="BH216" s="155">
        <f t="shared" ref="BH216:BH225" si="313">+IFERROR(BE216/BF216-1,"")</f>
        <v>-7.4070896088518356E-4</v>
      </c>
      <c r="BI216" s="145"/>
      <c r="BJ216" s="152"/>
      <c r="BK216" s="152"/>
      <c r="BL216" s="145"/>
      <c r="BM216" s="145"/>
      <c r="BN216" s="145"/>
      <c r="BO216" s="145"/>
      <c r="BP216" s="145"/>
      <c r="BQ216" s="145"/>
      <c r="BR216" s="145"/>
      <c r="BS216" s="145"/>
      <c r="BT216" s="145"/>
      <c r="BU216" s="14"/>
      <c r="BV216" s="153">
        <f>+SUBTOTAL(9,BV217:BV225)</f>
        <v>93203.032291770694</v>
      </c>
      <c r="BW216" s="153">
        <f>+SUBTOTAL(9,BW217:BW225)</f>
        <v>89060.396281999609</v>
      </c>
      <c r="BX216" s="154">
        <f t="shared" ref="BX216:BX225" si="314">+IFERROR(BV216-BW216,"")</f>
        <v>4142.6360097710858</v>
      </c>
      <c r="BY216" s="155">
        <f t="shared" ref="BY216:BY225" si="315">+IFERROR(BV216/BW216-1,"")</f>
        <v>4.6514906543351886E-2</v>
      </c>
      <c r="BZ216" s="145"/>
      <c r="CA216" s="152"/>
      <c r="CB216" s="152"/>
      <c r="CC216" s="145"/>
      <c r="CD216" s="145"/>
      <c r="CE216" s="145"/>
      <c r="CF216" s="145"/>
      <c r="CG216" s="145"/>
      <c r="CH216" s="145"/>
      <c r="CI216" s="145"/>
      <c r="CJ216" s="145"/>
      <c r="CK216" s="145"/>
      <c r="CL216" s="14"/>
      <c r="CM216" s="129">
        <f>+SUBTOTAL(9,CM217:CM225)</f>
        <v>56841.628727146177</v>
      </c>
      <c r="CN216" s="129">
        <f>+SUBTOTAL(9,CN217:CN225)</f>
        <v>57947.083632344016</v>
      </c>
      <c r="CO216" s="204">
        <f t="shared" ref="CO216:CO225" si="316">+IFERROR(CM216-CN216,"")</f>
        <v>-1105.4549051978393</v>
      </c>
      <c r="CP216" s="155">
        <f t="shared" ref="CP216:CP225" si="317">+IFERROR(CM216/CN216-1,"")</f>
        <v>-1.9076972228863176E-2</v>
      </c>
      <c r="CQ216" s="198"/>
      <c r="CR216" s="127"/>
      <c r="CS216" s="127"/>
      <c r="CT216" s="198"/>
      <c r="CU216" s="198"/>
      <c r="CV216" s="198"/>
      <c r="CW216" s="198"/>
      <c r="CX216" s="198"/>
      <c r="CY216" s="198"/>
      <c r="CZ216" s="198"/>
      <c r="DA216" s="198"/>
      <c r="DB216" s="198"/>
      <c r="DC216" s="14"/>
      <c r="DD216" s="153">
        <f>+SUBTOTAL(9,DD217:DD225)</f>
        <v>24150.915000000001</v>
      </c>
      <c r="DE216" s="153">
        <f>+SUBTOTAL(9,DE217:DE225)</f>
        <v>23245.696832402376</v>
      </c>
      <c r="DF216" s="154">
        <f t="shared" ref="DF216:DF225" si="318">+IFERROR(DD216-DE216,"")</f>
        <v>905.21816759762442</v>
      </c>
      <c r="DG216" s="155">
        <f t="shared" ref="DG216:DG225" si="319">+IFERROR(DD216/DE216-1,"")</f>
        <v>3.8941322091744501E-2</v>
      </c>
      <c r="DH216" s="145"/>
      <c r="DI216" s="152"/>
      <c r="DJ216" s="152"/>
      <c r="DK216" s="145"/>
      <c r="DL216" s="145"/>
      <c r="DM216" s="145"/>
      <c r="DN216" s="145"/>
      <c r="DO216" s="145"/>
      <c r="DP216" s="145"/>
      <c r="DQ216" s="145"/>
      <c r="DR216" s="145"/>
      <c r="DS216" s="145"/>
      <c r="DT216" s="14"/>
      <c r="DU216" s="153">
        <f>+SUBTOTAL(9,DU217:DU225)</f>
        <v>109116.60237723062</v>
      </c>
      <c r="DV216" s="153">
        <f>+SUBTOTAL(9,DV217:DV225)</f>
        <v>106155.44074999998</v>
      </c>
      <c r="DW216" s="154">
        <f t="shared" ref="DW216:DW225" si="320">+IFERROR(DU216-DV216,"")</f>
        <v>2961.1616272306419</v>
      </c>
      <c r="DX216" s="155">
        <f t="shared" ref="DX216:DX225" si="321">+IFERROR(DU216/DV216-1,"")</f>
        <v>2.7894581816152897E-2</v>
      </c>
      <c r="DY216" s="145"/>
      <c r="DZ216" s="152"/>
      <c r="EA216" s="152"/>
      <c r="EB216" s="145"/>
      <c r="EC216" s="145"/>
      <c r="ED216" s="145"/>
      <c r="EE216" s="145"/>
      <c r="EF216" s="145"/>
      <c r="EG216" s="145"/>
      <c r="EH216" s="145"/>
      <c r="EI216" s="145"/>
      <c r="EJ216" s="145"/>
      <c r="EK216" s="14"/>
      <c r="EL216" s="153">
        <f>+SUBTOTAL(9,EL217:EL225)</f>
        <v>33477.666189172596</v>
      </c>
      <c r="EM216" s="153">
        <f>+SUBTOTAL(9,EM217:EM225)</f>
        <v>30570.664287</v>
      </c>
      <c r="EN216" s="154">
        <f t="shared" ref="EN216:EN225" si="322">+IFERROR(EL216-EM216,"")</f>
        <v>2907.0019021725966</v>
      </c>
      <c r="EO216" s="155">
        <f t="shared" ref="EO216:EO225" si="323">+IFERROR(EL216/EM216-1,"")</f>
        <v>9.5091224543942365E-2</v>
      </c>
      <c r="EP216" s="145"/>
      <c r="EQ216" s="152"/>
      <c r="ER216" s="152"/>
      <c r="ES216" s="145"/>
      <c r="ET216" s="145"/>
      <c r="EU216" s="145"/>
      <c r="EV216" s="145"/>
      <c r="EW216" s="145"/>
      <c r="EX216" s="145"/>
      <c r="EY216" s="145"/>
      <c r="EZ216" s="145"/>
      <c r="FA216" s="145"/>
      <c r="FB216" s="14"/>
      <c r="FC216" s="153">
        <f>+SUBTOTAL(9,FC217:FC225)</f>
        <v>785.29232000000002</v>
      </c>
      <c r="FD216" s="153">
        <f>+SUBTOTAL(9,FD217:FD225)</f>
        <v>757.97067000000015</v>
      </c>
      <c r="FE216" s="154">
        <f t="shared" ref="FE216:FE225" si="324">+IFERROR(FC216-FD216,"")</f>
        <v>27.321649999999863</v>
      </c>
      <c r="FF216" s="155">
        <f t="shared" ref="FF216:FF225" si="325">+IFERROR(FC216/FD216-1,"")</f>
        <v>3.6045787893085546E-2</v>
      </c>
      <c r="FG216" s="145"/>
      <c r="FH216" s="152"/>
      <c r="FI216" s="152"/>
      <c r="FJ216" s="145"/>
      <c r="FK216" s="145"/>
      <c r="FL216" s="145"/>
      <c r="FM216" s="145"/>
      <c r="FN216" s="145"/>
      <c r="FO216" s="145"/>
      <c r="FP216" s="145"/>
      <c r="FQ216" s="145"/>
      <c r="FR216" s="145"/>
      <c r="FS216" s="14"/>
      <c r="FT216" s="153">
        <f>+SUBTOTAL(9,FT217:FT225)</f>
        <v>0</v>
      </c>
      <c r="FU216" s="153">
        <f>+SUBTOTAL(9,FU217:FU225)</f>
        <v>0</v>
      </c>
      <c r="FV216" s="154">
        <f t="shared" ref="FV216:FV225" si="326">+IFERROR(FT216-FU216,"")</f>
        <v>0</v>
      </c>
      <c r="FW216" s="155" t="str">
        <f t="shared" ref="FW216:FW225" si="327">+IFERROR(FT216/FU216-1,"")</f>
        <v/>
      </c>
      <c r="FX216" s="145"/>
      <c r="FY216" s="152"/>
      <c r="FZ216" s="152"/>
      <c r="GA216" s="145"/>
      <c r="GB216" s="145"/>
      <c r="GC216" s="145"/>
      <c r="GD216" s="145"/>
      <c r="GE216" s="145"/>
      <c r="GF216" s="145"/>
      <c r="GG216" s="145"/>
      <c r="GH216" s="145"/>
      <c r="GI216" s="145"/>
    </row>
    <row r="217" spans="1:191" x14ac:dyDescent="0.25">
      <c r="A217" s="41">
        <v>784</v>
      </c>
      <c r="B217" s="45"/>
      <c r="C217" s="85" t="str">
        <f>VLOOKUP($A217&amp;C$1,TEXTDF,(SPRCODE="DE")*2+(SPRCODE="FR")*3,FALSE)</f>
        <v>Abschluss- und Verwaltungskosten</v>
      </c>
      <c r="D217" s="85"/>
      <c r="E217" s="45"/>
      <c r="F217" s="79">
        <f>+SUBTOTAL(9,F218:F223)</f>
        <v>758434.30300546018</v>
      </c>
      <c r="G217" s="79">
        <f>+SUBTOTAL(9,G218:G223)</f>
        <v>725384.04683534277</v>
      </c>
      <c r="H217" s="92">
        <f t="shared" si="306"/>
        <v>33050.256170117413</v>
      </c>
      <c r="I217" s="93">
        <f t="shared" si="307"/>
        <v>4.5562424917265476E-2</v>
      </c>
      <c r="J217" s="23"/>
      <c r="K217" s="31"/>
      <c r="L217" s="31"/>
      <c r="M217" s="23"/>
      <c r="N217" s="23"/>
      <c r="O217" s="23"/>
      <c r="P217" s="23"/>
      <c r="Q217" s="23"/>
      <c r="R217" s="23"/>
      <c r="S217" s="23"/>
      <c r="T217" s="23"/>
      <c r="U217" s="23"/>
      <c r="V217" s="14"/>
      <c r="W217" s="152">
        <f>+SUBTOTAL(9,W218:W223)</f>
        <v>235708.24731864181</v>
      </c>
      <c r="X217" s="152">
        <f>+SUBTOTAL(9,X218:X223)</f>
        <v>212605.10262497282</v>
      </c>
      <c r="Y217" s="156">
        <f t="shared" si="308"/>
        <v>23103.14469366899</v>
      </c>
      <c r="Z217" s="174">
        <f t="shared" si="309"/>
        <v>0.10866693418182938</v>
      </c>
      <c r="AA217" s="145"/>
      <c r="AB217" s="152"/>
      <c r="AC217" s="152"/>
      <c r="AD217" s="145"/>
      <c r="AE217" s="145"/>
      <c r="AF217" s="145"/>
      <c r="AG217" s="145"/>
      <c r="AH217" s="145"/>
      <c r="AI217" s="145"/>
      <c r="AJ217" s="145"/>
      <c r="AK217" s="145"/>
      <c r="AL217" s="145"/>
      <c r="AM217" s="14"/>
      <c r="AN217" s="152">
        <f>+SUBTOTAL(9,AN218:AN223)</f>
        <v>180767.98102000001</v>
      </c>
      <c r="AO217" s="152">
        <f>+SUBTOTAL(9,AO218:AO223)</f>
        <v>175106.74966</v>
      </c>
      <c r="AP217" s="156">
        <f t="shared" si="310"/>
        <v>5661.2313600000052</v>
      </c>
      <c r="AQ217" s="174">
        <f t="shared" si="311"/>
        <v>3.2330172143519631E-2</v>
      </c>
      <c r="AR217" s="145"/>
      <c r="AS217" s="152"/>
      <c r="AT217" s="152"/>
      <c r="AU217" s="145"/>
      <c r="AV217" s="145"/>
      <c r="AW217" s="145"/>
      <c r="AX217" s="145"/>
      <c r="AY217" s="145"/>
      <c r="AZ217" s="145"/>
      <c r="BA217" s="145"/>
      <c r="BB217" s="145"/>
      <c r="BC217" s="145"/>
      <c r="BD217" s="14"/>
      <c r="BE217" s="152">
        <f>+SUBTOTAL(9,BE218:BE223)</f>
        <v>66972.489581102069</v>
      </c>
      <c r="BF217" s="152">
        <f>+SUBTOTAL(9,BF218:BF223)</f>
        <v>65999.258027429314</v>
      </c>
      <c r="BG217" s="156">
        <f t="shared" si="312"/>
        <v>973.23155367275467</v>
      </c>
      <c r="BH217" s="174">
        <f t="shared" si="313"/>
        <v>1.4746098407171226E-2</v>
      </c>
      <c r="BI217" s="145"/>
      <c r="BJ217" s="152"/>
      <c r="BK217" s="152"/>
      <c r="BL217" s="145"/>
      <c r="BM217" s="145"/>
      <c r="BN217" s="145"/>
      <c r="BO217" s="145"/>
      <c r="BP217" s="145"/>
      <c r="BQ217" s="145"/>
      <c r="BR217" s="145"/>
      <c r="BS217" s="145"/>
      <c r="BT217" s="145"/>
      <c r="BU217" s="14"/>
      <c r="BV217" s="152">
        <f>+SUBTOTAL(9,BV218:BV223)</f>
        <v>89137.835179059781</v>
      </c>
      <c r="BW217" s="152">
        <f>+SUBTOTAL(9,BW218:BW223)</f>
        <v>87697.416539999758</v>
      </c>
      <c r="BX217" s="156">
        <f t="shared" si="314"/>
        <v>1440.4186390600225</v>
      </c>
      <c r="BY217" s="174">
        <f t="shared" si="315"/>
        <v>1.6424869692746702E-2</v>
      </c>
      <c r="BZ217" s="145"/>
      <c r="CA217" s="152"/>
      <c r="CB217" s="152"/>
      <c r="CC217" s="145"/>
      <c r="CD217" s="145"/>
      <c r="CE217" s="145"/>
      <c r="CF217" s="145"/>
      <c r="CG217" s="145"/>
      <c r="CH217" s="145"/>
      <c r="CI217" s="145"/>
      <c r="CJ217" s="145"/>
      <c r="CK217" s="145"/>
      <c r="CL217" s="14"/>
      <c r="CM217" s="127">
        <f>+SUBTOTAL(9,CM218:CM223)</f>
        <v>48883.344136253174</v>
      </c>
      <c r="CN217" s="127">
        <f>+SUBTOTAL(9,CN218:CN223)</f>
        <v>49261.131221338655</v>
      </c>
      <c r="CO217" s="205">
        <f t="shared" si="316"/>
        <v>-377.78708508548152</v>
      </c>
      <c r="CP217" s="218">
        <f t="shared" si="317"/>
        <v>-7.6690704358375328E-3</v>
      </c>
      <c r="CQ217" s="198"/>
      <c r="CR217" s="127"/>
      <c r="CS217" s="127"/>
      <c r="CT217" s="198"/>
      <c r="CU217" s="198"/>
      <c r="CV217" s="198"/>
      <c r="CW217" s="198"/>
      <c r="CX217" s="198"/>
      <c r="CY217" s="198"/>
      <c r="CZ217" s="198"/>
      <c r="DA217" s="198"/>
      <c r="DB217" s="198"/>
      <c r="DC217" s="14"/>
      <c r="DD217" s="152">
        <f>+SUBTOTAL(9,DD218:DD223)</f>
        <v>22219.02</v>
      </c>
      <c r="DE217" s="152">
        <f>+SUBTOTAL(9,DE218:DE223)</f>
        <v>21259.696832402376</v>
      </c>
      <c r="DF217" s="156">
        <f t="shared" si="318"/>
        <v>959.32316759762398</v>
      </c>
      <c r="DG217" s="174">
        <f t="shared" si="319"/>
        <v>4.5124028586122522E-2</v>
      </c>
      <c r="DH217" s="145"/>
      <c r="DI217" s="152"/>
      <c r="DJ217" s="152"/>
      <c r="DK217" s="145"/>
      <c r="DL217" s="145"/>
      <c r="DM217" s="145"/>
      <c r="DN217" s="145"/>
      <c r="DO217" s="145"/>
      <c r="DP217" s="145"/>
      <c r="DQ217" s="145"/>
      <c r="DR217" s="145"/>
      <c r="DS217" s="145"/>
      <c r="DT217" s="14"/>
      <c r="DU217" s="152">
        <f>+SUBTOTAL(9,DU218:DU223)</f>
        <v>94703.160767230613</v>
      </c>
      <c r="DV217" s="152">
        <f>+SUBTOTAL(9,DV218:DV223)</f>
        <v>94058.09653999997</v>
      </c>
      <c r="DW217" s="156">
        <f t="shared" si="320"/>
        <v>645.06422723064316</v>
      </c>
      <c r="DX217" s="174">
        <f t="shared" si="321"/>
        <v>6.8581467301576104E-3</v>
      </c>
      <c r="DY217" s="145"/>
      <c r="DZ217" s="152"/>
      <c r="EA217" s="152"/>
      <c r="EB217" s="145"/>
      <c r="EC217" s="145"/>
      <c r="ED217" s="145"/>
      <c r="EE217" s="145"/>
      <c r="EF217" s="145"/>
      <c r="EG217" s="145"/>
      <c r="EH217" s="145"/>
      <c r="EI217" s="145"/>
      <c r="EJ217" s="145"/>
      <c r="EK217" s="14"/>
      <c r="EL217" s="152">
        <f>+SUBTOTAL(9,EL218:EL223)</f>
        <v>19465.595109172598</v>
      </c>
      <c r="EM217" s="152">
        <f>+SUBTOTAL(9,EM218:EM223)</f>
        <v>18899.452437</v>
      </c>
      <c r="EN217" s="156">
        <f t="shared" si="322"/>
        <v>566.1426721725984</v>
      </c>
      <c r="EO217" s="174">
        <f t="shared" si="323"/>
        <v>2.9955506597865389E-2</v>
      </c>
      <c r="EP217" s="145"/>
      <c r="EQ217" s="152"/>
      <c r="ER217" s="152"/>
      <c r="ES217" s="145"/>
      <c r="ET217" s="145"/>
      <c r="EU217" s="145"/>
      <c r="EV217" s="145"/>
      <c r="EW217" s="145"/>
      <c r="EX217" s="145"/>
      <c r="EY217" s="145"/>
      <c r="EZ217" s="145"/>
      <c r="FA217" s="145"/>
      <c r="FB217" s="14"/>
      <c r="FC217" s="152">
        <f>+SUBTOTAL(9,FC218:FC223)</f>
        <v>576.62989400000004</v>
      </c>
      <c r="FD217" s="152">
        <f>+SUBTOTAL(9,FD218:FD223)</f>
        <v>497.14295220000008</v>
      </c>
      <c r="FE217" s="156">
        <f t="shared" si="324"/>
        <v>79.486941799999954</v>
      </c>
      <c r="FF217" s="174">
        <f t="shared" si="325"/>
        <v>0.15988749603760333</v>
      </c>
      <c r="FG217" s="145"/>
      <c r="FH217" s="152"/>
      <c r="FI217" s="152"/>
      <c r="FJ217" s="145"/>
      <c r="FK217" s="145"/>
      <c r="FL217" s="145"/>
      <c r="FM217" s="145"/>
      <c r="FN217" s="145"/>
      <c r="FO217" s="145"/>
      <c r="FP217" s="145"/>
      <c r="FQ217" s="145"/>
      <c r="FR217" s="145"/>
      <c r="FS217" s="14"/>
      <c r="FT217" s="152">
        <f>+SUBTOTAL(9,FT218:FT223)</f>
        <v>0</v>
      </c>
      <c r="FU217" s="152">
        <f>+SUBTOTAL(9,FU218:FU223)</f>
        <v>0</v>
      </c>
      <c r="FV217" s="156">
        <f t="shared" si="326"/>
        <v>0</v>
      </c>
      <c r="FW217" s="174" t="str">
        <f t="shared" si="327"/>
        <v/>
      </c>
      <c r="FX217" s="145"/>
      <c r="FY217" s="152"/>
      <c r="FZ217" s="152"/>
      <c r="GA217" s="145"/>
      <c r="GB217" s="145"/>
      <c r="GC217" s="145"/>
      <c r="GD217" s="145"/>
      <c r="GE217" s="145"/>
      <c r="GF217" s="145"/>
      <c r="GG217" s="145"/>
      <c r="GH217" s="145"/>
      <c r="GI217" s="145"/>
    </row>
    <row r="218" spans="1:191" x14ac:dyDescent="0.25">
      <c r="A218" s="41">
        <v>785</v>
      </c>
      <c r="B218" s="45"/>
      <c r="C218" s="85"/>
      <c r="D218" s="78" t="str">
        <f>VLOOKUP($A218&amp;D$1,TEXTDF,(SPRCODE="DE")*2+(SPRCODE="FR")*3,FALSE)</f>
        <v>Abschlussaufwendungen</v>
      </c>
      <c r="E218" s="73"/>
      <c r="F218" s="74">
        <f>+SUBTOTAL(9,F219:F221)</f>
        <v>266554.47809711721</v>
      </c>
      <c r="G218" s="74">
        <f>+SUBTOTAL(9,G219:G221)</f>
        <v>247946.30701094988</v>
      </c>
      <c r="H218" s="75">
        <f t="shared" si="306"/>
        <v>18608.171086167335</v>
      </c>
      <c r="I218" s="86">
        <f t="shared" si="307"/>
        <v>7.5049196378414118E-2</v>
      </c>
      <c r="J218" s="23"/>
      <c r="K218" s="31"/>
      <c r="L218" s="31"/>
      <c r="M218" s="23"/>
      <c r="N218" s="23"/>
      <c r="O218" s="23"/>
      <c r="P218" s="23"/>
      <c r="Q218" s="23"/>
      <c r="R218" s="23"/>
      <c r="S218" s="23"/>
      <c r="T218" s="23"/>
      <c r="U218" s="23"/>
      <c r="V218" s="14"/>
      <c r="W218" s="158">
        <f>+SUBTOTAL(9,W219:W221)</f>
        <v>64490.481390000001</v>
      </c>
      <c r="X218" s="158">
        <f>+SUBTOTAL(9,X219:X221)</f>
        <v>56460.689939999997</v>
      </c>
      <c r="Y218" s="159">
        <f t="shared" si="308"/>
        <v>8029.7914500000043</v>
      </c>
      <c r="Z218" s="166">
        <f t="shared" si="309"/>
        <v>0.14221915209561109</v>
      </c>
      <c r="AA218" s="145"/>
      <c r="AB218" s="152"/>
      <c r="AC218" s="152"/>
      <c r="AD218" s="145"/>
      <c r="AE218" s="145"/>
      <c r="AF218" s="145"/>
      <c r="AG218" s="145"/>
      <c r="AH218" s="145"/>
      <c r="AI218" s="145"/>
      <c r="AJ218" s="145"/>
      <c r="AK218" s="145"/>
      <c r="AL218" s="145"/>
      <c r="AM218" s="14"/>
      <c r="AN218" s="158">
        <f>+SUBTOTAL(9,AN219:AN221)</f>
        <v>84416</v>
      </c>
      <c r="AO218" s="158">
        <f>+SUBTOTAL(9,AO219:AO221)</f>
        <v>82278</v>
      </c>
      <c r="AP218" s="159">
        <f t="shared" si="310"/>
        <v>2138</v>
      </c>
      <c r="AQ218" s="166">
        <f t="shared" si="311"/>
        <v>2.5985074989669066E-2</v>
      </c>
      <c r="AR218" s="145"/>
      <c r="AS218" s="152"/>
      <c r="AT218" s="152"/>
      <c r="AU218" s="145"/>
      <c r="AV218" s="145"/>
      <c r="AW218" s="145"/>
      <c r="AX218" s="145"/>
      <c r="AY218" s="145"/>
      <c r="AZ218" s="145"/>
      <c r="BA218" s="145"/>
      <c r="BB218" s="145"/>
      <c r="BC218" s="145"/>
      <c r="BD218" s="14"/>
      <c r="BE218" s="158">
        <f>+SUBTOTAL(9,BE219:BE221)</f>
        <v>15038.166460240001</v>
      </c>
      <c r="BF218" s="158">
        <f>+SUBTOTAL(9,BF219:BF221)</f>
        <v>13088.05191319</v>
      </c>
      <c r="BG218" s="159">
        <f t="shared" si="312"/>
        <v>1950.1145470500014</v>
      </c>
      <c r="BH218" s="166">
        <f t="shared" si="313"/>
        <v>0.14899960360675957</v>
      </c>
      <c r="BI218" s="145"/>
      <c r="BJ218" s="152"/>
      <c r="BK218" s="152"/>
      <c r="BL218" s="145"/>
      <c r="BM218" s="145"/>
      <c r="BN218" s="145"/>
      <c r="BO218" s="145"/>
      <c r="BP218" s="145"/>
      <c r="BQ218" s="145"/>
      <c r="BR218" s="145"/>
      <c r="BS218" s="145"/>
      <c r="BT218" s="145"/>
      <c r="BU218" s="14"/>
      <c r="BV218" s="158">
        <f>+SUBTOTAL(9,BV219:BV221)</f>
        <v>20038.316052499995</v>
      </c>
      <c r="BW218" s="158">
        <f>+SUBTOTAL(9,BW219:BW221)</f>
        <v>16662.318771500002</v>
      </c>
      <c r="BX218" s="159">
        <f t="shared" si="314"/>
        <v>3375.9972809999927</v>
      </c>
      <c r="BY218" s="166">
        <f t="shared" si="315"/>
        <v>0.20261269318496389</v>
      </c>
      <c r="BZ218" s="145"/>
      <c r="CA218" s="152"/>
      <c r="CB218" s="152"/>
      <c r="CC218" s="145"/>
      <c r="CD218" s="145"/>
      <c r="CE218" s="145"/>
      <c r="CF218" s="145"/>
      <c r="CG218" s="145"/>
      <c r="CH218" s="145"/>
      <c r="CI218" s="145"/>
      <c r="CJ218" s="145"/>
      <c r="CK218" s="145"/>
      <c r="CL218" s="14"/>
      <c r="CM218" s="128">
        <f>+SUBTOTAL(9,CM219:CM221)</f>
        <v>26387.474694377255</v>
      </c>
      <c r="CN218" s="128">
        <f>+SUBTOTAL(9,CN219:CN221)</f>
        <v>26101.218116516342</v>
      </c>
      <c r="CO218" s="206">
        <f t="shared" si="316"/>
        <v>286.25657786091324</v>
      </c>
      <c r="CP218" s="211">
        <f t="shared" si="317"/>
        <v>1.0967173125141505E-2</v>
      </c>
      <c r="CQ218" s="198"/>
      <c r="CR218" s="127"/>
      <c r="CS218" s="127"/>
      <c r="CT218" s="198"/>
      <c r="CU218" s="198"/>
      <c r="CV218" s="198"/>
      <c r="CW218" s="198"/>
      <c r="CX218" s="198"/>
      <c r="CY218" s="198"/>
      <c r="CZ218" s="198"/>
      <c r="DA218" s="198"/>
      <c r="DB218" s="198"/>
      <c r="DC218" s="14"/>
      <c r="DD218" s="158">
        <f>+SUBTOTAL(9,DD219:DD221)</f>
        <v>4702.6610000000001</v>
      </c>
      <c r="DE218" s="158">
        <f>+SUBTOTAL(9,DE219:DE221)</f>
        <v>4585.035699743521</v>
      </c>
      <c r="DF218" s="159">
        <f t="shared" si="318"/>
        <v>117.62530025647902</v>
      </c>
      <c r="DG218" s="166">
        <f t="shared" si="319"/>
        <v>2.5654173262611435E-2</v>
      </c>
      <c r="DH218" s="145"/>
      <c r="DI218" s="152"/>
      <c r="DJ218" s="152"/>
      <c r="DK218" s="145"/>
      <c r="DL218" s="145"/>
      <c r="DM218" s="145"/>
      <c r="DN218" s="145"/>
      <c r="DO218" s="145"/>
      <c r="DP218" s="145"/>
      <c r="DQ218" s="145"/>
      <c r="DR218" s="145"/>
      <c r="DS218" s="145"/>
      <c r="DT218" s="14"/>
      <c r="DU218" s="158">
        <f>+SUBTOTAL(9,DU219:DU221)</f>
        <v>51306.787219999998</v>
      </c>
      <c r="DV218" s="158">
        <f>+SUBTOTAL(9,DV219:DV221)</f>
        <v>48629.533110000004</v>
      </c>
      <c r="DW218" s="159">
        <f t="shared" si="320"/>
        <v>2677.2541099999944</v>
      </c>
      <c r="DX218" s="166">
        <f t="shared" si="321"/>
        <v>5.5054078021766095E-2</v>
      </c>
      <c r="DY218" s="145"/>
      <c r="DZ218" s="152"/>
      <c r="EA218" s="152"/>
      <c r="EB218" s="145"/>
      <c r="EC218" s="145"/>
      <c r="ED218" s="145"/>
      <c r="EE218" s="145"/>
      <c r="EF218" s="145"/>
      <c r="EG218" s="145"/>
      <c r="EH218" s="145"/>
      <c r="EI218" s="145"/>
      <c r="EJ218" s="145"/>
      <c r="EK218" s="14"/>
      <c r="EL218" s="158">
        <f>+SUBTOTAL(9,EL219:EL221)</f>
        <v>84.84038000000001</v>
      </c>
      <c r="EM218" s="158">
        <f>+SUBTOTAL(9,EM219:EM221)</f>
        <v>52.277809999999995</v>
      </c>
      <c r="EN218" s="159">
        <f t="shared" si="322"/>
        <v>32.562570000000015</v>
      </c>
      <c r="EO218" s="166">
        <f t="shared" si="323"/>
        <v>0.62287555656979543</v>
      </c>
      <c r="EP218" s="145"/>
      <c r="EQ218" s="152"/>
      <c r="ER218" s="152"/>
      <c r="ES218" s="145"/>
      <c r="ET218" s="145"/>
      <c r="EU218" s="145"/>
      <c r="EV218" s="145"/>
      <c r="EW218" s="145"/>
      <c r="EX218" s="145"/>
      <c r="EY218" s="145"/>
      <c r="EZ218" s="145"/>
      <c r="FA218" s="145"/>
      <c r="FB218" s="14"/>
      <c r="FC218" s="158">
        <f>+SUBTOTAL(9,FC219:FC221)</f>
        <v>89.750899999999987</v>
      </c>
      <c r="FD218" s="158">
        <f>+SUBTOTAL(9,FD219:FD221)</f>
        <v>89.181650000000005</v>
      </c>
      <c r="FE218" s="159">
        <f t="shared" si="324"/>
        <v>0.56924999999998249</v>
      </c>
      <c r="FF218" s="166">
        <f t="shared" si="325"/>
        <v>6.3830395602679779E-3</v>
      </c>
      <c r="FG218" s="145"/>
      <c r="FH218" s="152"/>
      <c r="FI218" s="152"/>
      <c r="FJ218" s="145"/>
      <c r="FK218" s="145"/>
      <c r="FL218" s="145"/>
      <c r="FM218" s="145"/>
      <c r="FN218" s="145"/>
      <c r="FO218" s="145"/>
      <c r="FP218" s="145"/>
      <c r="FQ218" s="145"/>
      <c r="FR218" s="145"/>
      <c r="FS218" s="14"/>
      <c r="FT218" s="158">
        <f>+SUBTOTAL(9,FT219:FT221)</f>
        <v>0</v>
      </c>
      <c r="FU218" s="158">
        <f>+SUBTOTAL(9,FU219:FU221)</f>
        <v>0</v>
      </c>
      <c r="FV218" s="159">
        <f t="shared" si="326"/>
        <v>0</v>
      </c>
      <c r="FW218" s="166" t="str">
        <f t="shared" si="327"/>
        <v/>
      </c>
      <c r="FX218" s="145"/>
      <c r="FY218" s="152"/>
      <c r="FZ218" s="152"/>
      <c r="GA218" s="145"/>
      <c r="GB218" s="145"/>
      <c r="GC218" s="145"/>
      <c r="GD218" s="145"/>
      <c r="GE218" s="145"/>
      <c r="GF218" s="145"/>
      <c r="GG218" s="145"/>
      <c r="GH218" s="145"/>
      <c r="GI218" s="145"/>
    </row>
    <row r="219" spans="1:191" x14ac:dyDescent="0.25">
      <c r="A219" s="41">
        <v>786</v>
      </c>
      <c r="B219" s="45"/>
      <c r="C219" s="45"/>
      <c r="D219" s="45"/>
      <c r="E219" s="80" t="str">
        <f>VLOOKUP($A219&amp;E$1,TEXTDF,(SPRCODE="DE")*2+(SPRCODE="FR")*3,FALSE)</f>
        <v>an Broker und Makler</v>
      </c>
      <c r="F219" s="64">
        <f t="shared" ref="F219:F223" si="328">+W219*$G$5+AN219*$H$5+BE219*$I$5+BV219*$K$5+CM219*$L$5+DD219*$M$5+DU219*$N$5+EL219*$P$5+FC219*$Q$5+FT219*$R$5</f>
        <v>99921.210285699999</v>
      </c>
      <c r="G219" s="64">
        <f t="shared" ref="G219:G223" si="329">+X219*$G$5+AO219*$H$5+BF219*$I$5+BW219*$K$5+CN219*$L$5+DE219*$M$5+DV219*$N$5+EM219*$P$5+FD219*$Q$5+FU219*$R$5</f>
        <v>95628.129337700011</v>
      </c>
      <c r="H219" s="71">
        <f t="shared" si="306"/>
        <v>4293.080947999988</v>
      </c>
      <c r="I219" s="106">
        <f t="shared" si="307"/>
        <v>4.4893495017971796E-2</v>
      </c>
      <c r="J219" s="23"/>
      <c r="K219" s="31"/>
      <c r="L219" s="31"/>
      <c r="M219" s="23"/>
      <c r="N219" s="23"/>
      <c r="O219" s="23"/>
      <c r="P219" s="23"/>
      <c r="Q219" s="23"/>
      <c r="R219" s="23"/>
      <c r="S219" s="23"/>
      <c r="T219" s="23"/>
      <c r="U219" s="23"/>
      <c r="V219" s="14"/>
      <c r="W219" s="152">
        <v>36478.272830000002</v>
      </c>
      <c r="X219" s="152">
        <v>35839.908389999997</v>
      </c>
      <c r="Y219" s="156">
        <f t="shared" si="308"/>
        <v>638.36444000000483</v>
      </c>
      <c r="Z219" s="174">
        <f t="shared" si="309"/>
        <v>1.78115533403016E-2</v>
      </c>
      <c r="AA219" s="145"/>
      <c r="AB219" s="152"/>
      <c r="AC219" s="152"/>
      <c r="AD219" s="145"/>
      <c r="AE219" s="145"/>
      <c r="AF219" s="145"/>
      <c r="AG219" s="145"/>
      <c r="AH219" s="145"/>
      <c r="AI219" s="145"/>
      <c r="AJ219" s="145"/>
      <c r="AK219" s="145"/>
      <c r="AL219" s="145"/>
      <c r="AM219" s="14"/>
      <c r="AN219" s="152">
        <v>26060</v>
      </c>
      <c r="AO219" s="152">
        <v>23182</v>
      </c>
      <c r="AP219" s="156">
        <f t="shared" si="310"/>
        <v>2878</v>
      </c>
      <c r="AQ219" s="174">
        <f t="shared" si="311"/>
        <v>0.12414804589767914</v>
      </c>
      <c r="AR219" s="145"/>
      <c r="AS219" s="152"/>
      <c r="AT219" s="152"/>
      <c r="AU219" s="145"/>
      <c r="AV219" s="145"/>
      <c r="AW219" s="145"/>
      <c r="AX219" s="145"/>
      <c r="AY219" s="145"/>
      <c r="AZ219" s="145"/>
      <c r="BA219" s="145"/>
      <c r="BB219" s="145"/>
      <c r="BC219" s="145"/>
      <c r="BD219" s="14"/>
      <c r="BE219" s="152">
        <v>13735.35498</v>
      </c>
      <c r="BF219" s="152">
        <v>12007.838170000001</v>
      </c>
      <c r="BG219" s="156">
        <f t="shared" si="312"/>
        <v>1727.5168099999992</v>
      </c>
      <c r="BH219" s="174">
        <f t="shared" si="313"/>
        <v>0.14386576380717497</v>
      </c>
      <c r="BI219" s="145"/>
      <c r="BJ219" s="152"/>
      <c r="BK219" s="152"/>
      <c r="BL219" s="145"/>
      <c r="BM219" s="145"/>
      <c r="BN219" s="145"/>
      <c r="BO219" s="145"/>
      <c r="BP219" s="145"/>
      <c r="BQ219" s="145"/>
      <c r="BR219" s="145"/>
      <c r="BS219" s="145"/>
      <c r="BT219" s="145"/>
      <c r="BU219" s="14"/>
      <c r="BV219" s="152">
        <v>4162.0355650000001</v>
      </c>
      <c r="BW219" s="152">
        <v>4746.2438750000001</v>
      </c>
      <c r="BX219" s="156">
        <f t="shared" si="314"/>
        <v>-584.20830999999998</v>
      </c>
      <c r="BY219" s="174">
        <f t="shared" si="315"/>
        <v>-0.12308855705397148</v>
      </c>
      <c r="BZ219" s="145"/>
      <c r="CA219" s="152"/>
      <c r="CB219" s="152"/>
      <c r="CC219" s="145"/>
      <c r="CD219" s="145"/>
      <c r="CE219" s="145"/>
      <c r="CF219" s="145"/>
      <c r="CG219" s="145"/>
      <c r="CH219" s="145"/>
      <c r="CI219" s="145"/>
      <c r="CJ219" s="145"/>
      <c r="CK219" s="145"/>
      <c r="CL219" s="14"/>
      <c r="CM219" s="127">
        <v>4641.0846500000007</v>
      </c>
      <c r="CN219" s="127">
        <v>4812.5715500000006</v>
      </c>
      <c r="CO219" s="205">
        <f t="shared" si="316"/>
        <v>-171.48689999999988</v>
      </c>
      <c r="CP219" s="218">
        <f t="shared" si="317"/>
        <v>-3.5633111781995241E-2</v>
      </c>
      <c r="CQ219" s="198"/>
      <c r="CR219" s="127"/>
      <c r="CS219" s="127"/>
      <c r="CT219" s="198"/>
      <c r="CU219" s="198"/>
      <c r="CV219" s="198"/>
      <c r="CW219" s="198"/>
      <c r="CX219" s="198"/>
      <c r="CY219" s="198"/>
      <c r="CZ219" s="198"/>
      <c r="DA219" s="198"/>
      <c r="DB219" s="198"/>
      <c r="DC219" s="14"/>
      <c r="DD219" s="152">
        <v>3163.4650000000001</v>
      </c>
      <c r="DE219" s="152">
        <v>3346.5093999999999</v>
      </c>
      <c r="DF219" s="156">
        <f t="shared" si="318"/>
        <v>-183.04439999999977</v>
      </c>
      <c r="DG219" s="174">
        <f t="shared" si="319"/>
        <v>-5.4697112161107286E-2</v>
      </c>
      <c r="DH219" s="145"/>
      <c r="DI219" s="152"/>
      <c r="DJ219" s="152"/>
      <c r="DK219" s="145"/>
      <c r="DL219" s="145"/>
      <c r="DM219" s="145"/>
      <c r="DN219" s="145"/>
      <c r="DO219" s="145"/>
      <c r="DP219" s="145"/>
      <c r="DQ219" s="145"/>
      <c r="DR219" s="145"/>
      <c r="DS219" s="145"/>
      <c r="DT219" s="14"/>
      <c r="DU219" s="152">
        <v>11631.353410700001</v>
      </c>
      <c r="DV219" s="152">
        <v>11647.6203527</v>
      </c>
      <c r="DW219" s="156">
        <f t="shared" si="320"/>
        <v>-16.26694199999838</v>
      </c>
      <c r="DX219" s="174">
        <f t="shared" si="321"/>
        <v>-1.3965893038596633E-3</v>
      </c>
      <c r="DY219" s="145"/>
      <c r="DZ219" s="152"/>
      <c r="EA219" s="152"/>
      <c r="EB219" s="145"/>
      <c r="EC219" s="145"/>
      <c r="ED219" s="145"/>
      <c r="EE219" s="145"/>
      <c r="EF219" s="145"/>
      <c r="EG219" s="145"/>
      <c r="EH219" s="145"/>
      <c r="EI219" s="145"/>
      <c r="EJ219" s="145"/>
      <c r="EK219" s="14"/>
      <c r="EL219" s="152">
        <v>0</v>
      </c>
      <c r="EM219" s="152">
        <v>0</v>
      </c>
      <c r="EN219" s="156">
        <f t="shared" si="322"/>
        <v>0</v>
      </c>
      <c r="EO219" s="174" t="str">
        <f t="shared" si="323"/>
        <v/>
      </c>
      <c r="EP219" s="145"/>
      <c r="EQ219" s="152"/>
      <c r="ER219" s="152"/>
      <c r="ES219" s="145"/>
      <c r="ET219" s="145"/>
      <c r="EU219" s="145"/>
      <c r="EV219" s="145"/>
      <c r="EW219" s="145"/>
      <c r="EX219" s="145"/>
      <c r="EY219" s="145"/>
      <c r="EZ219" s="145"/>
      <c r="FA219" s="145"/>
      <c r="FB219" s="14"/>
      <c r="FC219" s="152">
        <v>49.643850000000015</v>
      </c>
      <c r="FD219" s="152">
        <v>45.437599999999996</v>
      </c>
      <c r="FE219" s="156">
        <f t="shared" si="324"/>
        <v>4.2062500000000185</v>
      </c>
      <c r="FF219" s="174">
        <f t="shared" si="325"/>
        <v>9.2572010845643593E-2</v>
      </c>
      <c r="FG219" s="145"/>
      <c r="FH219" s="152"/>
      <c r="FI219" s="152"/>
      <c r="FJ219" s="145"/>
      <c r="FK219" s="145"/>
      <c r="FL219" s="145"/>
      <c r="FM219" s="145"/>
      <c r="FN219" s="145"/>
      <c r="FO219" s="145"/>
      <c r="FP219" s="145"/>
      <c r="FQ219" s="145"/>
      <c r="FR219" s="145"/>
      <c r="FS219" s="14"/>
      <c r="FT219" s="152">
        <v>0</v>
      </c>
      <c r="FU219" s="152">
        <v>0</v>
      </c>
      <c r="FV219" s="156">
        <f t="shared" si="326"/>
        <v>0</v>
      </c>
      <c r="FW219" s="174" t="str">
        <f t="shared" si="327"/>
        <v/>
      </c>
      <c r="FX219" s="145"/>
      <c r="FY219" s="152"/>
      <c r="FZ219" s="152"/>
      <c r="GA219" s="145"/>
      <c r="GB219" s="145"/>
      <c r="GC219" s="145"/>
      <c r="GD219" s="145"/>
      <c r="GE219" s="145"/>
      <c r="GF219" s="145"/>
      <c r="GG219" s="145"/>
      <c r="GH219" s="145"/>
      <c r="GI219" s="145"/>
    </row>
    <row r="220" spans="1:191" x14ac:dyDescent="0.25">
      <c r="A220" s="41">
        <v>787</v>
      </c>
      <c r="B220" s="45"/>
      <c r="C220" s="45"/>
      <c r="D220" s="45"/>
      <c r="E220" s="80" t="str">
        <f>VLOOKUP($A220&amp;E$1,TEXTDF,(SPRCODE="DE")*2+(SPRCODE="FR")*3,FALSE)</f>
        <v>an eigenen Aussendienst</v>
      </c>
      <c r="F220" s="64">
        <f t="shared" si="328"/>
        <v>103745.62840733999</v>
      </c>
      <c r="G220" s="64">
        <f t="shared" si="329"/>
        <v>93422.00747828999</v>
      </c>
      <c r="H220" s="71">
        <f t="shared" si="306"/>
        <v>10323.620929049997</v>
      </c>
      <c r="I220" s="106">
        <f t="shared" si="307"/>
        <v>0.1105052354119993</v>
      </c>
      <c r="J220" s="23"/>
      <c r="K220" s="31"/>
      <c r="L220" s="31"/>
      <c r="M220" s="23"/>
      <c r="N220" s="23"/>
      <c r="O220" s="23"/>
      <c r="P220" s="23"/>
      <c r="Q220" s="23"/>
      <c r="R220" s="23"/>
      <c r="S220" s="23"/>
      <c r="T220" s="23"/>
      <c r="U220" s="23"/>
      <c r="V220" s="14"/>
      <c r="W220" s="152">
        <v>28012.208559999999</v>
      </c>
      <c r="X220" s="152">
        <v>20620.78155</v>
      </c>
      <c r="Y220" s="156">
        <f t="shared" si="308"/>
        <v>7391.4270099999994</v>
      </c>
      <c r="Z220" s="174">
        <f t="shared" si="309"/>
        <v>0.35844553185715688</v>
      </c>
      <c r="AA220" s="145"/>
      <c r="AB220" s="152"/>
      <c r="AC220" s="152"/>
      <c r="AD220" s="145"/>
      <c r="AE220" s="145"/>
      <c r="AF220" s="145"/>
      <c r="AG220" s="145"/>
      <c r="AH220" s="145"/>
      <c r="AI220" s="145"/>
      <c r="AJ220" s="145"/>
      <c r="AK220" s="145"/>
      <c r="AL220" s="145"/>
      <c r="AM220" s="14"/>
      <c r="AN220" s="152">
        <v>44341</v>
      </c>
      <c r="AO220" s="152">
        <v>43395</v>
      </c>
      <c r="AP220" s="156">
        <f t="shared" si="310"/>
        <v>946</v>
      </c>
      <c r="AQ220" s="174">
        <f t="shared" si="311"/>
        <v>2.1799746514575391E-2</v>
      </c>
      <c r="AR220" s="145"/>
      <c r="AS220" s="152"/>
      <c r="AT220" s="152"/>
      <c r="AU220" s="145"/>
      <c r="AV220" s="145"/>
      <c r="AW220" s="145"/>
      <c r="AX220" s="145"/>
      <c r="AY220" s="145"/>
      <c r="AZ220" s="145"/>
      <c r="BA220" s="145"/>
      <c r="BB220" s="145"/>
      <c r="BC220" s="145"/>
      <c r="BD220" s="14"/>
      <c r="BE220" s="152">
        <v>1272.9019402399999</v>
      </c>
      <c r="BF220" s="152">
        <v>1068.5040431899999</v>
      </c>
      <c r="BG220" s="156">
        <f t="shared" si="312"/>
        <v>204.39789704999998</v>
      </c>
      <c r="BH220" s="174">
        <f t="shared" si="313"/>
        <v>0.19129351765462088</v>
      </c>
      <c r="BI220" s="145"/>
      <c r="BJ220" s="152"/>
      <c r="BK220" s="152"/>
      <c r="BL220" s="145"/>
      <c r="BM220" s="145"/>
      <c r="BN220" s="145"/>
      <c r="BO220" s="145"/>
      <c r="BP220" s="145"/>
      <c r="BQ220" s="145"/>
      <c r="BR220" s="145"/>
      <c r="BS220" s="145"/>
      <c r="BT220" s="145"/>
      <c r="BU220" s="14"/>
      <c r="BV220" s="152">
        <v>4177.642709499999</v>
      </c>
      <c r="BW220" s="152">
        <v>2635.6797044999998</v>
      </c>
      <c r="BX220" s="156">
        <f t="shared" si="314"/>
        <v>1541.9630049999992</v>
      </c>
      <c r="BY220" s="174">
        <f t="shared" si="315"/>
        <v>0.5850342901557215</v>
      </c>
      <c r="BZ220" s="145"/>
      <c r="CA220" s="152"/>
      <c r="CB220" s="152"/>
      <c r="CC220" s="145"/>
      <c r="CD220" s="145"/>
      <c r="CE220" s="145"/>
      <c r="CF220" s="145"/>
      <c r="CG220" s="145"/>
      <c r="CH220" s="145"/>
      <c r="CI220" s="145"/>
      <c r="CJ220" s="145"/>
      <c r="CK220" s="145"/>
      <c r="CL220" s="14"/>
      <c r="CM220" s="127">
        <v>5834.6052499999996</v>
      </c>
      <c r="CN220" s="127">
        <v>4620.35232</v>
      </c>
      <c r="CO220" s="205">
        <f t="shared" si="316"/>
        <v>1214.2529299999997</v>
      </c>
      <c r="CP220" s="218">
        <f t="shared" si="317"/>
        <v>0.26280526806232807</v>
      </c>
      <c r="CQ220" s="198"/>
      <c r="CR220" s="127"/>
      <c r="CS220" s="127"/>
      <c r="CT220" s="198"/>
      <c r="CU220" s="198"/>
      <c r="CV220" s="198"/>
      <c r="CW220" s="198"/>
      <c r="CX220" s="198"/>
      <c r="CY220" s="198"/>
      <c r="CZ220" s="198"/>
      <c r="DA220" s="198"/>
      <c r="DB220" s="198"/>
      <c r="DC220" s="14"/>
      <c r="DD220" s="152">
        <v>0</v>
      </c>
      <c r="DE220" s="152">
        <v>0</v>
      </c>
      <c r="DF220" s="156">
        <f t="shared" si="318"/>
        <v>0</v>
      </c>
      <c r="DG220" s="174" t="str">
        <f t="shared" si="319"/>
        <v/>
      </c>
      <c r="DH220" s="145"/>
      <c r="DI220" s="152"/>
      <c r="DJ220" s="152"/>
      <c r="DK220" s="145"/>
      <c r="DL220" s="145"/>
      <c r="DM220" s="145"/>
      <c r="DN220" s="145"/>
      <c r="DO220" s="145"/>
      <c r="DP220" s="145"/>
      <c r="DQ220" s="145"/>
      <c r="DR220" s="145"/>
      <c r="DS220" s="145"/>
      <c r="DT220" s="14"/>
      <c r="DU220" s="152">
        <v>20067.222897600004</v>
      </c>
      <c r="DV220" s="152">
        <v>21038.511060599998</v>
      </c>
      <c r="DW220" s="156">
        <f t="shared" si="320"/>
        <v>-971.2881629999938</v>
      </c>
      <c r="DX220" s="174">
        <f t="shared" si="321"/>
        <v>-4.6167153188848009E-2</v>
      </c>
      <c r="DY220" s="145"/>
      <c r="DZ220" s="152"/>
      <c r="EA220" s="152"/>
      <c r="EB220" s="145"/>
      <c r="EC220" s="145"/>
      <c r="ED220" s="145"/>
      <c r="EE220" s="145"/>
      <c r="EF220" s="145"/>
      <c r="EG220" s="145"/>
      <c r="EH220" s="145"/>
      <c r="EI220" s="145"/>
      <c r="EJ220" s="145"/>
      <c r="EK220" s="14"/>
      <c r="EL220" s="152">
        <v>0</v>
      </c>
      <c r="EM220" s="152">
        <v>0</v>
      </c>
      <c r="EN220" s="156">
        <f t="shared" si="322"/>
        <v>0</v>
      </c>
      <c r="EO220" s="174" t="str">
        <f t="shared" si="323"/>
        <v/>
      </c>
      <c r="EP220" s="145"/>
      <c r="EQ220" s="152"/>
      <c r="ER220" s="152"/>
      <c r="ES220" s="145"/>
      <c r="ET220" s="145"/>
      <c r="EU220" s="145"/>
      <c r="EV220" s="145"/>
      <c r="EW220" s="145"/>
      <c r="EX220" s="145"/>
      <c r="EY220" s="145"/>
      <c r="EZ220" s="145"/>
      <c r="FA220" s="145"/>
      <c r="FB220" s="14"/>
      <c r="FC220" s="152">
        <v>40.04704999999997</v>
      </c>
      <c r="FD220" s="152">
        <v>43.178799999999995</v>
      </c>
      <c r="FE220" s="156">
        <f t="shared" si="324"/>
        <v>-3.1317500000000251</v>
      </c>
      <c r="FF220" s="174">
        <f t="shared" si="325"/>
        <v>-7.252980629382999E-2</v>
      </c>
      <c r="FG220" s="145"/>
      <c r="FH220" s="152"/>
      <c r="FI220" s="152"/>
      <c r="FJ220" s="145"/>
      <c r="FK220" s="145"/>
      <c r="FL220" s="145"/>
      <c r="FM220" s="145"/>
      <c r="FN220" s="145"/>
      <c r="FO220" s="145"/>
      <c r="FP220" s="145"/>
      <c r="FQ220" s="145"/>
      <c r="FR220" s="145"/>
      <c r="FS220" s="14"/>
      <c r="FT220" s="152">
        <v>0</v>
      </c>
      <c r="FU220" s="152">
        <v>0</v>
      </c>
      <c r="FV220" s="156">
        <f t="shared" si="326"/>
        <v>0</v>
      </c>
      <c r="FW220" s="174" t="str">
        <f t="shared" si="327"/>
        <v/>
      </c>
      <c r="FX220" s="145"/>
      <c r="FY220" s="152"/>
      <c r="FZ220" s="152"/>
      <c r="GA220" s="145"/>
      <c r="GB220" s="145"/>
      <c r="GC220" s="145"/>
      <c r="GD220" s="145"/>
      <c r="GE220" s="145"/>
      <c r="GF220" s="145"/>
      <c r="GG220" s="145"/>
      <c r="GH220" s="145"/>
      <c r="GI220" s="145"/>
    </row>
    <row r="221" spans="1:191" x14ac:dyDescent="0.25">
      <c r="A221" s="41">
        <v>788</v>
      </c>
      <c r="B221" s="45"/>
      <c r="C221" s="45"/>
      <c r="D221" s="45"/>
      <c r="E221" s="80" t="str">
        <f>VLOOKUP($A221&amp;E$1,TEXTDF,(SPRCODE="DE")*2+(SPRCODE="FR")*3,FALSE)</f>
        <v>übrige</v>
      </c>
      <c r="F221" s="64">
        <f t="shared" si="328"/>
        <v>62887.639404077236</v>
      </c>
      <c r="G221" s="64">
        <f t="shared" si="329"/>
        <v>58896.170194959865</v>
      </c>
      <c r="H221" s="71">
        <f t="shared" si="306"/>
        <v>3991.4692091173711</v>
      </c>
      <c r="I221" s="106">
        <f t="shared" si="307"/>
        <v>6.7771286246706586E-2</v>
      </c>
      <c r="J221" s="23"/>
      <c r="K221" s="31"/>
      <c r="L221" s="31"/>
      <c r="M221" s="23"/>
      <c r="N221" s="23"/>
      <c r="O221" s="23"/>
      <c r="P221" s="23"/>
      <c r="Q221" s="23"/>
      <c r="R221" s="23"/>
      <c r="S221" s="23"/>
      <c r="T221" s="23"/>
      <c r="U221" s="23"/>
      <c r="V221" s="14"/>
      <c r="W221" s="152">
        <v>0</v>
      </c>
      <c r="X221" s="152">
        <v>0</v>
      </c>
      <c r="Y221" s="156">
        <f t="shared" si="308"/>
        <v>0</v>
      </c>
      <c r="Z221" s="174" t="str">
        <f t="shared" si="309"/>
        <v/>
      </c>
      <c r="AA221" s="145"/>
      <c r="AB221" s="152"/>
      <c r="AC221" s="152"/>
      <c r="AD221" s="145"/>
      <c r="AE221" s="145"/>
      <c r="AF221" s="145"/>
      <c r="AG221" s="145"/>
      <c r="AH221" s="145"/>
      <c r="AI221" s="145"/>
      <c r="AJ221" s="145"/>
      <c r="AK221" s="145"/>
      <c r="AL221" s="145"/>
      <c r="AM221" s="14"/>
      <c r="AN221" s="152">
        <v>14015</v>
      </c>
      <c r="AO221" s="152">
        <v>15701</v>
      </c>
      <c r="AP221" s="156">
        <f t="shared" si="310"/>
        <v>-1686</v>
      </c>
      <c r="AQ221" s="174">
        <f t="shared" si="311"/>
        <v>-0.10738169543341192</v>
      </c>
      <c r="AR221" s="145"/>
      <c r="AS221" s="152"/>
      <c r="AT221" s="152"/>
      <c r="AU221" s="145"/>
      <c r="AV221" s="145"/>
      <c r="AW221" s="145"/>
      <c r="AX221" s="145"/>
      <c r="AY221" s="145"/>
      <c r="AZ221" s="145"/>
      <c r="BA221" s="145"/>
      <c r="BB221" s="145"/>
      <c r="BC221" s="145"/>
      <c r="BD221" s="14"/>
      <c r="BE221" s="152">
        <v>29.909540000000035</v>
      </c>
      <c r="BF221" s="152">
        <v>11.709699999999954</v>
      </c>
      <c r="BG221" s="156">
        <f t="shared" si="312"/>
        <v>18.19984000000008</v>
      </c>
      <c r="BH221" s="174">
        <f t="shared" si="313"/>
        <v>1.5542533113572641</v>
      </c>
      <c r="BI221" s="145"/>
      <c r="BJ221" s="152"/>
      <c r="BK221" s="152"/>
      <c r="BL221" s="145"/>
      <c r="BM221" s="145"/>
      <c r="BN221" s="145"/>
      <c r="BO221" s="145"/>
      <c r="BP221" s="145"/>
      <c r="BQ221" s="145"/>
      <c r="BR221" s="145"/>
      <c r="BS221" s="145"/>
      <c r="BT221" s="145"/>
      <c r="BU221" s="14"/>
      <c r="BV221" s="152">
        <v>11698.637777999997</v>
      </c>
      <c r="BW221" s="152">
        <v>9280.3951920000018</v>
      </c>
      <c r="BX221" s="156">
        <f t="shared" si="314"/>
        <v>2418.2425859999948</v>
      </c>
      <c r="BY221" s="174">
        <f t="shared" si="315"/>
        <v>0.26057538886755571</v>
      </c>
      <c r="BZ221" s="145"/>
      <c r="CA221" s="152"/>
      <c r="CB221" s="152"/>
      <c r="CC221" s="145"/>
      <c r="CD221" s="145"/>
      <c r="CE221" s="145"/>
      <c r="CF221" s="145"/>
      <c r="CG221" s="145"/>
      <c r="CH221" s="145"/>
      <c r="CI221" s="145"/>
      <c r="CJ221" s="145"/>
      <c r="CK221" s="145"/>
      <c r="CL221" s="14"/>
      <c r="CM221" s="127">
        <v>15911.784794377254</v>
      </c>
      <c r="CN221" s="127">
        <v>16668.29424651634</v>
      </c>
      <c r="CO221" s="205">
        <f t="shared" si="316"/>
        <v>-756.50945213908562</v>
      </c>
      <c r="CP221" s="218">
        <f t="shared" si="317"/>
        <v>-4.5386134954822688E-2</v>
      </c>
      <c r="CQ221" s="198"/>
      <c r="CR221" s="127"/>
      <c r="CS221" s="127"/>
      <c r="CT221" s="198"/>
      <c r="CU221" s="198"/>
      <c r="CV221" s="198"/>
      <c r="CW221" s="198"/>
      <c r="CX221" s="198"/>
      <c r="CY221" s="198"/>
      <c r="CZ221" s="198"/>
      <c r="DA221" s="198"/>
      <c r="DB221" s="198"/>
      <c r="DC221" s="14"/>
      <c r="DD221" s="152">
        <v>1539.1959999999999</v>
      </c>
      <c r="DE221" s="152">
        <v>1238.5262997435213</v>
      </c>
      <c r="DF221" s="156">
        <f t="shared" si="318"/>
        <v>300.66970025647856</v>
      </c>
      <c r="DG221" s="174">
        <f t="shared" si="319"/>
        <v>0.24276408205360056</v>
      </c>
      <c r="DH221" s="145"/>
      <c r="DI221" s="152"/>
      <c r="DJ221" s="152"/>
      <c r="DK221" s="145"/>
      <c r="DL221" s="145"/>
      <c r="DM221" s="145"/>
      <c r="DN221" s="145"/>
      <c r="DO221" s="145"/>
      <c r="DP221" s="145"/>
      <c r="DQ221" s="145"/>
      <c r="DR221" s="145"/>
      <c r="DS221" s="145"/>
      <c r="DT221" s="14"/>
      <c r="DU221" s="152">
        <v>19608.210911699996</v>
      </c>
      <c r="DV221" s="152">
        <v>15943.401696700006</v>
      </c>
      <c r="DW221" s="156">
        <f t="shared" si="320"/>
        <v>3664.8092149999902</v>
      </c>
      <c r="DX221" s="174">
        <f t="shared" si="321"/>
        <v>0.22986369438076304</v>
      </c>
      <c r="DY221" s="145"/>
      <c r="DZ221" s="152"/>
      <c r="EA221" s="152"/>
      <c r="EB221" s="145"/>
      <c r="EC221" s="145"/>
      <c r="ED221" s="145"/>
      <c r="EE221" s="145"/>
      <c r="EF221" s="145"/>
      <c r="EG221" s="145"/>
      <c r="EH221" s="145"/>
      <c r="EI221" s="145"/>
      <c r="EJ221" s="145"/>
      <c r="EK221" s="14"/>
      <c r="EL221" s="152">
        <v>84.84038000000001</v>
      </c>
      <c r="EM221" s="152">
        <v>52.277809999999995</v>
      </c>
      <c r="EN221" s="156">
        <f t="shared" si="322"/>
        <v>32.562570000000015</v>
      </c>
      <c r="EO221" s="174">
        <f t="shared" si="323"/>
        <v>0.62287555656979543</v>
      </c>
      <c r="EP221" s="145"/>
      <c r="EQ221" s="152"/>
      <c r="ER221" s="152"/>
      <c r="ES221" s="145"/>
      <c r="ET221" s="145"/>
      <c r="EU221" s="145"/>
      <c r="EV221" s="145"/>
      <c r="EW221" s="145"/>
      <c r="EX221" s="145"/>
      <c r="EY221" s="145"/>
      <c r="EZ221" s="145"/>
      <c r="FA221" s="145"/>
      <c r="FB221" s="14"/>
      <c r="FC221" s="152">
        <v>0.06</v>
      </c>
      <c r="FD221" s="152">
        <v>0.56525000000000003</v>
      </c>
      <c r="FE221" s="156">
        <f t="shared" si="324"/>
        <v>-0.50524999999999998</v>
      </c>
      <c r="FF221" s="174">
        <f t="shared" si="325"/>
        <v>-0.89385227775320653</v>
      </c>
      <c r="FG221" s="145"/>
      <c r="FH221" s="152"/>
      <c r="FI221" s="152"/>
      <c r="FJ221" s="145"/>
      <c r="FK221" s="145"/>
      <c r="FL221" s="145"/>
      <c r="FM221" s="145"/>
      <c r="FN221" s="145"/>
      <c r="FO221" s="145"/>
      <c r="FP221" s="145"/>
      <c r="FQ221" s="145"/>
      <c r="FR221" s="145"/>
      <c r="FS221" s="14"/>
      <c r="FT221" s="152">
        <v>0</v>
      </c>
      <c r="FU221" s="152">
        <v>0</v>
      </c>
      <c r="FV221" s="156">
        <f t="shared" si="326"/>
        <v>0</v>
      </c>
      <c r="FW221" s="174" t="str">
        <f t="shared" si="327"/>
        <v/>
      </c>
      <c r="FX221" s="145"/>
      <c r="FY221" s="152"/>
      <c r="FZ221" s="152"/>
      <c r="GA221" s="145"/>
      <c r="GB221" s="145"/>
      <c r="GC221" s="145"/>
      <c r="GD221" s="145"/>
      <c r="GE221" s="145"/>
      <c r="GF221" s="145"/>
      <c r="GG221" s="145"/>
      <c r="GH221" s="145"/>
      <c r="GI221" s="145"/>
    </row>
    <row r="222" spans="1:191" x14ac:dyDescent="0.25">
      <c r="A222" s="41">
        <v>789</v>
      </c>
      <c r="B222" s="45"/>
      <c r="C222" s="85"/>
      <c r="D222" s="78" t="str">
        <f>VLOOKUP($A222&amp;D$1,TEXTDF,(SPRCODE="DE")*2+(SPRCODE="FR")*3,FALSE)</f>
        <v>Aufwendungen für Marketing und Werbung</v>
      </c>
      <c r="E222" s="73"/>
      <c r="F222" s="74">
        <f t="shared" si="328"/>
        <v>14639.122949999997</v>
      </c>
      <c r="G222" s="74">
        <f t="shared" si="329"/>
        <v>13105.327029678028</v>
      </c>
      <c r="H222" s="75">
        <f t="shared" si="306"/>
        <v>1533.7959203219689</v>
      </c>
      <c r="I222" s="86">
        <f t="shared" si="307"/>
        <v>0.11703606608584205</v>
      </c>
      <c r="J222" s="23"/>
      <c r="K222" s="31"/>
      <c r="L222" s="31"/>
      <c r="M222" s="23"/>
      <c r="N222" s="23"/>
      <c r="O222" s="23"/>
      <c r="P222" s="23"/>
      <c r="Q222" s="23"/>
      <c r="R222" s="23"/>
      <c r="S222" s="23"/>
      <c r="T222" s="23"/>
      <c r="U222" s="23"/>
      <c r="V222" s="14"/>
      <c r="W222" s="158">
        <v>3442.4661799999999</v>
      </c>
      <c r="X222" s="158">
        <v>3391.96279</v>
      </c>
      <c r="Y222" s="159">
        <f t="shared" si="308"/>
        <v>50.503389999999854</v>
      </c>
      <c r="Z222" s="166">
        <f t="shared" si="309"/>
        <v>1.4889134441241847E-2</v>
      </c>
      <c r="AA222" s="145"/>
      <c r="AB222" s="152"/>
      <c r="AC222" s="152"/>
      <c r="AD222" s="145"/>
      <c r="AE222" s="145"/>
      <c r="AF222" s="145"/>
      <c r="AG222" s="145"/>
      <c r="AH222" s="145"/>
      <c r="AI222" s="145"/>
      <c r="AJ222" s="145"/>
      <c r="AK222" s="145"/>
      <c r="AL222" s="145"/>
      <c r="AM222" s="14"/>
      <c r="AN222" s="158">
        <v>2474</v>
      </c>
      <c r="AO222" s="158">
        <v>1542.5619999999999</v>
      </c>
      <c r="AP222" s="159">
        <f t="shared" si="310"/>
        <v>931.4380000000001</v>
      </c>
      <c r="AQ222" s="166">
        <f t="shared" si="311"/>
        <v>0.60382532436297542</v>
      </c>
      <c r="AR222" s="145"/>
      <c r="AS222" s="152"/>
      <c r="AT222" s="152"/>
      <c r="AU222" s="145"/>
      <c r="AV222" s="145"/>
      <c r="AW222" s="145"/>
      <c r="AX222" s="145"/>
      <c r="AY222" s="145"/>
      <c r="AZ222" s="145"/>
      <c r="BA222" s="145"/>
      <c r="BB222" s="145"/>
      <c r="BC222" s="145"/>
      <c r="BD222" s="14"/>
      <c r="BE222" s="158">
        <v>2930.9744499999997</v>
      </c>
      <c r="BF222" s="158">
        <v>3029.1245699999995</v>
      </c>
      <c r="BG222" s="159">
        <f t="shared" si="312"/>
        <v>-98.150119999999788</v>
      </c>
      <c r="BH222" s="166">
        <f t="shared" si="313"/>
        <v>-3.2402140529994683E-2</v>
      </c>
      <c r="BI222" s="145"/>
      <c r="BJ222" s="152"/>
      <c r="BK222" s="152"/>
      <c r="BL222" s="145"/>
      <c r="BM222" s="145"/>
      <c r="BN222" s="145"/>
      <c r="BO222" s="145"/>
      <c r="BP222" s="145"/>
      <c r="BQ222" s="145"/>
      <c r="BR222" s="145"/>
      <c r="BS222" s="145"/>
      <c r="BT222" s="145"/>
      <c r="BU222" s="14"/>
      <c r="BV222" s="158">
        <v>2263.9522199999997</v>
      </c>
      <c r="BW222" s="158">
        <v>2290.7919400000001</v>
      </c>
      <c r="BX222" s="159">
        <f t="shared" si="314"/>
        <v>-26.839720000000398</v>
      </c>
      <c r="BY222" s="166">
        <f t="shared" si="315"/>
        <v>-1.17163499361711E-2</v>
      </c>
      <c r="BZ222" s="145"/>
      <c r="CA222" s="152"/>
      <c r="CB222" s="152"/>
      <c r="CC222" s="145"/>
      <c r="CD222" s="145"/>
      <c r="CE222" s="145"/>
      <c r="CF222" s="145"/>
      <c r="CG222" s="145"/>
      <c r="CH222" s="145"/>
      <c r="CI222" s="145"/>
      <c r="CJ222" s="145"/>
      <c r="CK222" s="145"/>
      <c r="CL222" s="14"/>
      <c r="CM222" s="128">
        <v>841.12725000000012</v>
      </c>
      <c r="CN222" s="128">
        <v>1034.87167</v>
      </c>
      <c r="CO222" s="206">
        <f t="shared" si="316"/>
        <v>-193.74441999999988</v>
      </c>
      <c r="CP222" s="211">
        <f t="shared" si="317"/>
        <v>-0.18721588928992505</v>
      </c>
      <c r="CQ222" s="198"/>
      <c r="CR222" s="127"/>
      <c r="CS222" s="127"/>
      <c r="CT222" s="198"/>
      <c r="CU222" s="198"/>
      <c r="CV222" s="198"/>
      <c r="CW222" s="198"/>
      <c r="CX222" s="198"/>
      <c r="CY222" s="198"/>
      <c r="CZ222" s="198"/>
      <c r="DA222" s="198"/>
      <c r="DB222" s="198"/>
      <c r="DC222" s="14"/>
      <c r="DD222" s="158">
        <v>792.12199999999996</v>
      </c>
      <c r="DE222" s="158">
        <v>711.52162617803015</v>
      </c>
      <c r="DF222" s="159">
        <f t="shared" si="318"/>
        <v>80.600373821969811</v>
      </c>
      <c r="DG222" s="166">
        <f t="shared" si="319"/>
        <v>0.11327888128280561</v>
      </c>
      <c r="DH222" s="145"/>
      <c r="DI222" s="152"/>
      <c r="DJ222" s="152"/>
      <c r="DK222" s="145"/>
      <c r="DL222" s="145"/>
      <c r="DM222" s="145"/>
      <c r="DN222" s="145"/>
      <c r="DO222" s="145"/>
      <c r="DP222" s="145"/>
      <c r="DQ222" s="145"/>
      <c r="DR222" s="145"/>
      <c r="DS222" s="145"/>
      <c r="DT222" s="14"/>
      <c r="DU222" s="158">
        <v>1613.425</v>
      </c>
      <c r="DV222" s="158">
        <v>921.12266649999981</v>
      </c>
      <c r="DW222" s="159">
        <f t="shared" si="320"/>
        <v>692.30233350000015</v>
      </c>
      <c r="DX222" s="166">
        <f t="shared" si="321"/>
        <v>0.75158538452923884</v>
      </c>
      <c r="DY222" s="145"/>
      <c r="DZ222" s="152"/>
      <c r="EA222" s="152"/>
      <c r="EB222" s="145"/>
      <c r="EC222" s="145"/>
      <c r="ED222" s="145"/>
      <c r="EE222" s="145"/>
      <c r="EF222" s="145"/>
      <c r="EG222" s="145"/>
      <c r="EH222" s="145"/>
      <c r="EI222" s="145"/>
      <c r="EJ222" s="145"/>
      <c r="EK222" s="14"/>
      <c r="EL222" s="158">
        <v>281.05585000000002</v>
      </c>
      <c r="EM222" s="158">
        <v>183.369767</v>
      </c>
      <c r="EN222" s="159">
        <f t="shared" si="322"/>
        <v>97.686083000000025</v>
      </c>
      <c r="EO222" s="166">
        <f t="shared" si="323"/>
        <v>0.53272731158566633</v>
      </c>
      <c r="EP222" s="145"/>
      <c r="EQ222" s="152"/>
      <c r="ER222" s="152"/>
      <c r="ES222" s="145"/>
      <c r="ET222" s="145"/>
      <c r="EU222" s="145"/>
      <c r="EV222" s="145"/>
      <c r="EW222" s="145"/>
      <c r="EX222" s="145"/>
      <c r="EY222" s="145"/>
      <c r="EZ222" s="145"/>
      <c r="FA222" s="145"/>
      <c r="FB222" s="14"/>
      <c r="FC222" s="158">
        <v>0</v>
      </c>
      <c r="FD222" s="158">
        <v>0</v>
      </c>
      <c r="FE222" s="159">
        <f t="shared" si="324"/>
        <v>0</v>
      </c>
      <c r="FF222" s="166" t="str">
        <f t="shared" si="325"/>
        <v/>
      </c>
      <c r="FG222" s="145"/>
      <c r="FH222" s="152"/>
      <c r="FI222" s="152"/>
      <c r="FJ222" s="145"/>
      <c r="FK222" s="145"/>
      <c r="FL222" s="145"/>
      <c r="FM222" s="145"/>
      <c r="FN222" s="145"/>
      <c r="FO222" s="145"/>
      <c r="FP222" s="145"/>
      <c r="FQ222" s="145"/>
      <c r="FR222" s="145"/>
      <c r="FS222" s="14"/>
      <c r="FT222" s="158">
        <v>0</v>
      </c>
      <c r="FU222" s="158">
        <v>0</v>
      </c>
      <c r="FV222" s="159">
        <f t="shared" si="326"/>
        <v>0</v>
      </c>
      <c r="FW222" s="166" t="str">
        <f t="shared" si="327"/>
        <v/>
      </c>
      <c r="FX222" s="145"/>
      <c r="FY222" s="152"/>
      <c r="FZ222" s="152"/>
      <c r="GA222" s="145"/>
      <c r="GB222" s="145"/>
      <c r="GC222" s="145"/>
      <c r="GD222" s="145"/>
      <c r="GE222" s="145"/>
      <c r="GF222" s="145"/>
      <c r="GG222" s="145"/>
      <c r="GH222" s="145"/>
      <c r="GI222" s="145"/>
    </row>
    <row r="223" spans="1:191" x14ac:dyDescent="0.25">
      <c r="A223" s="41">
        <v>790</v>
      </c>
      <c r="B223" s="45"/>
      <c r="C223" s="85"/>
      <c r="D223" s="78" t="str">
        <f>VLOOKUP($A223&amp;D$1,TEXTDF,(SPRCODE="DE")*2+(SPRCODE="FR")*3,FALSE)</f>
        <v>Aufwendungen für die allgemeine Verwaltung</v>
      </c>
      <c r="E223" s="73"/>
      <c r="F223" s="74">
        <f t="shared" si="328"/>
        <v>477240.70195834292</v>
      </c>
      <c r="G223" s="74">
        <f t="shared" si="329"/>
        <v>464332.41279471485</v>
      </c>
      <c r="H223" s="75">
        <f t="shared" si="306"/>
        <v>12908.289163628069</v>
      </c>
      <c r="I223" s="86">
        <f t="shared" si="307"/>
        <v>2.7799672837689471E-2</v>
      </c>
      <c r="J223" s="23"/>
      <c r="K223" s="31"/>
      <c r="L223" s="31"/>
      <c r="M223" s="23"/>
      <c r="N223" s="23"/>
      <c r="O223" s="23"/>
      <c r="P223" s="23"/>
      <c r="Q223" s="23"/>
      <c r="R223" s="23"/>
      <c r="S223" s="23"/>
      <c r="T223" s="23"/>
      <c r="U223" s="23"/>
      <c r="V223" s="14"/>
      <c r="W223" s="158">
        <v>167775.29974864182</v>
      </c>
      <c r="X223" s="158">
        <v>152752.44989497281</v>
      </c>
      <c r="Y223" s="159">
        <f t="shared" si="308"/>
        <v>15022.849853669002</v>
      </c>
      <c r="Z223" s="166">
        <f t="shared" si="309"/>
        <v>9.8347685186052303E-2</v>
      </c>
      <c r="AA223" s="145"/>
      <c r="AB223" s="152"/>
      <c r="AC223" s="152"/>
      <c r="AD223" s="145"/>
      <c r="AE223" s="145"/>
      <c r="AF223" s="145"/>
      <c r="AG223" s="145"/>
      <c r="AH223" s="145"/>
      <c r="AI223" s="145"/>
      <c r="AJ223" s="145"/>
      <c r="AK223" s="145"/>
      <c r="AL223" s="145"/>
      <c r="AM223" s="14"/>
      <c r="AN223" s="158">
        <v>93877.981019999992</v>
      </c>
      <c r="AO223" s="158">
        <v>91286.187659999996</v>
      </c>
      <c r="AP223" s="159">
        <f t="shared" si="310"/>
        <v>2591.793359999996</v>
      </c>
      <c r="AQ223" s="166">
        <f t="shared" si="311"/>
        <v>2.8391955304928107E-2</v>
      </c>
      <c r="AR223" s="145"/>
      <c r="AS223" s="152"/>
      <c r="AT223" s="152"/>
      <c r="AU223" s="145"/>
      <c r="AV223" s="145"/>
      <c r="AW223" s="145"/>
      <c r="AX223" s="145"/>
      <c r="AY223" s="145"/>
      <c r="AZ223" s="145"/>
      <c r="BA223" s="145"/>
      <c r="BB223" s="145"/>
      <c r="BC223" s="145"/>
      <c r="BD223" s="14"/>
      <c r="BE223" s="158">
        <v>49003.348670862062</v>
      </c>
      <c r="BF223" s="158">
        <v>49882.081544239307</v>
      </c>
      <c r="BG223" s="159">
        <f t="shared" si="312"/>
        <v>-878.73287337724469</v>
      </c>
      <c r="BH223" s="166">
        <f t="shared" si="313"/>
        <v>-1.7616202976572182E-2</v>
      </c>
      <c r="BI223" s="145"/>
      <c r="BJ223" s="152"/>
      <c r="BK223" s="152"/>
      <c r="BL223" s="145"/>
      <c r="BM223" s="145"/>
      <c r="BN223" s="145"/>
      <c r="BO223" s="145"/>
      <c r="BP223" s="145"/>
      <c r="BQ223" s="145"/>
      <c r="BR223" s="145"/>
      <c r="BS223" s="145"/>
      <c r="BT223" s="145"/>
      <c r="BU223" s="14"/>
      <c r="BV223" s="158">
        <v>66835.56690655979</v>
      </c>
      <c r="BW223" s="158">
        <v>68744.305828499753</v>
      </c>
      <c r="BX223" s="159">
        <f t="shared" si="314"/>
        <v>-1908.7389219399629</v>
      </c>
      <c r="BY223" s="166">
        <f t="shared" si="315"/>
        <v>-2.7765774909441987E-2</v>
      </c>
      <c r="BZ223" s="145"/>
      <c r="CA223" s="152"/>
      <c r="CB223" s="152"/>
      <c r="CC223" s="145"/>
      <c r="CD223" s="145"/>
      <c r="CE223" s="145"/>
      <c r="CF223" s="145"/>
      <c r="CG223" s="145"/>
      <c r="CH223" s="145"/>
      <c r="CI223" s="145"/>
      <c r="CJ223" s="145"/>
      <c r="CK223" s="145"/>
      <c r="CL223" s="14"/>
      <c r="CM223" s="128">
        <v>21654.742191875921</v>
      </c>
      <c r="CN223" s="128">
        <v>22125.041434822309</v>
      </c>
      <c r="CO223" s="206">
        <f t="shared" si="316"/>
        <v>-470.2992429463884</v>
      </c>
      <c r="CP223" s="211">
        <f t="shared" si="317"/>
        <v>-2.1256423149842774E-2</v>
      </c>
      <c r="CQ223" s="198"/>
      <c r="CR223" s="127"/>
      <c r="CS223" s="127"/>
      <c r="CT223" s="198"/>
      <c r="CU223" s="198"/>
      <c r="CV223" s="198"/>
      <c r="CW223" s="198"/>
      <c r="CX223" s="198"/>
      <c r="CY223" s="198"/>
      <c r="CZ223" s="198"/>
      <c r="DA223" s="198"/>
      <c r="DB223" s="198"/>
      <c r="DC223" s="14"/>
      <c r="DD223" s="158">
        <v>16724.237000000001</v>
      </c>
      <c r="DE223" s="158">
        <v>15963.139506480824</v>
      </c>
      <c r="DF223" s="159">
        <f t="shared" si="318"/>
        <v>761.09749351917708</v>
      </c>
      <c r="DG223" s="166">
        <f t="shared" si="319"/>
        <v>4.7678434007933257E-2</v>
      </c>
      <c r="DH223" s="145"/>
      <c r="DI223" s="152"/>
      <c r="DJ223" s="152"/>
      <c r="DK223" s="145"/>
      <c r="DL223" s="145"/>
      <c r="DM223" s="145"/>
      <c r="DN223" s="145"/>
      <c r="DO223" s="145"/>
      <c r="DP223" s="145"/>
      <c r="DQ223" s="145"/>
      <c r="DR223" s="145"/>
      <c r="DS223" s="145"/>
      <c r="DT223" s="14"/>
      <c r="DU223" s="158">
        <v>41782.948547230611</v>
      </c>
      <c r="DV223" s="158">
        <v>44507.440763499966</v>
      </c>
      <c r="DW223" s="159">
        <f t="shared" si="320"/>
        <v>-2724.4922162693547</v>
      </c>
      <c r="DX223" s="166">
        <f t="shared" si="321"/>
        <v>-6.1214308653389948E-2</v>
      </c>
      <c r="DY223" s="145"/>
      <c r="DZ223" s="152"/>
      <c r="EA223" s="152"/>
      <c r="EB223" s="145"/>
      <c r="EC223" s="145"/>
      <c r="ED223" s="145"/>
      <c r="EE223" s="145"/>
      <c r="EF223" s="145"/>
      <c r="EG223" s="145"/>
      <c r="EH223" s="145"/>
      <c r="EI223" s="145"/>
      <c r="EJ223" s="145"/>
      <c r="EK223" s="14"/>
      <c r="EL223" s="158">
        <v>19099.6988791726</v>
      </c>
      <c r="EM223" s="158">
        <v>18663.80486</v>
      </c>
      <c r="EN223" s="159">
        <f t="shared" si="322"/>
        <v>435.89401917259966</v>
      </c>
      <c r="EO223" s="166">
        <f t="shared" si="323"/>
        <v>2.3355045899928095E-2</v>
      </c>
      <c r="EP223" s="145"/>
      <c r="EQ223" s="152"/>
      <c r="ER223" s="152"/>
      <c r="ES223" s="145"/>
      <c r="ET223" s="145"/>
      <c r="EU223" s="145"/>
      <c r="EV223" s="145"/>
      <c r="EW223" s="145"/>
      <c r="EX223" s="145"/>
      <c r="EY223" s="145"/>
      <c r="EZ223" s="145"/>
      <c r="FA223" s="145"/>
      <c r="FB223" s="14"/>
      <c r="FC223" s="158">
        <v>486.87899400000003</v>
      </c>
      <c r="FD223" s="158">
        <v>407.96130220000009</v>
      </c>
      <c r="FE223" s="159">
        <f t="shared" si="324"/>
        <v>78.917691799999943</v>
      </c>
      <c r="FF223" s="166">
        <f t="shared" si="325"/>
        <v>0.19344406289131588</v>
      </c>
      <c r="FG223" s="145"/>
      <c r="FH223" s="152"/>
      <c r="FI223" s="152"/>
      <c r="FJ223" s="145"/>
      <c r="FK223" s="145"/>
      <c r="FL223" s="145"/>
      <c r="FM223" s="145"/>
      <c r="FN223" s="145"/>
      <c r="FO223" s="145"/>
      <c r="FP223" s="145"/>
      <c r="FQ223" s="145"/>
      <c r="FR223" s="145"/>
      <c r="FS223" s="14"/>
      <c r="FT223" s="158">
        <v>0</v>
      </c>
      <c r="FU223" s="158">
        <v>0</v>
      </c>
      <c r="FV223" s="159">
        <f t="shared" si="326"/>
        <v>0</v>
      </c>
      <c r="FW223" s="166" t="str">
        <f t="shared" si="327"/>
        <v/>
      </c>
      <c r="FX223" s="145"/>
      <c r="FY223" s="152"/>
      <c r="FZ223" s="152"/>
      <c r="GA223" s="145"/>
      <c r="GB223" s="145"/>
      <c r="GC223" s="145"/>
      <c r="GD223" s="145"/>
      <c r="GE223" s="145"/>
      <c r="GF223" s="145"/>
      <c r="GG223" s="145"/>
      <c r="GH223" s="145"/>
      <c r="GI223" s="145"/>
    </row>
    <row r="224" spans="1:191" x14ac:dyDescent="0.25">
      <c r="A224" s="41">
        <v>791</v>
      </c>
      <c r="B224" s="45"/>
      <c r="C224" s="85" t="str">
        <f>VLOOKUP($A224&amp;C$1,TEXTDF,(SPRCODE="DE")*2+(SPRCODE="FR")*3,FALSE)</f>
        <v>Leistungsbearbeitungsaufwendungen</v>
      </c>
      <c r="D224" s="45"/>
      <c r="E224" s="45"/>
      <c r="F224" s="79">
        <f>+F48</f>
        <v>140416.4101295821</v>
      </c>
      <c r="G224" s="79">
        <f>+G48</f>
        <v>132178.11417637308</v>
      </c>
      <c r="H224" s="92">
        <f t="shared" si="306"/>
        <v>8238.2959532090172</v>
      </c>
      <c r="I224" s="93">
        <f t="shared" si="307"/>
        <v>6.2327231739863986E-2</v>
      </c>
      <c r="J224" s="23"/>
      <c r="K224" s="31"/>
      <c r="L224" s="31"/>
      <c r="M224" s="23"/>
      <c r="N224" s="23"/>
      <c r="O224" s="23"/>
      <c r="P224" s="23"/>
      <c r="Q224" s="23"/>
      <c r="R224" s="23"/>
      <c r="S224" s="23"/>
      <c r="T224" s="23"/>
      <c r="U224" s="23"/>
      <c r="V224" s="14"/>
      <c r="W224" s="152">
        <f>+W48</f>
        <v>43353.30009138451</v>
      </c>
      <c r="X224" s="152">
        <f>+X48</f>
        <v>38540.808077037909</v>
      </c>
      <c r="Y224" s="156">
        <f t="shared" si="308"/>
        <v>4812.4920143466006</v>
      </c>
      <c r="Z224" s="174">
        <f t="shared" si="309"/>
        <v>0.12486743933150213</v>
      </c>
      <c r="AA224" s="145"/>
      <c r="AB224" s="152"/>
      <c r="AC224" s="152"/>
      <c r="AD224" s="145"/>
      <c r="AE224" s="145"/>
      <c r="AF224" s="145"/>
      <c r="AG224" s="145"/>
      <c r="AH224" s="145"/>
      <c r="AI224" s="145"/>
      <c r="AJ224" s="145"/>
      <c r="AK224" s="145"/>
      <c r="AL224" s="145"/>
      <c r="AM224" s="14"/>
      <c r="AN224" s="152">
        <f>+AN48</f>
        <v>31607.731469999999</v>
      </c>
      <c r="AO224" s="152">
        <f>+AO48</f>
        <v>29690.1286</v>
      </c>
      <c r="AP224" s="156">
        <f t="shared" si="310"/>
        <v>1917.6028699999988</v>
      </c>
      <c r="AQ224" s="174">
        <f t="shared" si="311"/>
        <v>6.4587220076911311E-2</v>
      </c>
      <c r="AR224" s="145"/>
      <c r="AS224" s="152"/>
      <c r="AT224" s="152"/>
      <c r="AU224" s="145"/>
      <c r="AV224" s="145"/>
      <c r="AW224" s="145"/>
      <c r="AX224" s="145"/>
      <c r="AY224" s="145"/>
      <c r="AZ224" s="145"/>
      <c r="BA224" s="145"/>
      <c r="BB224" s="145"/>
      <c r="BC224" s="145"/>
      <c r="BD224" s="14"/>
      <c r="BE224" s="152">
        <f>+BE48</f>
        <v>15673.655931304602</v>
      </c>
      <c r="BF224" s="152">
        <f>+BF48</f>
        <v>15893.854590529796</v>
      </c>
      <c r="BG224" s="156">
        <f t="shared" si="312"/>
        <v>-220.19865922519421</v>
      </c>
      <c r="BH224" s="174">
        <f t="shared" si="313"/>
        <v>-1.385432702752909E-2</v>
      </c>
      <c r="BI224" s="145"/>
      <c r="BJ224" s="152"/>
      <c r="BK224" s="152"/>
      <c r="BL224" s="145"/>
      <c r="BM224" s="145"/>
      <c r="BN224" s="145"/>
      <c r="BO224" s="145"/>
      <c r="BP224" s="145"/>
      <c r="BQ224" s="145"/>
      <c r="BR224" s="145"/>
      <c r="BS224" s="145"/>
      <c r="BT224" s="145"/>
      <c r="BU224" s="14"/>
      <c r="BV224" s="152">
        <f>+BV48</f>
        <v>6992.5928000000022</v>
      </c>
      <c r="BW224" s="152">
        <f>+BW48</f>
        <v>7629.9316200000003</v>
      </c>
      <c r="BX224" s="156">
        <f t="shared" si="314"/>
        <v>-637.33881999999812</v>
      </c>
      <c r="BY224" s="174">
        <f t="shared" si="315"/>
        <v>-8.3531393430757661E-2</v>
      </c>
      <c r="BZ224" s="145"/>
      <c r="CA224" s="152"/>
      <c r="CB224" s="152"/>
      <c r="CC224" s="145"/>
      <c r="CD224" s="145"/>
      <c r="CE224" s="145"/>
      <c r="CF224" s="145"/>
      <c r="CG224" s="145"/>
      <c r="CH224" s="145"/>
      <c r="CI224" s="145"/>
      <c r="CJ224" s="145"/>
      <c r="CK224" s="145"/>
      <c r="CL224" s="14"/>
      <c r="CM224" s="127">
        <f>+CM48</f>
        <v>7958.2845908929994</v>
      </c>
      <c r="CN224" s="127">
        <f>+CN48</f>
        <v>8685.9524110053644</v>
      </c>
      <c r="CO224" s="205">
        <f t="shared" si="316"/>
        <v>-727.66782011236501</v>
      </c>
      <c r="CP224" s="218">
        <f t="shared" si="317"/>
        <v>-8.3775248318237128E-2</v>
      </c>
      <c r="CQ224" s="198"/>
      <c r="CR224" s="127"/>
      <c r="CS224" s="127"/>
      <c r="CT224" s="198"/>
      <c r="CU224" s="198"/>
      <c r="CV224" s="198"/>
      <c r="CW224" s="198"/>
      <c r="CX224" s="198"/>
      <c r="CY224" s="198"/>
      <c r="CZ224" s="198"/>
      <c r="DA224" s="198"/>
      <c r="DB224" s="198"/>
      <c r="DC224" s="14"/>
      <c r="DD224" s="152">
        <f>+DD48</f>
        <v>1931.895</v>
      </c>
      <c r="DE224" s="152">
        <f>+DE48</f>
        <v>1986</v>
      </c>
      <c r="DF224" s="156">
        <f t="shared" si="318"/>
        <v>-54.105000000000018</v>
      </c>
      <c r="DG224" s="174">
        <f t="shared" si="319"/>
        <v>-2.7243202416918466E-2</v>
      </c>
      <c r="DH224" s="145"/>
      <c r="DI224" s="152"/>
      <c r="DJ224" s="152"/>
      <c r="DK224" s="145"/>
      <c r="DL224" s="145"/>
      <c r="DM224" s="145"/>
      <c r="DN224" s="145"/>
      <c r="DO224" s="145"/>
      <c r="DP224" s="145"/>
      <c r="DQ224" s="145"/>
      <c r="DR224" s="145"/>
      <c r="DS224" s="145"/>
      <c r="DT224" s="14"/>
      <c r="DU224" s="152">
        <f>+DU48</f>
        <v>18678.21674</v>
      </c>
      <c r="DV224" s="152">
        <f>+DV48</f>
        <v>17819.399310000001</v>
      </c>
      <c r="DW224" s="156">
        <f t="shared" si="320"/>
        <v>858.81742999999915</v>
      </c>
      <c r="DX224" s="174">
        <f t="shared" si="321"/>
        <v>4.8195644255978998E-2</v>
      </c>
      <c r="DY224" s="145"/>
      <c r="DZ224" s="152"/>
      <c r="EA224" s="152"/>
      <c r="EB224" s="145"/>
      <c r="EC224" s="145"/>
      <c r="ED224" s="145"/>
      <c r="EE224" s="145"/>
      <c r="EF224" s="145"/>
      <c r="EG224" s="145"/>
      <c r="EH224" s="145"/>
      <c r="EI224" s="145"/>
      <c r="EJ224" s="145"/>
      <c r="EK224" s="14"/>
      <c r="EL224" s="152">
        <f>+EL48</f>
        <v>14012.07108</v>
      </c>
      <c r="EM224" s="152">
        <f>+EM48</f>
        <v>11671.21185</v>
      </c>
      <c r="EN224" s="156">
        <f t="shared" si="322"/>
        <v>2340.85923</v>
      </c>
      <c r="EO224" s="174">
        <f t="shared" si="323"/>
        <v>0.20056693855659891</v>
      </c>
      <c r="EP224" s="145"/>
      <c r="EQ224" s="152"/>
      <c r="ER224" s="152"/>
      <c r="ES224" s="145"/>
      <c r="ET224" s="145"/>
      <c r="EU224" s="145"/>
      <c r="EV224" s="145"/>
      <c r="EW224" s="145"/>
      <c r="EX224" s="145"/>
      <c r="EY224" s="145"/>
      <c r="EZ224" s="145"/>
      <c r="FA224" s="145"/>
      <c r="FB224" s="14"/>
      <c r="FC224" s="152">
        <f>+FC48</f>
        <v>208.66242600000001</v>
      </c>
      <c r="FD224" s="152">
        <f>+FD48</f>
        <v>260.82771780000002</v>
      </c>
      <c r="FE224" s="156">
        <f t="shared" si="324"/>
        <v>-52.165291800000006</v>
      </c>
      <c r="FF224" s="174">
        <f t="shared" si="325"/>
        <v>-0.19999903476516179</v>
      </c>
      <c r="FG224" s="145"/>
      <c r="FH224" s="152"/>
      <c r="FI224" s="152"/>
      <c r="FJ224" s="145"/>
      <c r="FK224" s="145"/>
      <c r="FL224" s="145"/>
      <c r="FM224" s="145"/>
      <c r="FN224" s="145"/>
      <c r="FO224" s="145"/>
      <c r="FP224" s="145"/>
      <c r="FQ224" s="145"/>
      <c r="FR224" s="145"/>
      <c r="FS224" s="14"/>
      <c r="FT224" s="152">
        <f>+FT48</f>
        <v>0</v>
      </c>
      <c r="FU224" s="152">
        <f>+FU48</f>
        <v>0</v>
      </c>
      <c r="FV224" s="156">
        <f t="shared" si="326"/>
        <v>0</v>
      </c>
      <c r="FW224" s="174" t="str">
        <f t="shared" si="327"/>
        <v/>
      </c>
      <c r="FX224" s="145"/>
      <c r="FY224" s="152"/>
      <c r="FZ224" s="152"/>
      <c r="GA224" s="145"/>
      <c r="GB224" s="145"/>
      <c r="GC224" s="145"/>
      <c r="GD224" s="145"/>
      <c r="GE224" s="145"/>
      <c r="GF224" s="145"/>
      <c r="GG224" s="145"/>
      <c r="GH224" s="145"/>
      <c r="GI224" s="145"/>
    </row>
    <row r="225" spans="1:191" x14ac:dyDescent="0.25">
      <c r="A225" s="41">
        <v>792</v>
      </c>
      <c r="B225" s="45"/>
      <c r="C225" s="85" t="str">
        <f>VLOOKUP($A225&amp;C$1,TEXTDF,(SPRCODE="DE")*2+(SPRCODE="FR")*3,FALSE)</f>
        <v>Anteil Rückversicherer am Betriebsaufwand</v>
      </c>
      <c r="D225" s="45"/>
      <c r="E225" s="45"/>
      <c r="F225" s="79">
        <f t="shared" ref="F225" si="330">+W225*$G$5+AN225*$H$5+BE225*$I$5+BV225*$K$5+CM225*$L$5+DD225*$M$5+DU225*$N$5+EL225*$P$5+FC225*$Q$5+FT225*$R$5</f>
        <v>-12250.463817289081</v>
      </c>
      <c r="G225" s="79">
        <f t="shared" ref="G225" si="331">+X225*$G$5+AO225*$H$5+BF225*$I$5+BW225*$K$5+CN225*$L$5+DE225*$M$5+DV225*$N$5+EM225*$P$5+FD225*$Q$5+FU225*$R$5</f>
        <v>-15169.052978000151</v>
      </c>
      <c r="H225" s="92">
        <f t="shared" si="306"/>
        <v>2918.5891607110698</v>
      </c>
      <c r="I225" s="93">
        <f t="shared" si="307"/>
        <v>-0.19240417743572602</v>
      </c>
      <c r="J225" s="23"/>
      <c r="K225" s="31"/>
      <c r="L225" s="31"/>
      <c r="M225" s="23"/>
      <c r="N225" s="23"/>
      <c r="O225" s="23"/>
      <c r="P225" s="23"/>
      <c r="Q225" s="23"/>
      <c r="R225" s="23"/>
      <c r="S225" s="23"/>
      <c r="T225" s="23"/>
      <c r="U225" s="23"/>
      <c r="V225" s="14"/>
      <c r="W225" s="152">
        <v>0</v>
      </c>
      <c r="X225" s="152">
        <v>0</v>
      </c>
      <c r="Y225" s="156">
        <f t="shared" si="308"/>
        <v>0</v>
      </c>
      <c r="Z225" s="174" t="str">
        <f t="shared" si="309"/>
        <v/>
      </c>
      <c r="AA225" s="145"/>
      <c r="AB225" s="152"/>
      <c r="AC225" s="152"/>
      <c r="AD225" s="145"/>
      <c r="AE225" s="145"/>
      <c r="AF225" s="145"/>
      <c r="AG225" s="145"/>
      <c r="AH225" s="145"/>
      <c r="AI225" s="145"/>
      <c r="AJ225" s="145"/>
      <c r="AK225" s="145"/>
      <c r="AL225" s="145"/>
      <c r="AM225" s="14"/>
      <c r="AN225" s="152">
        <v>-3771.2750000000001</v>
      </c>
      <c r="AO225" s="152">
        <v>-2706.3690000000001</v>
      </c>
      <c r="AP225" s="156">
        <f t="shared" si="310"/>
        <v>-1064.9059999999999</v>
      </c>
      <c r="AQ225" s="174">
        <f t="shared" si="311"/>
        <v>0.39348145060780704</v>
      </c>
      <c r="AR225" s="145"/>
      <c r="AS225" s="152"/>
      <c r="AT225" s="152"/>
      <c r="AU225" s="145"/>
      <c r="AV225" s="145"/>
      <c r="AW225" s="145"/>
      <c r="AX225" s="145"/>
      <c r="AY225" s="145"/>
      <c r="AZ225" s="145"/>
      <c r="BA225" s="145"/>
      <c r="BB225" s="145"/>
      <c r="BC225" s="145"/>
      <c r="BD225" s="14"/>
      <c r="BE225" s="152">
        <v>-1287.018</v>
      </c>
      <c r="BF225" s="152">
        <v>-473.67700000000002</v>
      </c>
      <c r="BG225" s="156">
        <f t="shared" si="312"/>
        <v>-813.34100000000001</v>
      </c>
      <c r="BH225" s="174">
        <f t="shared" si="313"/>
        <v>1.7170793599858132</v>
      </c>
      <c r="BI225" s="145"/>
      <c r="BJ225" s="152"/>
      <c r="BK225" s="152"/>
      <c r="BL225" s="145"/>
      <c r="BM225" s="145"/>
      <c r="BN225" s="145"/>
      <c r="BO225" s="145"/>
      <c r="BP225" s="145"/>
      <c r="BQ225" s="145"/>
      <c r="BR225" s="145"/>
      <c r="BS225" s="145"/>
      <c r="BT225" s="145"/>
      <c r="BU225" s="14"/>
      <c r="BV225" s="152">
        <v>-2927.3956872890803</v>
      </c>
      <c r="BW225" s="152">
        <v>-6266.9518780001517</v>
      </c>
      <c r="BX225" s="156">
        <f t="shared" si="314"/>
        <v>3339.5561907110714</v>
      </c>
      <c r="BY225" s="174">
        <f t="shared" si="315"/>
        <v>-0.53288364993425763</v>
      </c>
      <c r="BZ225" s="145"/>
      <c r="CA225" s="152"/>
      <c r="CB225" s="152"/>
      <c r="CC225" s="145"/>
      <c r="CD225" s="145"/>
      <c r="CE225" s="145"/>
      <c r="CF225" s="145"/>
      <c r="CG225" s="145"/>
      <c r="CH225" s="145"/>
      <c r="CI225" s="145"/>
      <c r="CJ225" s="145"/>
      <c r="CK225" s="145"/>
      <c r="CL225" s="14"/>
      <c r="CM225" s="127">
        <v>0</v>
      </c>
      <c r="CN225" s="127">
        <v>0</v>
      </c>
      <c r="CO225" s="205">
        <f t="shared" si="316"/>
        <v>0</v>
      </c>
      <c r="CP225" s="218" t="str">
        <f t="shared" si="317"/>
        <v/>
      </c>
      <c r="CQ225" s="198"/>
      <c r="CR225" s="127"/>
      <c r="CS225" s="127"/>
      <c r="CT225" s="198"/>
      <c r="CU225" s="198"/>
      <c r="CV225" s="198"/>
      <c r="CW225" s="198"/>
      <c r="CX225" s="198"/>
      <c r="CY225" s="198"/>
      <c r="CZ225" s="198"/>
      <c r="DA225" s="198"/>
      <c r="DB225" s="198"/>
      <c r="DC225" s="14"/>
      <c r="DD225" s="152">
        <v>0</v>
      </c>
      <c r="DE225" s="152">
        <v>0</v>
      </c>
      <c r="DF225" s="156">
        <f t="shared" si="318"/>
        <v>0</v>
      </c>
      <c r="DG225" s="174" t="str">
        <f t="shared" si="319"/>
        <v/>
      </c>
      <c r="DH225" s="145"/>
      <c r="DI225" s="152"/>
      <c r="DJ225" s="152"/>
      <c r="DK225" s="145"/>
      <c r="DL225" s="145"/>
      <c r="DM225" s="145"/>
      <c r="DN225" s="145"/>
      <c r="DO225" s="145"/>
      <c r="DP225" s="145"/>
      <c r="DQ225" s="145"/>
      <c r="DR225" s="145"/>
      <c r="DS225" s="145"/>
      <c r="DT225" s="14"/>
      <c r="DU225" s="152">
        <v>-4264.77513</v>
      </c>
      <c r="DV225" s="152">
        <v>-5722.0550999999996</v>
      </c>
      <c r="DW225" s="156">
        <f t="shared" si="320"/>
        <v>1457.2799699999996</v>
      </c>
      <c r="DX225" s="174">
        <f t="shared" si="321"/>
        <v>-0.25467772409252043</v>
      </c>
      <c r="DY225" s="145"/>
      <c r="DZ225" s="152"/>
      <c r="EA225" s="152"/>
      <c r="EB225" s="145"/>
      <c r="EC225" s="145"/>
      <c r="ED225" s="145"/>
      <c r="EE225" s="145"/>
      <c r="EF225" s="145"/>
      <c r="EG225" s="145"/>
      <c r="EH225" s="145"/>
      <c r="EI225" s="145"/>
      <c r="EJ225" s="145"/>
      <c r="EK225" s="14"/>
      <c r="EL225" s="152">
        <v>0</v>
      </c>
      <c r="EM225" s="152">
        <v>0</v>
      </c>
      <c r="EN225" s="156">
        <f t="shared" si="322"/>
        <v>0</v>
      </c>
      <c r="EO225" s="174" t="str">
        <f t="shared" si="323"/>
        <v/>
      </c>
      <c r="EP225" s="145"/>
      <c r="EQ225" s="152"/>
      <c r="ER225" s="152"/>
      <c r="ES225" s="145"/>
      <c r="ET225" s="145"/>
      <c r="EU225" s="145"/>
      <c r="EV225" s="145"/>
      <c r="EW225" s="145"/>
      <c r="EX225" s="145"/>
      <c r="EY225" s="145"/>
      <c r="EZ225" s="145"/>
      <c r="FA225" s="145"/>
      <c r="FB225" s="14"/>
      <c r="FC225" s="152">
        <v>0</v>
      </c>
      <c r="FD225" s="152">
        <v>0</v>
      </c>
      <c r="FE225" s="156">
        <f t="shared" si="324"/>
        <v>0</v>
      </c>
      <c r="FF225" s="174" t="str">
        <f t="shared" si="325"/>
        <v/>
      </c>
      <c r="FG225" s="145"/>
      <c r="FH225" s="152"/>
      <c r="FI225" s="152"/>
      <c r="FJ225" s="145"/>
      <c r="FK225" s="145"/>
      <c r="FL225" s="145"/>
      <c r="FM225" s="145"/>
      <c r="FN225" s="145"/>
      <c r="FO225" s="145"/>
      <c r="FP225" s="145"/>
      <c r="FQ225" s="145"/>
      <c r="FR225" s="145"/>
      <c r="FS225" s="14"/>
      <c r="FT225" s="152">
        <v>0</v>
      </c>
      <c r="FU225" s="152">
        <v>0</v>
      </c>
      <c r="FV225" s="156">
        <f t="shared" si="326"/>
        <v>0</v>
      </c>
      <c r="FW225" s="174" t="str">
        <f t="shared" si="327"/>
        <v/>
      </c>
      <c r="FX225" s="145"/>
      <c r="FY225" s="152"/>
      <c r="FZ225" s="152"/>
      <c r="GA225" s="145"/>
      <c r="GB225" s="145"/>
      <c r="GC225" s="145"/>
      <c r="GD225" s="145"/>
      <c r="GE225" s="145"/>
      <c r="GF225" s="145"/>
      <c r="GG225" s="145"/>
      <c r="GH225" s="145"/>
      <c r="GI225" s="145"/>
    </row>
    <row r="226" spans="1:191" x14ac:dyDescent="0.25">
      <c r="A226" s="41"/>
      <c r="B226" s="45"/>
      <c r="C226" s="45"/>
      <c r="D226" s="45"/>
      <c r="E226" s="45"/>
      <c r="F226" s="79"/>
      <c r="G226" s="79"/>
      <c r="H226" s="90"/>
      <c r="I226" s="91"/>
      <c r="J226" s="23"/>
      <c r="K226" s="31"/>
      <c r="L226" s="31"/>
      <c r="M226" s="23"/>
      <c r="N226" s="23"/>
      <c r="O226" s="23"/>
      <c r="P226" s="23"/>
      <c r="Q226" s="23"/>
      <c r="R226" s="23"/>
      <c r="S226" s="23"/>
      <c r="T226" s="23"/>
      <c r="U226" s="23"/>
      <c r="V226" s="14"/>
      <c r="W226" s="152"/>
      <c r="X226" s="152"/>
      <c r="Y226" s="161"/>
      <c r="Z226" s="170"/>
      <c r="AA226" s="145"/>
      <c r="AB226" s="152"/>
      <c r="AC226" s="152"/>
      <c r="AD226" s="145"/>
      <c r="AE226" s="145"/>
      <c r="AF226" s="145"/>
      <c r="AG226" s="145"/>
      <c r="AH226" s="145"/>
      <c r="AI226" s="145"/>
      <c r="AJ226" s="145"/>
      <c r="AK226" s="145"/>
      <c r="AL226" s="145"/>
      <c r="AM226" s="14"/>
      <c r="AN226" s="152"/>
      <c r="AO226" s="152"/>
      <c r="AP226" s="161"/>
      <c r="AQ226" s="170"/>
      <c r="AR226" s="145"/>
      <c r="AS226" s="152"/>
      <c r="AT226" s="152"/>
      <c r="AU226" s="145"/>
      <c r="AV226" s="145"/>
      <c r="AW226" s="145"/>
      <c r="AX226" s="145"/>
      <c r="AY226" s="145"/>
      <c r="AZ226" s="145"/>
      <c r="BA226" s="145"/>
      <c r="BB226" s="145"/>
      <c r="BC226" s="145"/>
      <c r="BD226" s="14"/>
      <c r="BE226" s="152"/>
      <c r="BF226" s="152"/>
      <c r="BG226" s="161"/>
      <c r="BH226" s="170"/>
      <c r="BI226" s="145"/>
      <c r="BJ226" s="152"/>
      <c r="BK226" s="152"/>
      <c r="BL226" s="145"/>
      <c r="BM226" s="145"/>
      <c r="BN226" s="145"/>
      <c r="BO226" s="145"/>
      <c r="BP226" s="145"/>
      <c r="BQ226" s="145"/>
      <c r="BR226" s="145"/>
      <c r="BS226" s="145"/>
      <c r="BT226" s="145"/>
      <c r="BU226" s="14"/>
      <c r="BV226" s="152"/>
      <c r="BW226" s="152"/>
      <c r="BX226" s="161"/>
      <c r="BY226" s="170"/>
      <c r="BZ226" s="145"/>
      <c r="CA226" s="152"/>
      <c r="CB226" s="152"/>
      <c r="CC226" s="145"/>
      <c r="CD226" s="145"/>
      <c r="CE226" s="145"/>
      <c r="CF226" s="145"/>
      <c r="CG226" s="145"/>
      <c r="CH226" s="145"/>
      <c r="CI226" s="145"/>
      <c r="CJ226" s="145"/>
      <c r="CK226" s="145"/>
      <c r="CL226" s="14"/>
      <c r="CM226" s="127"/>
      <c r="CN226" s="127"/>
      <c r="CO226" s="207"/>
      <c r="CP226" s="216"/>
      <c r="CQ226" s="198"/>
      <c r="CR226" s="127"/>
      <c r="CS226" s="127"/>
      <c r="CT226" s="198"/>
      <c r="CU226" s="198"/>
      <c r="CV226" s="198"/>
      <c r="CW226" s="198"/>
      <c r="CX226" s="198"/>
      <c r="CY226" s="198"/>
      <c r="CZ226" s="198"/>
      <c r="DA226" s="198"/>
      <c r="DB226" s="198"/>
      <c r="DC226" s="14"/>
      <c r="DD226" s="152"/>
      <c r="DE226" s="152"/>
      <c r="DF226" s="161"/>
      <c r="DG226" s="170"/>
      <c r="DH226" s="145"/>
      <c r="DI226" s="152"/>
      <c r="DJ226" s="152"/>
      <c r="DK226" s="145"/>
      <c r="DL226" s="145"/>
      <c r="DM226" s="145"/>
      <c r="DN226" s="145"/>
      <c r="DO226" s="145"/>
      <c r="DP226" s="145"/>
      <c r="DQ226" s="145"/>
      <c r="DR226" s="145"/>
      <c r="DS226" s="145"/>
      <c r="DT226" s="14"/>
      <c r="DU226" s="152"/>
      <c r="DV226" s="152"/>
      <c r="DW226" s="161"/>
      <c r="DX226" s="170"/>
      <c r="DY226" s="145"/>
      <c r="DZ226" s="152"/>
      <c r="EA226" s="152"/>
      <c r="EB226" s="145"/>
      <c r="EC226" s="145"/>
      <c r="ED226" s="145"/>
      <c r="EE226" s="145"/>
      <c r="EF226" s="145"/>
      <c r="EG226" s="145"/>
      <c r="EH226" s="145"/>
      <c r="EI226" s="145"/>
      <c r="EJ226" s="145"/>
      <c r="EK226" s="14"/>
      <c r="EL226" s="152"/>
      <c r="EM226" s="152"/>
      <c r="EN226" s="161"/>
      <c r="EO226" s="170"/>
      <c r="EP226" s="145"/>
      <c r="EQ226" s="152"/>
      <c r="ER226" s="152"/>
      <c r="ES226" s="145"/>
      <c r="ET226" s="145"/>
      <c r="EU226" s="145"/>
      <c r="EV226" s="145"/>
      <c r="EW226" s="145"/>
      <c r="EX226" s="145"/>
      <c r="EY226" s="145"/>
      <c r="EZ226" s="145"/>
      <c r="FA226" s="145"/>
      <c r="FB226" s="14"/>
      <c r="FC226" s="152"/>
      <c r="FD226" s="152"/>
      <c r="FE226" s="161"/>
      <c r="FF226" s="170"/>
      <c r="FG226" s="145"/>
      <c r="FH226" s="152"/>
      <c r="FI226" s="152"/>
      <c r="FJ226" s="145"/>
      <c r="FK226" s="145"/>
      <c r="FL226" s="145"/>
      <c r="FM226" s="145"/>
      <c r="FN226" s="145"/>
      <c r="FO226" s="145"/>
      <c r="FP226" s="145"/>
      <c r="FQ226" s="145"/>
      <c r="FR226" s="145"/>
      <c r="FS226" s="14"/>
      <c r="FT226" s="152"/>
      <c r="FU226" s="152"/>
      <c r="FV226" s="161"/>
      <c r="FW226" s="170"/>
      <c r="FX226" s="145"/>
      <c r="FY226" s="152"/>
      <c r="FZ226" s="152"/>
      <c r="GA226" s="145"/>
      <c r="GB226" s="145"/>
      <c r="GC226" s="145"/>
      <c r="GD226" s="145"/>
      <c r="GE226" s="145"/>
      <c r="GF226" s="145"/>
      <c r="GG226" s="145"/>
      <c r="GH226" s="145"/>
      <c r="GI226" s="145"/>
    </row>
    <row r="227" spans="1:191" ht="13" x14ac:dyDescent="0.3">
      <c r="A227" s="41">
        <v>793</v>
      </c>
      <c r="B227" s="45"/>
      <c r="C227" s="45"/>
      <c r="D227" s="45"/>
      <c r="E227" s="45"/>
      <c r="F227" s="79"/>
      <c r="G227" s="79"/>
      <c r="H227" s="90"/>
      <c r="I227" s="91"/>
      <c r="J227" s="23"/>
      <c r="K227" s="107" t="str">
        <f>VLOOKUP($A227&amp;K$1,TEXTDF,(SPRCODE="DE")*2+(SPRCODE="FR")*3,FALSE)</f>
        <v>Quote</v>
      </c>
      <c r="L227" s="107" t="str">
        <f>+K227</f>
        <v>Quote</v>
      </c>
      <c r="M227" s="45"/>
      <c r="N227" s="45"/>
      <c r="O227" s="23"/>
      <c r="P227" s="23"/>
      <c r="Q227" s="23"/>
      <c r="R227" s="23"/>
      <c r="S227" s="23"/>
      <c r="T227" s="23"/>
      <c r="U227" s="23"/>
      <c r="V227" s="14"/>
      <c r="W227" s="152"/>
      <c r="X227" s="152"/>
      <c r="Y227" s="161"/>
      <c r="Z227" s="170"/>
      <c r="AA227" s="145"/>
      <c r="AB227" s="165" t="s">
        <v>204</v>
      </c>
      <c r="AC227" s="165" t="str">
        <f>+AB227</f>
        <v>Quote</v>
      </c>
      <c r="AD227" s="145"/>
      <c r="AE227" s="145"/>
      <c r="AF227" s="145"/>
      <c r="AG227" s="145"/>
      <c r="AH227" s="145"/>
      <c r="AI227" s="145"/>
      <c r="AJ227" s="145"/>
      <c r="AK227" s="145"/>
      <c r="AL227" s="145"/>
      <c r="AM227" s="14"/>
      <c r="AN227" s="152"/>
      <c r="AO227" s="152"/>
      <c r="AP227" s="161"/>
      <c r="AQ227" s="170"/>
      <c r="AR227" s="145"/>
      <c r="AS227" s="165" t="s">
        <v>204</v>
      </c>
      <c r="AT227" s="165" t="str">
        <f>+AS227</f>
        <v>Quote</v>
      </c>
      <c r="AU227" s="145"/>
      <c r="AV227" s="145"/>
      <c r="AW227" s="145"/>
      <c r="AX227" s="145"/>
      <c r="AY227" s="145"/>
      <c r="AZ227" s="145"/>
      <c r="BA227" s="145"/>
      <c r="BB227" s="145"/>
      <c r="BC227" s="145"/>
      <c r="BD227" s="14"/>
      <c r="BE227" s="152"/>
      <c r="BF227" s="152"/>
      <c r="BG227" s="161"/>
      <c r="BH227" s="170"/>
      <c r="BI227" s="145"/>
      <c r="BJ227" s="165" t="s">
        <v>204</v>
      </c>
      <c r="BK227" s="165" t="str">
        <f>+BJ227</f>
        <v>Quote</v>
      </c>
      <c r="BL227" s="145"/>
      <c r="BM227" s="145"/>
      <c r="BN227" s="145"/>
      <c r="BO227" s="145"/>
      <c r="BP227" s="145"/>
      <c r="BQ227" s="145"/>
      <c r="BR227" s="145"/>
      <c r="BS227" s="145"/>
      <c r="BT227" s="145"/>
      <c r="BU227" s="14"/>
      <c r="BV227" s="152"/>
      <c r="BW227" s="152"/>
      <c r="BX227" s="161"/>
      <c r="BY227" s="170"/>
      <c r="BZ227" s="145"/>
      <c r="CA227" s="165" t="s">
        <v>204</v>
      </c>
      <c r="CB227" s="165" t="str">
        <f>+CA227</f>
        <v>Quote</v>
      </c>
      <c r="CC227" s="145"/>
      <c r="CD227" s="145"/>
      <c r="CE227" s="145"/>
      <c r="CF227" s="145"/>
      <c r="CG227" s="145"/>
      <c r="CH227" s="145"/>
      <c r="CI227" s="145"/>
      <c r="CJ227" s="145"/>
      <c r="CK227" s="145"/>
      <c r="CL227" s="14"/>
      <c r="CM227" s="127"/>
      <c r="CN227" s="127"/>
      <c r="CO227" s="207"/>
      <c r="CP227" s="216"/>
      <c r="CQ227" s="198"/>
      <c r="CR227" s="210" t="s">
        <v>204</v>
      </c>
      <c r="CS227" s="210" t="str">
        <f>+CR227</f>
        <v>Quote</v>
      </c>
      <c r="CT227" s="198"/>
      <c r="CU227" s="198"/>
      <c r="CV227" s="198"/>
      <c r="CW227" s="198"/>
      <c r="CX227" s="198"/>
      <c r="CY227" s="198"/>
      <c r="CZ227" s="198"/>
      <c r="DA227" s="198"/>
      <c r="DB227" s="198"/>
      <c r="DC227" s="14"/>
      <c r="DD227" s="152"/>
      <c r="DE227" s="152"/>
      <c r="DF227" s="161"/>
      <c r="DG227" s="170"/>
      <c r="DH227" s="145"/>
      <c r="DI227" s="165" t="s">
        <v>204</v>
      </c>
      <c r="DJ227" s="165" t="str">
        <f>+DI227</f>
        <v>Quote</v>
      </c>
      <c r="DK227" s="145"/>
      <c r="DL227" s="145"/>
      <c r="DM227" s="145"/>
      <c r="DN227" s="145"/>
      <c r="DO227" s="145"/>
      <c r="DP227" s="145"/>
      <c r="DQ227" s="145"/>
      <c r="DR227" s="145"/>
      <c r="DS227" s="145"/>
      <c r="DT227" s="14"/>
      <c r="DU227" s="152"/>
      <c r="DV227" s="152"/>
      <c r="DW227" s="161"/>
      <c r="DX227" s="170"/>
      <c r="DY227" s="145"/>
      <c r="DZ227" s="165" t="s">
        <v>204</v>
      </c>
      <c r="EA227" s="165" t="str">
        <f>+DZ227</f>
        <v>Quote</v>
      </c>
      <c r="EB227" s="145"/>
      <c r="EC227" s="145"/>
      <c r="ED227" s="145"/>
      <c r="EE227" s="145"/>
      <c r="EF227" s="145"/>
      <c r="EG227" s="145"/>
      <c r="EH227" s="145"/>
      <c r="EI227" s="145"/>
      <c r="EJ227" s="145"/>
      <c r="EK227" s="14"/>
      <c r="EL227" s="152"/>
      <c r="EM227" s="152"/>
      <c r="EN227" s="161"/>
      <c r="EO227" s="170"/>
      <c r="EP227" s="145"/>
      <c r="EQ227" s="165" t="s">
        <v>204</v>
      </c>
      <c r="ER227" s="165" t="str">
        <f>+EQ227</f>
        <v>Quote</v>
      </c>
      <c r="ES227" s="145"/>
      <c r="ET227" s="145"/>
      <c r="EU227" s="145"/>
      <c r="EV227" s="145"/>
      <c r="EW227" s="145"/>
      <c r="EX227" s="145"/>
      <c r="EY227" s="145"/>
      <c r="EZ227" s="145"/>
      <c r="FA227" s="145"/>
      <c r="FB227" s="14"/>
      <c r="FC227" s="152"/>
      <c r="FD227" s="152"/>
      <c r="FE227" s="161"/>
      <c r="FF227" s="170"/>
      <c r="FG227" s="145"/>
      <c r="FH227" s="165" t="s">
        <v>204</v>
      </c>
      <c r="FI227" s="165" t="str">
        <f>+FH227</f>
        <v>Quote</v>
      </c>
      <c r="FJ227" s="145"/>
      <c r="FK227" s="145"/>
      <c r="FL227" s="145"/>
      <c r="FM227" s="145"/>
      <c r="FN227" s="145"/>
      <c r="FO227" s="145"/>
      <c r="FP227" s="145"/>
      <c r="FQ227" s="145"/>
      <c r="FR227" s="145"/>
      <c r="FS227" s="14"/>
      <c r="FT227" s="152"/>
      <c r="FU227" s="152"/>
      <c r="FV227" s="161"/>
      <c r="FW227" s="170"/>
      <c r="FX227" s="145"/>
      <c r="FY227" s="165" t="s">
        <v>204</v>
      </c>
      <c r="FZ227" s="165" t="str">
        <f>+FY227</f>
        <v>Quote</v>
      </c>
      <c r="GA227" s="145"/>
      <c r="GB227" s="145"/>
      <c r="GC227" s="145"/>
      <c r="GD227" s="145"/>
      <c r="GE227" s="145"/>
      <c r="GF227" s="145"/>
      <c r="GG227" s="145"/>
      <c r="GH227" s="145"/>
      <c r="GI227" s="145"/>
    </row>
    <row r="228" spans="1:191" ht="13" x14ac:dyDescent="0.3">
      <c r="A228" s="41"/>
      <c r="B228" s="45"/>
      <c r="C228" s="45"/>
      <c r="D228" s="45"/>
      <c r="E228" s="45"/>
      <c r="F228" s="231">
        <f>+F215</f>
        <v>2022</v>
      </c>
      <c r="G228" s="231">
        <f>+F228-1</f>
        <v>2021</v>
      </c>
      <c r="H228" s="83" t="s">
        <v>571</v>
      </c>
      <c r="I228" s="84" t="s">
        <v>572</v>
      </c>
      <c r="J228" s="23"/>
      <c r="K228" s="231">
        <f>+F228</f>
        <v>2022</v>
      </c>
      <c r="L228" s="231">
        <f>+K228-1</f>
        <v>2021</v>
      </c>
      <c r="M228" s="83" t="s">
        <v>571</v>
      </c>
      <c r="N228" s="84" t="s">
        <v>572</v>
      </c>
      <c r="O228" s="23"/>
      <c r="P228" s="23"/>
      <c r="Q228" s="23"/>
      <c r="R228" s="23"/>
      <c r="S228" s="23"/>
      <c r="T228" s="23"/>
      <c r="U228" s="23"/>
      <c r="V228" s="14"/>
      <c r="W228" s="147">
        <v>2022</v>
      </c>
      <c r="X228" s="147">
        <f>+W228-1</f>
        <v>2021</v>
      </c>
      <c r="Y228" s="163" t="s">
        <v>571</v>
      </c>
      <c r="Z228" s="164" t="s">
        <v>572</v>
      </c>
      <c r="AA228" s="145"/>
      <c r="AB228" s="147">
        <v>2022</v>
      </c>
      <c r="AC228" s="147">
        <f>+AB228-1</f>
        <v>2021</v>
      </c>
      <c r="AD228" s="163" t="s">
        <v>571</v>
      </c>
      <c r="AE228" s="164" t="s">
        <v>572</v>
      </c>
      <c r="AF228" s="145"/>
      <c r="AG228" s="145"/>
      <c r="AH228" s="145"/>
      <c r="AI228" s="145"/>
      <c r="AJ228" s="145"/>
      <c r="AK228" s="145"/>
      <c r="AL228" s="145"/>
      <c r="AM228" s="14"/>
      <c r="AN228" s="147">
        <v>2022</v>
      </c>
      <c r="AO228" s="147">
        <f>+AN228-1</f>
        <v>2021</v>
      </c>
      <c r="AP228" s="163" t="s">
        <v>571</v>
      </c>
      <c r="AQ228" s="164" t="s">
        <v>572</v>
      </c>
      <c r="AR228" s="145"/>
      <c r="AS228" s="147">
        <v>2022</v>
      </c>
      <c r="AT228" s="147">
        <f>+AS228-1</f>
        <v>2021</v>
      </c>
      <c r="AU228" s="163" t="s">
        <v>571</v>
      </c>
      <c r="AV228" s="164" t="s">
        <v>572</v>
      </c>
      <c r="AW228" s="145"/>
      <c r="AX228" s="145"/>
      <c r="AY228" s="145"/>
      <c r="AZ228" s="145"/>
      <c r="BA228" s="145"/>
      <c r="BB228" s="145"/>
      <c r="BC228" s="145"/>
      <c r="BD228" s="14"/>
      <c r="BE228" s="147">
        <v>2022</v>
      </c>
      <c r="BF228" s="147">
        <f>+BE228-1</f>
        <v>2021</v>
      </c>
      <c r="BG228" s="163" t="s">
        <v>571</v>
      </c>
      <c r="BH228" s="164" t="s">
        <v>572</v>
      </c>
      <c r="BI228" s="145"/>
      <c r="BJ228" s="147">
        <v>2022</v>
      </c>
      <c r="BK228" s="147">
        <f>+BJ228-1</f>
        <v>2021</v>
      </c>
      <c r="BL228" s="163" t="s">
        <v>571</v>
      </c>
      <c r="BM228" s="164" t="s">
        <v>572</v>
      </c>
      <c r="BN228" s="145"/>
      <c r="BO228" s="145"/>
      <c r="BP228" s="145"/>
      <c r="BQ228" s="145"/>
      <c r="BR228" s="145"/>
      <c r="BS228" s="145"/>
      <c r="BT228" s="145"/>
      <c r="BU228" s="14"/>
      <c r="BV228" s="147">
        <v>2022</v>
      </c>
      <c r="BW228" s="147">
        <f>+BV228-1</f>
        <v>2021</v>
      </c>
      <c r="BX228" s="163" t="s">
        <v>571</v>
      </c>
      <c r="BY228" s="164" t="s">
        <v>572</v>
      </c>
      <c r="BZ228" s="145"/>
      <c r="CA228" s="147">
        <v>2022</v>
      </c>
      <c r="CB228" s="147">
        <f>+CA228-1</f>
        <v>2021</v>
      </c>
      <c r="CC228" s="163" t="s">
        <v>571</v>
      </c>
      <c r="CD228" s="164" t="s">
        <v>572</v>
      </c>
      <c r="CE228" s="145"/>
      <c r="CF228" s="145"/>
      <c r="CG228" s="145"/>
      <c r="CH228" s="145"/>
      <c r="CI228" s="145"/>
      <c r="CJ228" s="145"/>
      <c r="CK228" s="145"/>
      <c r="CL228" s="14"/>
      <c r="CM228" s="200">
        <v>2022</v>
      </c>
      <c r="CN228" s="200">
        <f>+CM228-1</f>
        <v>2021</v>
      </c>
      <c r="CO228" s="208" t="s">
        <v>571</v>
      </c>
      <c r="CP228" s="209" t="s">
        <v>572</v>
      </c>
      <c r="CQ228" s="198"/>
      <c r="CR228" s="200">
        <v>2022</v>
      </c>
      <c r="CS228" s="200">
        <f>+CR228-1</f>
        <v>2021</v>
      </c>
      <c r="CT228" s="208" t="s">
        <v>571</v>
      </c>
      <c r="CU228" s="209" t="s">
        <v>572</v>
      </c>
      <c r="CV228" s="198"/>
      <c r="CW228" s="198"/>
      <c r="CX228" s="198"/>
      <c r="CY228" s="198"/>
      <c r="CZ228" s="198"/>
      <c r="DA228" s="198"/>
      <c r="DB228" s="198"/>
      <c r="DC228" s="14"/>
      <c r="DD228" s="147">
        <v>2022</v>
      </c>
      <c r="DE228" s="147">
        <f>+DD228-1</f>
        <v>2021</v>
      </c>
      <c r="DF228" s="163" t="s">
        <v>571</v>
      </c>
      <c r="DG228" s="164" t="s">
        <v>572</v>
      </c>
      <c r="DH228" s="145"/>
      <c r="DI228" s="147">
        <v>2022</v>
      </c>
      <c r="DJ228" s="147">
        <f>+DI228-1</f>
        <v>2021</v>
      </c>
      <c r="DK228" s="163" t="s">
        <v>571</v>
      </c>
      <c r="DL228" s="164" t="s">
        <v>572</v>
      </c>
      <c r="DM228" s="145"/>
      <c r="DN228" s="145"/>
      <c r="DO228" s="145"/>
      <c r="DP228" s="145"/>
      <c r="DQ228" s="145"/>
      <c r="DR228" s="145"/>
      <c r="DS228" s="145"/>
      <c r="DT228" s="14"/>
      <c r="DU228" s="147">
        <v>2022</v>
      </c>
      <c r="DV228" s="147">
        <f>+DU228-1</f>
        <v>2021</v>
      </c>
      <c r="DW228" s="163" t="s">
        <v>571</v>
      </c>
      <c r="DX228" s="164" t="s">
        <v>572</v>
      </c>
      <c r="DY228" s="145"/>
      <c r="DZ228" s="147">
        <v>2022</v>
      </c>
      <c r="EA228" s="147">
        <f>+DZ228-1</f>
        <v>2021</v>
      </c>
      <c r="EB228" s="163" t="s">
        <v>571</v>
      </c>
      <c r="EC228" s="164" t="s">
        <v>572</v>
      </c>
      <c r="ED228" s="145"/>
      <c r="EE228" s="145"/>
      <c r="EF228" s="145"/>
      <c r="EG228" s="145"/>
      <c r="EH228" s="145"/>
      <c r="EI228" s="145"/>
      <c r="EJ228" s="145"/>
      <c r="EK228" s="14"/>
      <c r="EL228" s="147">
        <v>2022</v>
      </c>
      <c r="EM228" s="147">
        <f>+EL228-1</f>
        <v>2021</v>
      </c>
      <c r="EN228" s="163" t="s">
        <v>571</v>
      </c>
      <c r="EO228" s="164" t="s">
        <v>572</v>
      </c>
      <c r="EP228" s="145"/>
      <c r="EQ228" s="147">
        <v>2022</v>
      </c>
      <c r="ER228" s="147">
        <f>+EQ228-1</f>
        <v>2021</v>
      </c>
      <c r="ES228" s="163" t="s">
        <v>571</v>
      </c>
      <c r="ET228" s="164" t="s">
        <v>572</v>
      </c>
      <c r="EU228" s="145"/>
      <c r="EV228" s="145"/>
      <c r="EW228" s="145"/>
      <c r="EX228" s="145"/>
      <c r="EY228" s="145"/>
      <c r="EZ228" s="145"/>
      <c r="FA228" s="145"/>
      <c r="FB228" s="14"/>
      <c r="FC228" s="147">
        <v>2022</v>
      </c>
      <c r="FD228" s="147">
        <f>+FC228-1</f>
        <v>2021</v>
      </c>
      <c r="FE228" s="163" t="s">
        <v>571</v>
      </c>
      <c r="FF228" s="164" t="s">
        <v>572</v>
      </c>
      <c r="FG228" s="145"/>
      <c r="FH228" s="147">
        <v>2022</v>
      </c>
      <c r="FI228" s="147">
        <f>+FH228-1</f>
        <v>2021</v>
      </c>
      <c r="FJ228" s="163" t="s">
        <v>571</v>
      </c>
      <c r="FK228" s="164" t="s">
        <v>572</v>
      </c>
      <c r="FL228" s="145"/>
      <c r="FM228" s="145"/>
      <c r="FN228" s="145"/>
      <c r="FO228" s="145"/>
      <c r="FP228" s="145"/>
      <c r="FQ228" s="145"/>
      <c r="FR228" s="145"/>
      <c r="FS228" s="14"/>
      <c r="FT228" s="147">
        <v>2022</v>
      </c>
      <c r="FU228" s="147">
        <f>+FT228-1</f>
        <v>2021</v>
      </c>
      <c r="FV228" s="163" t="s">
        <v>571</v>
      </c>
      <c r="FW228" s="164" t="s">
        <v>572</v>
      </c>
      <c r="FX228" s="145"/>
      <c r="FY228" s="147">
        <v>2022</v>
      </c>
      <c r="FZ228" s="147">
        <f>+FY228-1</f>
        <v>2021</v>
      </c>
      <c r="GA228" s="163" t="s">
        <v>571</v>
      </c>
      <c r="GB228" s="164" t="s">
        <v>572</v>
      </c>
      <c r="GC228" s="145"/>
      <c r="GD228" s="145"/>
      <c r="GE228" s="145"/>
      <c r="GF228" s="145"/>
      <c r="GG228" s="145"/>
      <c r="GH228" s="145"/>
      <c r="GI228" s="145"/>
    </row>
    <row r="229" spans="1:191" ht="13" x14ac:dyDescent="0.3">
      <c r="A229" s="41">
        <v>794</v>
      </c>
      <c r="B229" s="60" t="str">
        <f>VLOOKUP($A229&amp;B$1,TEXTDF,(SPRCODE="DE")*2+(SPRCODE="FR")*3,FALSE)</f>
        <v>Marktwert Kapitalanlagen</v>
      </c>
      <c r="C229" s="60"/>
      <c r="D229" s="60"/>
      <c r="E229" s="60"/>
      <c r="F229" s="61">
        <f>+SUBTOTAL(9,F230:F232)</f>
        <v>156516804.74603254</v>
      </c>
      <c r="G229" s="61">
        <f>+SUBTOTAL(9,G230:G232)</f>
        <v>182377740.15511069</v>
      </c>
      <c r="H229" s="102">
        <f>+IFERROR(F229-G229,"")</f>
        <v>-25860935.409078151</v>
      </c>
      <c r="I229" s="103">
        <f>+IFERROR(F229/G229-1,0)</f>
        <v>-0.14179874905283751</v>
      </c>
      <c r="J229" s="23"/>
      <c r="K229" s="100">
        <f t="shared" ref="K229:L232" si="332">+IFERROR(F229/F$229,0)</f>
        <v>1</v>
      </c>
      <c r="L229" s="100">
        <f t="shared" si="332"/>
        <v>1</v>
      </c>
      <c r="M229" s="108">
        <f>+IFERROR(K229-L229,"")</f>
        <v>0</v>
      </c>
      <c r="N229" s="103">
        <f>+IFERROR(K229/L229-1,"")</f>
        <v>0</v>
      </c>
      <c r="O229" s="23"/>
      <c r="P229" s="23"/>
      <c r="Q229" s="23"/>
      <c r="R229" s="23"/>
      <c r="S229" s="23"/>
      <c r="T229" s="23"/>
      <c r="U229" s="23"/>
      <c r="V229" s="14"/>
      <c r="W229" s="149">
        <f>+SUBTOTAL(9,W230:W232)</f>
        <v>77639639.935839996</v>
      </c>
      <c r="X229" s="149">
        <f>+SUBTOTAL(9,X230:X232)</f>
        <v>87761621.877409995</v>
      </c>
      <c r="Y229" s="187">
        <f>+IFERROR(W229-X229,"")</f>
        <v>-10121981.941569999</v>
      </c>
      <c r="Z229" s="188">
        <f>+IFERROR(W229/X229-1,0)</f>
        <v>-0.11533494624460006</v>
      </c>
      <c r="AA229" s="145"/>
      <c r="AB229" s="182">
        <f t="shared" ref="AB229:AC232" si="333">+IFERROR(W229/W$229,0)</f>
        <v>1</v>
      </c>
      <c r="AC229" s="182">
        <f t="shared" si="333"/>
        <v>1</v>
      </c>
      <c r="AD229" s="192">
        <f>+IFERROR(AB229-AC229,"")</f>
        <v>0</v>
      </c>
      <c r="AE229" s="188">
        <f>+IFERROR(AB229/AC229-1,"")</f>
        <v>0</v>
      </c>
      <c r="AF229" s="145"/>
      <c r="AG229" s="145"/>
      <c r="AH229" s="145"/>
      <c r="AI229" s="145"/>
      <c r="AJ229" s="145"/>
      <c r="AK229" s="145"/>
      <c r="AL229" s="145"/>
      <c r="AM229" s="14"/>
      <c r="AN229" s="149">
        <f>+SUBTOTAL(9,AN230:AN232)</f>
        <v>17344829.03497</v>
      </c>
      <c r="AO229" s="149">
        <f>+SUBTOTAL(9,AO230:AO232)</f>
        <v>23092939.64034</v>
      </c>
      <c r="AP229" s="187">
        <f>+IFERROR(AN229-AO229,"")</f>
        <v>-5748110.60537</v>
      </c>
      <c r="AQ229" s="188">
        <f>+IFERROR(AN229/AO229-1,0)</f>
        <v>-0.24891203523214034</v>
      </c>
      <c r="AR229" s="145"/>
      <c r="AS229" s="182">
        <f t="shared" ref="AS229:AT232" si="334">+IFERROR(AN229/AN$229,0)</f>
        <v>1</v>
      </c>
      <c r="AT229" s="182">
        <f t="shared" si="334"/>
        <v>1</v>
      </c>
      <c r="AU229" s="192">
        <f>+IFERROR(AS229-AT229,"")</f>
        <v>0</v>
      </c>
      <c r="AV229" s="188">
        <f>+IFERROR(AS229/AT229-1,"")</f>
        <v>0</v>
      </c>
      <c r="AW229" s="145"/>
      <c r="AX229" s="145"/>
      <c r="AY229" s="145"/>
      <c r="AZ229" s="145"/>
      <c r="BA229" s="145"/>
      <c r="BB229" s="145"/>
      <c r="BC229" s="145"/>
      <c r="BD229" s="14"/>
      <c r="BE229" s="149">
        <f>+SUBTOTAL(9,BE230:BE232)</f>
        <v>18549835.650819998</v>
      </c>
      <c r="BF229" s="149">
        <f>+SUBTOTAL(9,BF230:BF232)</f>
        <v>21375557.808049999</v>
      </c>
      <c r="BG229" s="187">
        <f>+IFERROR(BE229-BF229,"")</f>
        <v>-2825722.1572300009</v>
      </c>
      <c r="BH229" s="188">
        <f>+IFERROR(BE229/BF229-1,0)</f>
        <v>-0.13219407804954864</v>
      </c>
      <c r="BI229" s="145"/>
      <c r="BJ229" s="182">
        <f t="shared" ref="BJ229:BK232" si="335">+IFERROR(BE229/BE$229,0)</f>
        <v>1</v>
      </c>
      <c r="BK229" s="182">
        <f t="shared" si="335"/>
        <v>1</v>
      </c>
      <c r="BL229" s="192">
        <f>+IFERROR(BJ229-BK229,"")</f>
        <v>0</v>
      </c>
      <c r="BM229" s="188">
        <f>+IFERROR(BJ229/BK229-1,"")</f>
        <v>0</v>
      </c>
      <c r="BN229" s="145"/>
      <c r="BO229" s="145"/>
      <c r="BP229" s="145"/>
      <c r="BQ229" s="145"/>
      <c r="BR229" s="145"/>
      <c r="BS229" s="145"/>
      <c r="BT229" s="145"/>
      <c r="BU229" s="14"/>
      <c r="BV229" s="149">
        <f>+SUBTOTAL(9,BV230:BV232)</f>
        <v>17059025.566569999</v>
      </c>
      <c r="BW229" s="149">
        <f>+SUBTOTAL(9,BW230:BW232)</f>
        <v>19464389.865649998</v>
      </c>
      <c r="BX229" s="187">
        <f>+IFERROR(BV229-BW229,"")</f>
        <v>-2405364.2990799993</v>
      </c>
      <c r="BY229" s="188">
        <f>+IFERROR(BV229/BW229-1,0)</f>
        <v>-0.12357768805920255</v>
      </c>
      <c r="BZ229" s="145"/>
      <c r="CA229" s="182">
        <f t="shared" ref="CA229:CB232" si="336">+IFERROR(BV229/BV$229,0)</f>
        <v>1</v>
      </c>
      <c r="CB229" s="182">
        <f t="shared" si="336"/>
        <v>1</v>
      </c>
      <c r="CC229" s="192">
        <f>+IFERROR(CA229-CB229,"")</f>
        <v>0</v>
      </c>
      <c r="CD229" s="188">
        <f>+IFERROR(CA229/CB229-1,"")</f>
        <v>0</v>
      </c>
      <c r="CE229" s="145"/>
      <c r="CF229" s="145"/>
      <c r="CG229" s="145"/>
      <c r="CH229" s="145"/>
      <c r="CI229" s="145"/>
      <c r="CJ229" s="145"/>
      <c r="CK229" s="145"/>
      <c r="CL229" s="14"/>
      <c r="CM229" s="202">
        <f>+SUBTOTAL(9,CM230:CM232)</f>
        <v>11101648.992724366</v>
      </c>
      <c r="CN229" s="202">
        <f>+SUBTOTAL(9,CN230:CN232)</f>
        <v>13526818.216824733</v>
      </c>
      <c r="CO229" s="226">
        <f>+IFERROR(CM229-CN229,"")</f>
        <v>-2425169.2241003662</v>
      </c>
      <c r="CP229" s="188">
        <f>+IFERROR(CM229/CN229-1,0)</f>
        <v>-0.17928600689583651</v>
      </c>
      <c r="CQ229" s="198"/>
      <c r="CR229" s="182">
        <f t="shared" ref="CR229:CS232" si="337">+IFERROR(CM229/CM$229,0)</f>
        <v>1</v>
      </c>
      <c r="CS229" s="182">
        <f t="shared" si="337"/>
        <v>1</v>
      </c>
      <c r="CT229" s="192">
        <f>+IFERROR(CR229-CS229,"")</f>
        <v>0</v>
      </c>
      <c r="CU229" s="188">
        <f>+IFERROR(CR229/CS229-1,"")</f>
        <v>0</v>
      </c>
      <c r="CV229" s="198"/>
      <c r="CW229" s="198"/>
      <c r="CX229" s="198"/>
      <c r="CY229" s="198"/>
      <c r="CZ229" s="198"/>
      <c r="DA229" s="198"/>
      <c r="DB229" s="198"/>
      <c r="DC229" s="14"/>
      <c r="DD229" s="149">
        <f>+SUBTOTAL(9,DD230:DD232)</f>
        <v>3627110.3593981597</v>
      </c>
      <c r="DE229" s="149">
        <f>+SUBTOTAL(9,DE230:DE232)</f>
        <v>4051570.4844159819</v>
      </c>
      <c r="DF229" s="187">
        <f>+IFERROR(DD229-DE229,"")</f>
        <v>-424460.12501782225</v>
      </c>
      <c r="DG229" s="188">
        <f>+IFERROR(DD229/DE229-1,0)</f>
        <v>-0.10476434425871939</v>
      </c>
      <c r="DH229" s="145"/>
      <c r="DI229" s="182">
        <f t="shared" ref="DI229:DJ232" si="338">+IFERROR(DD229/DD$229,0)</f>
        <v>1</v>
      </c>
      <c r="DJ229" s="182">
        <f t="shared" si="338"/>
        <v>1</v>
      </c>
      <c r="DK229" s="192">
        <f>+IFERROR(DI229-DJ229,"")</f>
        <v>0</v>
      </c>
      <c r="DL229" s="188">
        <f>+IFERROR(DI229/DJ229-1,"")</f>
        <v>0</v>
      </c>
      <c r="DM229" s="145"/>
      <c r="DN229" s="145"/>
      <c r="DO229" s="145"/>
      <c r="DP229" s="145"/>
      <c r="DQ229" s="145"/>
      <c r="DR229" s="145"/>
      <c r="DS229" s="145"/>
      <c r="DT229" s="14"/>
      <c r="DU229" s="149">
        <f>+SUBTOTAL(9,DU230:DU232)</f>
        <v>7792444.9999999991</v>
      </c>
      <c r="DV229" s="149">
        <f>+SUBTOTAL(9,DV230:DV232)</f>
        <v>9242248.8739000019</v>
      </c>
      <c r="DW229" s="187">
        <f>+IFERROR(DU229-DV229,"")</f>
        <v>-1449803.8739000028</v>
      </c>
      <c r="DX229" s="188">
        <f>+IFERROR(DU229/DV229-1,0)</f>
        <v>-0.15686700214211191</v>
      </c>
      <c r="DY229" s="145"/>
      <c r="DZ229" s="182">
        <f t="shared" ref="DZ229:EA232" si="339">+IFERROR(DU229/DU$229,0)</f>
        <v>1</v>
      </c>
      <c r="EA229" s="182">
        <f t="shared" si="339"/>
        <v>1</v>
      </c>
      <c r="EB229" s="192">
        <f>+IFERROR(DZ229-EA229,"")</f>
        <v>0</v>
      </c>
      <c r="EC229" s="188">
        <f>+IFERROR(DZ229/EA229-1,"")</f>
        <v>0</v>
      </c>
      <c r="ED229" s="145"/>
      <c r="EE229" s="145"/>
      <c r="EF229" s="145"/>
      <c r="EG229" s="145"/>
      <c r="EH229" s="145"/>
      <c r="EI229" s="145"/>
      <c r="EJ229" s="145"/>
      <c r="EK229" s="14"/>
      <c r="EL229" s="149">
        <f>+SUBTOTAL(9,EL230:EL232)</f>
        <v>3256372.2519000005</v>
      </c>
      <c r="EM229" s="149">
        <f>+SUBTOTAL(9,EM230:EM232)</f>
        <v>3696603.1538200001</v>
      </c>
      <c r="EN229" s="187">
        <f>+IFERROR(EL229-EM229,"")</f>
        <v>-440230.90191999963</v>
      </c>
      <c r="EO229" s="188">
        <f>+IFERROR(EL229/EM229-1,0)</f>
        <v>-0.11909065799099194</v>
      </c>
      <c r="EP229" s="145"/>
      <c r="EQ229" s="182">
        <f t="shared" ref="EQ229:ER232" si="340">+IFERROR(EL229/EL$229,0)</f>
        <v>1</v>
      </c>
      <c r="ER229" s="182">
        <f t="shared" si="340"/>
        <v>1</v>
      </c>
      <c r="ES229" s="192">
        <f>+IFERROR(EQ229-ER229,"")</f>
        <v>0</v>
      </c>
      <c r="ET229" s="188">
        <f>+IFERROR(EQ229/ER229-1,"")</f>
        <v>0</v>
      </c>
      <c r="EU229" s="145"/>
      <c r="EV229" s="145"/>
      <c r="EW229" s="145"/>
      <c r="EX229" s="145"/>
      <c r="EY229" s="145"/>
      <c r="EZ229" s="145"/>
      <c r="FA229" s="145"/>
      <c r="FB229" s="14"/>
      <c r="FC229" s="149">
        <f>+SUBTOTAL(9,FC230:FC232)</f>
        <v>143848</v>
      </c>
      <c r="FD229" s="149">
        <f>+SUBTOTAL(9,FD230:FD232)</f>
        <v>164652</v>
      </c>
      <c r="FE229" s="187">
        <f>+IFERROR(FC229-FD229,"")</f>
        <v>-20804</v>
      </c>
      <c r="FF229" s="188">
        <f>+IFERROR(FC229/FD229-1,0)</f>
        <v>-0.12635133493671502</v>
      </c>
      <c r="FG229" s="145"/>
      <c r="FH229" s="182">
        <f t="shared" ref="FH229:FI232" si="341">+IFERROR(FC229/FC$229,0)</f>
        <v>1</v>
      </c>
      <c r="FI229" s="182">
        <f t="shared" si="341"/>
        <v>1</v>
      </c>
      <c r="FJ229" s="192">
        <f>+IFERROR(FH229-FI229,"")</f>
        <v>0</v>
      </c>
      <c r="FK229" s="188">
        <f>+IFERROR(FH229/FI229-1,"")</f>
        <v>0</v>
      </c>
      <c r="FL229" s="145"/>
      <c r="FM229" s="145"/>
      <c r="FN229" s="145"/>
      <c r="FO229" s="145"/>
      <c r="FP229" s="145"/>
      <c r="FQ229" s="145"/>
      <c r="FR229" s="145"/>
      <c r="FS229" s="14"/>
      <c r="FT229" s="149">
        <f>+SUBTOTAL(9,FT230:FT232)</f>
        <v>2049.95381</v>
      </c>
      <c r="FU229" s="149">
        <f>+SUBTOTAL(9,FU230:FU232)</f>
        <v>1338.2347</v>
      </c>
      <c r="FV229" s="187">
        <f>+IFERROR(FT229-FU229,"")</f>
        <v>711.71911</v>
      </c>
      <c r="FW229" s="188">
        <f>+IFERROR(FT229/FU229-1,0)</f>
        <v>0.53183429633083046</v>
      </c>
      <c r="FX229" s="145"/>
      <c r="FY229" s="182">
        <f t="shared" ref="FY229:FZ232" si="342">+IFERROR(FT229/FT$229,0)</f>
        <v>1</v>
      </c>
      <c r="FZ229" s="182">
        <f t="shared" si="342"/>
        <v>1</v>
      </c>
      <c r="GA229" s="192">
        <f>+IFERROR(FY229-FZ229,"")</f>
        <v>0</v>
      </c>
      <c r="GB229" s="188">
        <f>+IFERROR(FY229/FZ229-1,"")</f>
        <v>0</v>
      </c>
      <c r="GC229" s="145"/>
      <c r="GD229" s="145"/>
      <c r="GE229" s="145"/>
      <c r="GF229" s="145"/>
      <c r="GG229" s="145"/>
      <c r="GH229" s="145"/>
      <c r="GI229" s="145"/>
    </row>
    <row r="230" spans="1:191" x14ac:dyDescent="0.25">
      <c r="A230" s="41">
        <v>795</v>
      </c>
      <c r="B230" s="45"/>
      <c r="C230" s="85" t="str">
        <f>VLOOKUP($A230&amp;C$1,TEXTDF,(SPRCODE="DE")*2+(SPRCODE="FR")*3,FALSE)</f>
        <v>Direkte Kapitalanlagen</v>
      </c>
      <c r="D230" s="45"/>
      <c r="E230" s="45"/>
      <c r="F230" s="79">
        <f t="shared" ref="F230:F232" si="343">+W230*$G$5+AN230*$H$5+BE230*$I$5+BV230*$K$5+CM230*$L$5+DD230*$M$5+DU230*$N$5+EL230*$P$5+FC230*$Q$5+FT230*$R$5</f>
        <v>146138675.13242254</v>
      </c>
      <c r="G230" s="79">
        <f t="shared" ref="G230:G232" si="344">+X230*$G$5+AO230*$H$5+BF230*$I$5+BW230*$K$5+CN230*$L$5+DE230*$M$5+DV230*$N$5+EM230*$P$5+FD230*$Q$5+FU230*$R$5</f>
        <v>172759780.37046069</v>
      </c>
      <c r="H230" s="92">
        <f>+IFERROR(F230-G230,"")</f>
        <v>-26621105.238038152</v>
      </c>
      <c r="I230" s="93">
        <f>+IFERROR(F230/G230-1,"")</f>
        <v>-0.15409318755182877</v>
      </c>
      <c r="J230" s="23"/>
      <c r="K230" s="109">
        <f t="shared" si="332"/>
        <v>0.93369319268656314</v>
      </c>
      <c r="L230" s="109">
        <f t="shared" si="332"/>
        <v>0.94726352143375603</v>
      </c>
      <c r="M230" s="110">
        <f>+IFERROR(K230-L230,"")</f>
        <v>-1.3570328747192884E-2</v>
      </c>
      <c r="N230" s="93">
        <f>+IFERROR(K230/L230-1,"")</f>
        <v>-1.4325822160504154E-2</v>
      </c>
      <c r="O230" s="23"/>
      <c r="P230" s="23"/>
      <c r="Q230" s="23"/>
      <c r="R230" s="23"/>
      <c r="S230" s="23"/>
      <c r="T230" s="23"/>
      <c r="U230" s="23"/>
      <c r="V230" s="14"/>
      <c r="W230" s="152">
        <v>70959018.650179997</v>
      </c>
      <c r="X230" s="152">
        <v>81951947.505569994</v>
      </c>
      <c r="Y230" s="156">
        <f>+IFERROR(W230-X230,"")</f>
        <v>-10992928.855389997</v>
      </c>
      <c r="Z230" s="174">
        <f>+IFERROR(W230/X230-1,"")</f>
        <v>-0.13413871408782374</v>
      </c>
      <c r="AA230" s="145"/>
      <c r="AB230" s="175">
        <f t="shared" si="333"/>
        <v>0.9139534741379437</v>
      </c>
      <c r="AC230" s="175">
        <f t="shared" si="333"/>
        <v>0.93380165216231692</v>
      </c>
      <c r="AD230" s="193">
        <f>+IFERROR(AB230-AC230,"")</f>
        <v>-1.984817802437322E-2</v>
      </c>
      <c r="AE230" s="174">
        <f>+IFERROR(AB230/AC230-1,"")</f>
        <v>-2.1255239780752833E-2</v>
      </c>
      <c r="AF230" s="145"/>
      <c r="AG230" s="145"/>
      <c r="AH230" s="145"/>
      <c r="AI230" s="145"/>
      <c r="AJ230" s="145"/>
      <c r="AK230" s="145"/>
      <c r="AL230" s="145"/>
      <c r="AM230" s="14"/>
      <c r="AN230" s="152">
        <v>16013055</v>
      </c>
      <c r="AO230" s="152">
        <v>21794529.673560001</v>
      </c>
      <c r="AP230" s="156">
        <f>+IFERROR(AN230-AO230,"")</f>
        <v>-5781474.673560001</v>
      </c>
      <c r="AQ230" s="174">
        <f>+IFERROR(AN230/AO230-1,"")</f>
        <v>-0.2652718255523443</v>
      </c>
      <c r="AR230" s="145"/>
      <c r="AS230" s="175">
        <f t="shared" si="334"/>
        <v>0.92321780559007371</v>
      </c>
      <c r="AT230" s="175">
        <f t="shared" si="334"/>
        <v>0.94377459141183284</v>
      </c>
      <c r="AU230" s="193">
        <f>+IFERROR(AS230-AT230,"")</f>
        <v>-2.0556785821759127E-2</v>
      </c>
      <c r="AV230" s="174">
        <f>+IFERROR(AS230/AT230-1,"")</f>
        <v>-2.1781457149643524E-2</v>
      </c>
      <c r="AW230" s="145"/>
      <c r="AX230" s="145"/>
      <c r="AY230" s="145"/>
      <c r="AZ230" s="145"/>
      <c r="BA230" s="145"/>
      <c r="BB230" s="145"/>
      <c r="BC230" s="145"/>
      <c r="BD230" s="14"/>
      <c r="BE230" s="152">
        <v>17529616.516149998</v>
      </c>
      <c r="BF230" s="152">
        <v>20480679.193459999</v>
      </c>
      <c r="BG230" s="156">
        <f>+IFERROR(BE230-BF230,"")</f>
        <v>-2951062.6773100011</v>
      </c>
      <c r="BH230" s="174">
        <f>+IFERROR(BE230/BF230-1,"")</f>
        <v>-0.14409007872416413</v>
      </c>
      <c r="BI230" s="145"/>
      <c r="BJ230" s="175">
        <f t="shared" si="335"/>
        <v>0.94500117662094207</v>
      </c>
      <c r="BK230" s="175">
        <f t="shared" si="335"/>
        <v>0.95813542633011473</v>
      </c>
      <c r="BL230" s="193">
        <f>+IFERROR(BJ230-BK230,"")</f>
        <v>-1.3134249709172652E-2</v>
      </c>
      <c r="BM230" s="174">
        <f>+IFERROR(BJ230/BK230-1,"")</f>
        <v>-1.3708134933993588E-2</v>
      </c>
      <c r="BN230" s="145"/>
      <c r="BO230" s="145"/>
      <c r="BP230" s="145"/>
      <c r="BQ230" s="145"/>
      <c r="BR230" s="145"/>
      <c r="BS230" s="145"/>
      <c r="BT230" s="145"/>
      <c r="BU230" s="14"/>
      <c r="BV230" s="152">
        <v>16348714.225949999</v>
      </c>
      <c r="BW230" s="152">
        <v>18667863.391659997</v>
      </c>
      <c r="BX230" s="156">
        <f>+IFERROR(BV230-BW230,"")</f>
        <v>-2319149.1657099985</v>
      </c>
      <c r="BY230" s="174">
        <f>+IFERROR(BV230/BW230-1,"")</f>
        <v>-0.12423216931971415</v>
      </c>
      <c r="BZ230" s="145"/>
      <c r="CA230" s="175">
        <f t="shared" si="336"/>
        <v>0.95836155249031496</v>
      </c>
      <c r="CB230" s="175">
        <f t="shared" si="336"/>
        <v>0.95907775792162486</v>
      </c>
      <c r="CC230" s="193">
        <f>+IFERROR(CA230-CB230,"")</f>
        <v>-7.16205431309902E-4</v>
      </c>
      <c r="CD230" s="174">
        <f>+IFERROR(CA230/CB230-1,"")</f>
        <v>-7.4676471787016308E-4</v>
      </c>
      <c r="CE230" s="145"/>
      <c r="CF230" s="145"/>
      <c r="CG230" s="145"/>
      <c r="CH230" s="145"/>
      <c r="CI230" s="145"/>
      <c r="CJ230" s="145"/>
      <c r="CK230" s="145"/>
      <c r="CL230" s="14"/>
      <c r="CM230" s="127">
        <v>11101648.992724366</v>
      </c>
      <c r="CN230" s="127">
        <v>13526818.216824733</v>
      </c>
      <c r="CO230" s="205">
        <f>+IFERROR(CM230-CN230,"")</f>
        <v>-2425169.2241003662</v>
      </c>
      <c r="CP230" s="218">
        <f>+IFERROR(CM230/CN230-1,"")</f>
        <v>-0.17928600689583651</v>
      </c>
      <c r="CQ230" s="198"/>
      <c r="CR230" s="175">
        <f t="shared" si="337"/>
        <v>1</v>
      </c>
      <c r="CS230" s="175">
        <f t="shared" si="337"/>
        <v>1</v>
      </c>
      <c r="CT230" s="193">
        <f>+IFERROR(CR230-CS230,"")</f>
        <v>0</v>
      </c>
      <c r="CU230" s="218">
        <f>+IFERROR(CR230/CS230-1,"")</f>
        <v>0</v>
      </c>
      <c r="CV230" s="198"/>
      <c r="CW230" s="198"/>
      <c r="CX230" s="198"/>
      <c r="CY230" s="198"/>
      <c r="CZ230" s="198"/>
      <c r="DA230" s="198"/>
      <c r="DB230" s="198"/>
      <c r="DC230" s="14"/>
      <c r="DD230" s="152">
        <v>3627110.3593981597</v>
      </c>
      <c r="DE230" s="152">
        <v>4051570.4844159819</v>
      </c>
      <c r="DF230" s="156">
        <f>+IFERROR(DD230-DE230,"")</f>
        <v>-424460.12501782225</v>
      </c>
      <c r="DG230" s="174">
        <f>+IFERROR(DD230/DE230-1,"")</f>
        <v>-0.10476434425871939</v>
      </c>
      <c r="DH230" s="145"/>
      <c r="DI230" s="175">
        <f t="shared" si="338"/>
        <v>1</v>
      </c>
      <c r="DJ230" s="175">
        <f t="shared" si="338"/>
        <v>1</v>
      </c>
      <c r="DK230" s="193">
        <f>+IFERROR(DI230-DJ230,"")</f>
        <v>0</v>
      </c>
      <c r="DL230" s="174">
        <f>+IFERROR(DI230/DJ230-1,"")</f>
        <v>0</v>
      </c>
      <c r="DM230" s="145"/>
      <c r="DN230" s="145"/>
      <c r="DO230" s="145"/>
      <c r="DP230" s="145"/>
      <c r="DQ230" s="145"/>
      <c r="DR230" s="145"/>
      <c r="DS230" s="145"/>
      <c r="DT230" s="14"/>
      <c r="DU230" s="152">
        <v>7507689.6115799993</v>
      </c>
      <c r="DV230" s="152">
        <v>8909207.5666600019</v>
      </c>
      <c r="DW230" s="156">
        <f>+IFERROR(DU230-DV230,"")</f>
        <v>-1401517.9550800025</v>
      </c>
      <c r="DX230" s="174">
        <f>+IFERROR(DU230/DV230-1,"")</f>
        <v>-0.15731117998920097</v>
      </c>
      <c r="DY230" s="145"/>
      <c r="DZ230" s="175">
        <f t="shared" si="339"/>
        <v>0.96345750423390863</v>
      </c>
      <c r="EA230" s="175">
        <f t="shared" si="339"/>
        <v>0.96396533876289514</v>
      </c>
      <c r="EB230" s="193">
        <f>+IFERROR(DZ230-EA230,"")</f>
        <v>-5.0783452898650605E-4</v>
      </c>
      <c r="EC230" s="174">
        <f>+IFERROR(DZ230/EA230-1,"")</f>
        <v>-5.2681824601519267E-4</v>
      </c>
      <c r="ED230" s="145"/>
      <c r="EE230" s="145"/>
      <c r="EF230" s="145"/>
      <c r="EG230" s="145"/>
      <c r="EH230" s="145"/>
      <c r="EI230" s="145"/>
      <c r="EJ230" s="145"/>
      <c r="EK230" s="14"/>
      <c r="EL230" s="152">
        <v>2916175.8226300003</v>
      </c>
      <c r="EM230" s="152">
        <v>3226971.1036100001</v>
      </c>
      <c r="EN230" s="156">
        <f>+IFERROR(EL230-EM230,"")</f>
        <v>-310795.28097999981</v>
      </c>
      <c r="EO230" s="174">
        <f>+IFERROR(EL230/EM230-1,"")</f>
        <v>-9.6311764500250474E-2</v>
      </c>
      <c r="EP230" s="145"/>
      <c r="EQ230" s="175">
        <f t="shared" si="340"/>
        <v>0.89552901113455152</v>
      </c>
      <c r="ER230" s="175">
        <f t="shared" si="340"/>
        <v>0.87295578381880368</v>
      </c>
      <c r="ES230" s="193">
        <f>+IFERROR(EQ230-ER230,"")</f>
        <v>2.2573227315747846E-2</v>
      </c>
      <c r="ET230" s="174">
        <f>+IFERROR(EQ230/ER230-1,"")</f>
        <v>2.5858385652707039E-2</v>
      </c>
      <c r="EU230" s="145"/>
      <c r="EV230" s="145"/>
      <c r="EW230" s="145"/>
      <c r="EX230" s="145"/>
      <c r="EY230" s="145"/>
      <c r="EZ230" s="145"/>
      <c r="FA230" s="145"/>
      <c r="FB230" s="14"/>
      <c r="FC230" s="152">
        <v>133596</v>
      </c>
      <c r="FD230" s="152">
        <v>148855</v>
      </c>
      <c r="FE230" s="156">
        <f>+IFERROR(FC230-FD230,"")</f>
        <v>-15259</v>
      </c>
      <c r="FF230" s="174">
        <f>+IFERROR(FC230/FD230-1,"")</f>
        <v>-0.1025091532027812</v>
      </c>
      <c r="FG230" s="145"/>
      <c r="FH230" s="175">
        <f t="shared" si="341"/>
        <v>0.92873032645570319</v>
      </c>
      <c r="FI230" s="175">
        <f t="shared" si="341"/>
        <v>0.90405825620095714</v>
      </c>
      <c r="FJ230" s="193">
        <f>+IFERROR(FH230-FI230,"")</f>
        <v>2.4672070254746048E-2</v>
      </c>
      <c r="FK230" s="174">
        <f>+IFERROR(FH230/FI230-1,"")</f>
        <v>2.7290354449527765E-2</v>
      </c>
      <c r="FL230" s="145"/>
      <c r="FM230" s="145"/>
      <c r="FN230" s="145"/>
      <c r="FO230" s="145"/>
      <c r="FP230" s="145"/>
      <c r="FQ230" s="145"/>
      <c r="FR230" s="145"/>
      <c r="FS230" s="14"/>
      <c r="FT230" s="152">
        <v>2049.95381</v>
      </c>
      <c r="FU230" s="152">
        <v>1338.2347</v>
      </c>
      <c r="FV230" s="156">
        <f>+IFERROR(FT230-FU230,"")</f>
        <v>711.71911</v>
      </c>
      <c r="FW230" s="174">
        <f>+IFERROR(FT230/FU230-1,"")</f>
        <v>0.53183429633083046</v>
      </c>
      <c r="FX230" s="145"/>
      <c r="FY230" s="175">
        <f t="shared" si="342"/>
        <v>1</v>
      </c>
      <c r="FZ230" s="175">
        <f t="shared" si="342"/>
        <v>1</v>
      </c>
      <c r="GA230" s="193">
        <f>+IFERROR(FY230-FZ230,"")</f>
        <v>0</v>
      </c>
      <c r="GB230" s="174">
        <f>+IFERROR(FY230/FZ230-1,"")</f>
        <v>0</v>
      </c>
      <c r="GC230" s="145"/>
      <c r="GD230" s="145"/>
      <c r="GE230" s="145"/>
      <c r="GF230" s="145"/>
      <c r="GG230" s="145"/>
      <c r="GH230" s="145"/>
      <c r="GI230" s="145"/>
    </row>
    <row r="231" spans="1:191" x14ac:dyDescent="0.25">
      <c r="A231" s="41">
        <v>796</v>
      </c>
      <c r="B231" s="45"/>
      <c r="C231" s="85" t="str">
        <f>VLOOKUP($A231&amp;C$1,TEXTDF,(SPRCODE="DE")*2+(SPRCODE="FR")*3,FALSE)</f>
        <v>Ein- und mehrstufige kollektive Kapitalanlagen</v>
      </c>
      <c r="D231" s="45"/>
      <c r="E231" s="45"/>
      <c r="F231" s="79">
        <f t="shared" si="343"/>
        <v>9344451.2597899996</v>
      </c>
      <c r="G231" s="79">
        <f t="shared" si="344"/>
        <v>9039446.3111600019</v>
      </c>
      <c r="H231" s="92">
        <f>+IFERROR(F231-G231,"")</f>
        <v>305004.94862999767</v>
      </c>
      <c r="I231" s="93">
        <f>+IFERROR(F231/G231-1,"")</f>
        <v>3.3741552096331562E-2</v>
      </c>
      <c r="J231" s="23"/>
      <c r="K231" s="109">
        <f t="shared" si="332"/>
        <v>5.970254296305437E-2</v>
      </c>
      <c r="L231" s="109">
        <f t="shared" si="332"/>
        <v>4.9564416707170683E-2</v>
      </c>
      <c r="M231" s="110">
        <f>+IFERROR(K231-L231,"")</f>
        <v>1.0138126255883687E-2</v>
      </c>
      <c r="N231" s="93">
        <f>+IFERROR(K231/L231-1,"")</f>
        <v>0.20454444800148264</v>
      </c>
      <c r="O231" s="23"/>
      <c r="P231" s="23"/>
      <c r="Q231" s="23"/>
      <c r="R231" s="23"/>
      <c r="S231" s="23"/>
      <c r="T231" s="23"/>
      <c r="U231" s="23"/>
      <c r="V231" s="14"/>
      <c r="W231" s="152">
        <v>6232937.7083299998</v>
      </c>
      <c r="X231" s="152">
        <v>5694108.2754100002</v>
      </c>
      <c r="Y231" s="156">
        <f>+IFERROR(W231-X231,"")</f>
        <v>538829.43291999958</v>
      </c>
      <c r="Z231" s="174">
        <f>+IFERROR(W231/X231-1,"")</f>
        <v>9.4629291692069462E-2</v>
      </c>
      <c r="AA231" s="145"/>
      <c r="AB231" s="175">
        <f t="shared" si="333"/>
        <v>8.0280353096443879E-2</v>
      </c>
      <c r="AC231" s="175">
        <f t="shared" si="333"/>
        <v>6.4881529689182676E-2</v>
      </c>
      <c r="AD231" s="193">
        <f>+IFERROR(AB231-AC231,"")</f>
        <v>1.5398823407261203E-2</v>
      </c>
      <c r="AE231" s="174">
        <f>+IFERROR(AB231/AC231-1,"")</f>
        <v>0.23733755170431126</v>
      </c>
      <c r="AF231" s="145"/>
      <c r="AG231" s="145"/>
      <c r="AH231" s="145"/>
      <c r="AI231" s="145"/>
      <c r="AJ231" s="145"/>
      <c r="AK231" s="145"/>
      <c r="AL231" s="145"/>
      <c r="AM231" s="14"/>
      <c r="AN231" s="152">
        <v>898905.30417000002</v>
      </c>
      <c r="AO231" s="152">
        <v>1061786.6594</v>
      </c>
      <c r="AP231" s="156">
        <f>+IFERROR(AN231-AO231,"")</f>
        <v>-162881.35522999999</v>
      </c>
      <c r="AQ231" s="174">
        <f>+IFERROR(AN231/AO231-1,"")</f>
        <v>-0.15340309071319647</v>
      </c>
      <c r="AR231" s="145"/>
      <c r="AS231" s="175">
        <f t="shared" si="334"/>
        <v>5.1825549987126455E-2</v>
      </c>
      <c r="AT231" s="175">
        <f t="shared" si="334"/>
        <v>4.5978843574562223E-2</v>
      </c>
      <c r="AU231" s="193">
        <f>+IFERROR(AS231-AT231,"")</f>
        <v>5.8467064125642329E-3</v>
      </c>
      <c r="AV231" s="174">
        <f>+IFERROR(AS231/AT231-1,"")</f>
        <v>0.12716079740202346</v>
      </c>
      <c r="AW231" s="145"/>
      <c r="AX231" s="145"/>
      <c r="AY231" s="145"/>
      <c r="AZ231" s="145"/>
      <c r="BA231" s="145"/>
      <c r="BB231" s="145"/>
      <c r="BC231" s="145"/>
      <c r="BD231" s="14"/>
      <c r="BE231" s="152">
        <v>1020219.1346700001</v>
      </c>
      <c r="BF231" s="152">
        <v>894878.61459000001</v>
      </c>
      <c r="BG231" s="156">
        <f>+IFERROR(BE231-BF231,"")</f>
        <v>125340.52008000005</v>
      </c>
      <c r="BH231" s="174">
        <f>+IFERROR(BE231/BF231-1,"")</f>
        <v>0.14006427021102352</v>
      </c>
      <c r="BI231" s="145"/>
      <c r="BJ231" s="175">
        <f t="shared" si="335"/>
        <v>5.4998823379057871E-2</v>
      </c>
      <c r="BK231" s="175">
        <f t="shared" si="335"/>
        <v>4.1864573669885247E-2</v>
      </c>
      <c r="BL231" s="193">
        <f>+IFERROR(BJ231-BK231,"")</f>
        <v>1.3134249709172624E-2</v>
      </c>
      <c r="BM231" s="174">
        <f>+IFERROR(BJ231/BK231-1,"")</f>
        <v>0.31373183954386197</v>
      </c>
      <c r="BN231" s="145"/>
      <c r="BO231" s="145"/>
      <c r="BP231" s="145"/>
      <c r="BQ231" s="145"/>
      <c r="BR231" s="145"/>
      <c r="BS231" s="145"/>
      <c r="BT231" s="145"/>
      <c r="BU231" s="14"/>
      <c r="BV231" s="152">
        <v>710311.34061999992</v>
      </c>
      <c r="BW231" s="152">
        <v>752925.63029</v>
      </c>
      <c r="BX231" s="156">
        <f>+IFERROR(BV231-BW231,"")</f>
        <v>-42614.289670000086</v>
      </c>
      <c r="BY231" s="174">
        <f>+IFERROR(BV231/BW231-1,"")</f>
        <v>-5.6598272067835631E-2</v>
      </c>
      <c r="BZ231" s="145"/>
      <c r="CA231" s="175">
        <f t="shared" si="336"/>
        <v>4.1638447509685032E-2</v>
      </c>
      <c r="CB231" s="175">
        <f t="shared" si="336"/>
        <v>3.8682210718494391E-2</v>
      </c>
      <c r="CC231" s="193">
        <f>+IFERROR(CA231-CB231,"")</f>
        <v>2.9562367911906418E-3</v>
      </c>
      <c r="CD231" s="174">
        <f>+IFERROR(CA231/CB231-1,"")</f>
        <v>7.64236773514404E-2</v>
      </c>
      <c r="CE231" s="145"/>
      <c r="CF231" s="145"/>
      <c r="CG231" s="145"/>
      <c r="CH231" s="145"/>
      <c r="CI231" s="145"/>
      <c r="CJ231" s="145"/>
      <c r="CK231" s="145"/>
      <c r="CL231" s="14"/>
      <c r="CM231" s="127">
        <v>0</v>
      </c>
      <c r="CN231" s="127">
        <v>0</v>
      </c>
      <c r="CO231" s="205">
        <f>+IFERROR(CM231-CN231,"")</f>
        <v>0</v>
      </c>
      <c r="CP231" s="218" t="str">
        <f>+IFERROR(CM231/CN231-1,"")</f>
        <v/>
      </c>
      <c r="CQ231" s="198"/>
      <c r="CR231" s="175">
        <f t="shared" si="337"/>
        <v>0</v>
      </c>
      <c r="CS231" s="175">
        <f t="shared" si="337"/>
        <v>0</v>
      </c>
      <c r="CT231" s="193">
        <f>+IFERROR(CR231-CS231,"")</f>
        <v>0</v>
      </c>
      <c r="CU231" s="218" t="str">
        <f>+IFERROR(CR231/CS231-1,"")</f>
        <v/>
      </c>
      <c r="CV231" s="198"/>
      <c r="CW231" s="198"/>
      <c r="CX231" s="198"/>
      <c r="CY231" s="198"/>
      <c r="CZ231" s="198"/>
      <c r="DA231" s="198"/>
      <c r="DB231" s="198"/>
      <c r="DC231" s="14"/>
      <c r="DD231" s="152">
        <v>0</v>
      </c>
      <c r="DE231" s="152">
        <v>0</v>
      </c>
      <c r="DF231" s="156">
        <f>+IFERROR(DD231-DE231,"")</f>
        <v>0</v>
      </c>
      <c r="DG231" s="174" t="str">
        <f>+IFERROR(DD231/DE231-1,"")</f>
        <v/>
      </c>
      <c r="DH231" s="145"/>
      <c r="DI231" s="175">
        <f t="shared" si="338"/>
        <v>0</v>
      </c>
      <c r="DJ231" s="175">
        <f t="shared" si="338"/>
        <v>0</v>
      </c>
      <c r="DK231" s="193">
        <f>+IFERROR(DI231-DJ231,"")</f>
        <v>0</v>
      </c>
      <c r="DL231" s="174" t="str">
        <f>+IFERROR(DI231/DJ231-1,"")</f>
        <v/>
      </c>
      <c r="DM231" s="145"/>
      <c r="DN231" s="145"/>
      <c r="DO231" s="145"/>
      <c r="DP231" s="145"/>
      <c r="DQ231" s="145"/>
      <c r="DR231" s="145"/>
      <c r="DS231" s="145"/>
      <c r="DT231" s="14"/>
      <c r="DU231" s="152">
        <v>172696.77136000001</v>
      </c>
      <c r="DV231" s="152">
        <v>197286.74809000001</v>
      </c>
      <c r="DW231" s="156">
        <f>+IFERROR(DU231-DV231,"")</f>
        <v>-24589.976729999995</v>
      </c>
      <c r="DX231" s="174">
        <f>+IFERROR(DU231/DV231-1,"")</f>
        <v>-0.12464079299833319</v>
      </c>
      <c r="DY231" s="145"/>
      <c r="DZ231" s="175">
        <f t="shared" si="339"/>
        <v>2.2162077673952146E-2</v>
      </c>
      <c r="EA231" s="175">
        <f t="shared" si="339"/>
        <v>2.1346184330432325E-2</v>
      </c>
      <c r="EB231" s="193">
        <f>+IFERROR(DZ231-EA231,"")</f>
        <v>8.1589334351982179E-4</v>
      </c>
      <c r="EC231" s="174">
        <f>+IFERROR(DZ231/EA231-1,"")</f>
        <v>3.8221975922724472E-2</v>
      </c>
      <c r="ED231" s="145"/>
      <c r="EE231" s="145"/>
      <c r="EF231" s="145"/>
      <c r="EG231" s="145"/>
      <c r="EH231" s="145"/>
      <c r="EI231" s="145"/>
      <c r="EJ231" s="145"/>
      <c r="EK231" s="14"/>
      <c r="EL231" s="152">
        <v>299129.00063999998</v>
      </c>
      <c r="EM231" s="152">
        <v>422663.38338000001</v>
      </c>
      <c r="EN231" s="156">
        <f>+IFERROR(EL231-EM231,"")</f>
        <v>-123534.38274000003</v>
      </c>
      <c r="EO231" s="174">
        <f>+IFERROR(EL231/EM231-1,"")</f>
        <v>-0.29227604660736639</v>
      </c>
      <c r="EP231" s="145"/>
      <c r="EQ231" s="175">
        <f t="shared" si="340"/>
        <v>9.1859584071036948E-2</v>
      </c>
      <c r="ER231" s="175">
        <f t="shared" si="340"/>
        <v>0.11433831704201941</v>
      </c>
      <c r="ES231" s="193">
        <f>+IFERROR(EQ231-ER231,"")</f>
        <v>-2.2478732970982462E-2</v>
      </c>
      <c r="ET231" s="174">
        <f>+IFERROR(EQ231/ER231-1,"")</f>
        <v>-0.1965984243298029</v>
      </c>
      <c r="EU231" s="145"/>
      <c r="EV231" s="145"/>
      <c r="EW231" s="145"/>
      <c r="EX231" s="145"/>
      <c r="EY231" s="145"/>
      <c r="EZ231" s="145"/>
      <c r="FA231" s="145"/>
      <c r="FB231" s="14"/>
      <c r="FC231" s="152">
        <v>10252</v>
      </c>
      <c r="FD231" s="152">
        <v>15797</v>
      </c>
      <c r="FE231" s="156">
        <f>+IFERROR(FC231-FD231,"")</f>
        <v>-5545</v>
      </c>
      <c r="FF231" s="174">
        <f>+IFERROR(FC231/FD231-1,"")</f>
        <v>-0.35101601569918339</v>
      </c>
      <c r="FG231" s="145"/>
      <c r="FH231" s="175">
        <f t="shared" si="341"/>
        <v>7.1269673544296752E-2</v>
      </c>
      <c r="FI231" s="175">
        <f t="shared" si="341"/>
        <v>9.5941743799042828E-2</v>
      </c>
      <c r="FJ231" s="193">
        <f>+IFERROR(FH231-FI231,"")</f>
        <v>-2.4672070254746076E-2</v>
      </c>
      <c r="FK231" s="174">
        <f>+IFERROR(FH231/FI231-1,"")</f>
        <v>-0.25715678366680073</v>
      </c>
      <c r="FL231" s="145"/>
      <c r="FM231" s="145"/>
      <c r="FN231" s="145"/>
      <c r="FO231" s="145"/>
      <c r="FP231" s="145"/>
      <c r="FQ231" s="145"/>
      <c r="FR231" s="145"/>
      <c r="FS231" s="14"/>
      <c r="FT231" s="152">
        <v>0</v>
      </c>
      <c r="FU231" s="152">
        <v>0</v>
      </c>
      <c r="FV231" s="156">
        <f>+IFERROR(FT231-FU231,"")</f>
        <v>0</v>
      </c>
      <c r="FW231" s="174" t="str">
        <f>+IFERROR(FT231/FU231-1,"")</f>
        <v/>
      </c>
      <c r="FX231" s="145"/>
      <c r="FY231" s="175">
        <f t="shared" si="342"/>
        <v>0</v>
      </c>
      <c r="FZ231" s="175">
        <f t="shared" si="342"/>
        <v>0</v>
      </c>
      <c r="GA231" s="193">
        <f>+IFERROR(FY231-FZ231,"")</f>
        <v>0</v>
      </c>
      <c r="GB231" s="174" t="str">
        <f>+IFERROR(FY231/FZ231-1,"")</f>
        <v/>
      </c>
      <c r="GC231" s="145"/>
      <c r="GD231" s="145"/>
      <c r="GE231" s="145"/>
      <c r="GF231" s="145"/>
      <c r="GG231" s="145"/>
      <c r="GH231" s="145"/>
      <c r="GI231" s="145"/>
    </row>
    <row r="232" spans="1:191" x14ac:dyDescent="0.25">
      <c r="A232" s="41">
        <v>797</v>
      </c>
      <c r="B232" s="45"/>
      <c r="C232" s="85" t="str">
        <f>VLOOKUP($A232&amp;C$1,TEXTDF,(SPRCODE="DE")*2+(SPRCODE="FR")*3,FALSE)</f>
        <v>Nicht kostentransparente Kapitalanlagen</v>
      </c>
      <c r="D232" s="45"/>
      <c r="E232" s="45"/>
      <c r="F232" s="79">
        <f t="shared" si="343"/>
        <v>1033678.35382</v>
      </c>
      <c r="G232" s="79">
        <f t="shared" si="344"/>
        <v>578513.47349000012</v>
      </c>
      <c r="H232" s="92">
        <f>+IFERROR(F232-G232,"")</f>
        <v>455164.88032999984</v>
      </c>
      <c r="I232" s="93">
        <f>+IFERROR(F232/G232-1,"")</f>
        <v>0.78678354297286313</v>
      </c>
      <c r="J232" s="23"/>
      <c r="K232" s="109">
        <f t="shared" si="332"/>
        <v>6.6042643503824924E-3</v>
      </c>
      <c r="L232" s="109">
        <f t="shared" si="332"/>
        <v>3.1720618590732586E-3</v>
      </c>
      <c r="M232" s="110">
        <f>+IFERROR(K232-L232,"")</f>
        <v>3.4322024913092338E-3</v>
      </c>
      <c r="N232" s="93">
        <f>+IFERROR(K232/L232-1,"")</f>
        <v>1.0820099492990272</v>
      </c>
      <c r="O232" s="23"/>
      <c r="P232" s="23"/>
      <c r="Q232" s="23"/>
      <c r="R232" s="23"/>
      <c r="S232" s="23"/>
      <c r="T232" s="23"/>
      <c r="U232" s="23"/>
      <c r="V232" s="14"/>
      <c r="W232" s="152">
        <v>447683.57733</v>
      </c>
      <c r="X232" s="152">
        <v>115566.09643000001</v>
      </c>
      <c r="Y232" s="156">
        <f>+IFERROR(W232-X232,"")</f>
        <v>332117.48089999997</v>
      </c>
      <c r="Z232" s="174">
        <f>+IFERROR(W232/X232-1,"")</f>
        <v>2.8738314363777806</v>
      </c>
      <c r="AA232" s="145"/>
      <c r="AB232" s="175">
        <f t="shared" si="333"/>
        <v>5.7661727656124848E-3</v>
      </c>
      <c r="AC232" s="175">
        <f t="shared" si="333"/>
        <v>1.3168181485003632E-3</v>
      </c>
      <c r="AD232" s="193">
        <f>+IFERROR(AB232-AC232,"")</f>
        <v>4.4493546171121218E-3</v>
      </c>
      <c r="AE232" s="174">
        <f>+IFERROR(AB232/AC232-1,"")</f>
        <v>3.378867934178456</v>
      </c>
      <c r="AF232" s="145"/>
      <c r="AG232" s="145"/>
      <c r="AH232" s="145"/>
      <c r="AI232" s="145"/>
      <c r="AJ232" s="145"/>
      <c r="AK232" s="145"/>
      <c r="AL232" s="145"/>
      <c r="AM232" s="14"/>
      <c r="AN232" s="152">
        <v>432868.73080000002</v>
      </c>
      <c r="AO232" s="152">
        <v>236623.30738000001</v>
      </c>
      <c r="AP232" s="156">
        <f>+IFERROR(AN232-AO232,"")</f>
        <v>196245.42342000001</v>
      </c>
      <c r="AQ232" s="174">
        <f>+IFERROR(AN232/AO232-1,"")</f>
        <v>0.82935795967403991</v>
      </c>
      <c r="AR232" s="145"/>
      <c r="AS232" s="175">
        <f t="shared" si="334"/>
        <v>2.4956644422799795E-2</v>
      </c>
      <c r="AT232" s="175">
        <f t="shared" si="334"/>
        <v>1.0246565013605005E-2</v>
      </c>
      <c r="AU232" s="193">
        <f>+IFERROR(AS232-AT232,"")</f>
        <v>1.471007940919479E-2</v>
      </c>
      <c r="AV232" s="174">
        <f>+IFERROR(AS232/AT232-1,"")</f>
        <v>1.4356108012454221</v>
      </c>
      <c r="AW232" s="145"/>
      <c r="AX232" s="145"/>
      <c r="AY232" s="145"/>
      <c r="AZ232" s="145"/>
      <c r="BA232" s="145"/>
      <c r="BB232" s="145"/>
      <c r="BC232" s="145"/>
      <c r="BD232" s="14"/>
      <c r="BE232" s="152">
        <v>0</v>
      </c>
      <c r="BF232" s="152">
        <v>0</v>
      </c>
      <c r="BG232" s="156">
        <f>+IFERROR(BE232-BF232,"")</f>
        <v>0</v>
      </c>
      <c r="BH232" s="174" t="str">
        <f>+IFERROR(BE232/BF232-1,"")</f>
        <v/>
      </c>
      <c r="BI232" s="145"/>
      <c r="BJ232" s="175">
        <f t="shared" si="335"/>
        <v>0</v>
      </c>
      <c r="BK232" s="175">
        <f t="shared" si="335"/>
        <v>0</v>
      </c>
      <c r="BL232" s="193">
        <f>+IFERROR(BJ232-BK232,"")</f>
        <v>0</v>
      </c>
      <c r="BM232" s="174" t="str">
        <f>+IFERROR(BJ232/BK232-1,"")</f>
        <v/>
      </c>
      <c r="BN232" s="145"/>
      <c r="BO232" s="145"/>
      <c r="BP232" s="145"/>
      <c r="BQ232" s="145"/>
      <c r="BR232" s="145"/>
      <c r="BS232" s="145"/>
      <c r="BT232" s="145"/>
      <c r="BU232" s="14"/>
      <c r="BV232" s="152">
        <v>0</v>
      </c>
      <c r="BW232" s="152">
        <v>43600.843700000005</v>
      </c>
      <c r="BX232" s="156">
        <f>+IFERROR(BV232-BW232,"")</f>
        <v>-43600.843700000005</v>
      </c>
      <c r="BY232" s="174">
        <f>+IFERROR(BV232/BW232-1,"")</f>
        <v>-1</v>
      </c>
      <c r="BZ232" s="145"/>
      <c r="CA232" s="175">
        <f t="shared" si="336"/>
        <v>0</v>
      </c>
      <c r="CB232" s="175">
        <f t="shared" si="336"/>
        <v>2.240031359880696E-3</v>
      </c>
      <c r="CC232" s="193">
        <f>+IFERROR(CA232-CB232,"")</f>
        <v>-2.240031359880696E-3</v>
      </c>
      <c r="CD232" s="174">
        <f>+IFERROR(CA232/CB232-1,"")</f>
        <v>-1</v>
      </c>
      <c r="CE232" s="145"/>
      <c r="CF232" s="145"/>
      <c r="CG232" s="145"/>
      <c r="CH232" s="145"/>
      <c r="CI232" s="145"/>
      <c r="CJ232" s="145"/>
      <c r="CK232" s="145"/>
      <c r="CL232" s="14"/>
      <c r="CM232" s="127">
        <v>0</v>
      </c>
      <c r="CN232" s="127">
        <v>0</v>
      </c>
      <c r="CO232" s="205">
        <f>+IFERROR(CM232-CN232,"")</f>
        <v>0</v>
      </c>
      <c r="CP232" s="218" t="str">
        <f>+IFERROR(CM232/CN232-1,"")</f>
        <v/>
      </c>
      <c r="CQ232" s="198"/>
      <c r="CR232" s="175">
        <f t="shared" si="337"/>
        <v>0</v>
      </c>
      <c r="CS232" s="175">
        <f t="shared" si="337"/>
        <v>0</v>
      </c>
      <c r="CT232" s="193">
        <f>+IFERROR(CR232-CS232,"")</f>
        <v>0</v>
      </c>
      <c r="CU232" s="218" t="str">
        <f>+IFERROR(CR232/CS232-1,"")</f>
        <v/>
      </c>
      <c r="CV232" s="198"/>
      <c r="CW232" s="198"/>
      <c r="CX232" s="198"/>
      <c r="CY232" s="198"/>
      <c r="CZ232" s="198"/>
      <c r="DA232" s="198"/>
      <c r="DB232" s="198"/>
      <c r="DC232" s="14"/>
      <c r="DD232" s="152">
        <v>0</v>
      </c>
      <c r="DE232" s="152">
        <v>0</v>
      </c>
      <c r="DF232" s="156">
        <f>+IFERROR(DD232-DE232,"")</f>
        <v>0</v>
      </c>
      <c r="DG232" s="174" t="str">
        <f>+IFERROR(DD232/DE232-1,"")</f>
        <v/>
      </c>
      <c r="DH232" s="145"/>
      <c r="DI232" s="175">
        <f t="shared" si="338"/>
        <v>0</v>
      </c>
      <c r="DJ232" s="175">
        <f t="shared" si="338"/>
        <v>0</v>
      </c>
      <c r="DK232" s="193">
        <f>+IFERROR(DI232-DJ232,"")</f>
        <v>0</v>
      </c>
      <c r="DL232" s="174" t="str">
        <f>+IFERROR(DI232/DJ232-1,"")</f>
        <v/>
      </c>
      <c r="DM232" s="145"/>
      <c r="DN232" s="145"/>
      <c r="DO232" s="145"/>
      <c r="DP232" s="145"/>
      <c r="DQ232" s="145"/>
      <c r="DR232" s="145"/>
      <c r="DS232" s="145"/>
      <c r="DT232" s="14"/>
      <c r="DU232" s="152">
        <v>112058.61705999999</v>
      </c>
      <c r="DV232" s="152">
        <v>135754.55915000002</v>
      </c>
      <c r="DW232" s="156">
        <f>+IFERROR(DU232-DV232,"")</f>
        <v>-23695.942090000026</v>
      </c>
      <c r="DX232" s="174">
        <f>+IFERROR(DU232/DV232-1,"")</f>
        <v>-0.17454988059603616</v>
      </c>
      <c r="DY232" s="145"/>
      <c r="DZ232" s="175">
        <f t="shared" si="339"/>
        <v>1.4380418092139245E-2</v>
      </c>
      <c r="EA232" s="175">
        <f t="shared" si="339"/>
        <v>1.4688476906672491E-2</v>
      </c>
      <c r="EB232" s="193">
        <f>+IFERROR(DZ232-EA232,"")</f>
        <v>-3.0805881453324635E-4</v>
      </c>
      <c r="EC232" s="174">
        <f>+IFERROR(DZ232/EA232-1,"")</f>
        <v>-2.0972822198692675E-2</v>
      </c>
      <c r="ED232" s="145"/>
      <c r="EE232" s="145"/>
      <c r="EF232" s="145"/>
      <c r="EG232" s="145"/>
      <c r="EH232" s="145"/>
      <c r="EI232" s="145"/>
      <c r="EJ232" s="145"/>
      <c r="EK232" s="14"/>
      <c r="EL232" s="152">
        <v>41067.428630000002</v>
      </c>
      <c r="EM232" s="152">
        <v>46968.666830000002</v>
      </c>
      <c r="EN232" s="156">
        <f>+IFERROR(EL232-EM232,"")</f>
        <v>-5901.2381999999998</v>
      </c>
      <c r="EO232" s="174">
        <f>+IFERROR(EL232/EM232-1,"")</f>
        <v>-0.12564202048482964</v>
      </c>
      <c r="EP232" s="145"/>
      <c r="EQ232" s="175">
        <f t="shared" si="340"/>
        <v>1.2611404794411427E-2</v>
      </c>
      <c r="ER232" s="175">
        <f t="shared" si="340"/>
        <v>1.2705899139176859E-2</v>
      </c>
      <c r="ES232" s="193">
        <f>+IFERROR(EQ232-ER232,"")</f>
        <v>-9.4494344765432003E-5</v>
      </c>
      <c r="ET232" s="174">
        <f>+IFERROR(EQ232/ER232-1,"")</f>
        <v>-7.4370450867244919E-3</v>
      </c>
      <c r="EU232" s="145"/>
      <c r="EV232" s="145"/>
      <c r="EW232" s="145"/>
      <c r="EX232" s="145"/>
      <c r="EY232" s="145"/>
      <c r="EZ232" s="145"/>
      <c r="FA232" s="145"/>
      <c r="FB232" s="14"/>
      <c r="FC232" s="152">
        <v>0</v>
      </c>
      <c r="FD232" s="152">
        <v>0</v>
      </c>
      <c r="FE232" s="156">
        <f>+IFERROR(FC232-FD232,"")</f>
        <v>0</v>
      </c>
      <c r="FF232" s="174" t="str">
        <f>+IFERROR(FC232/FD232-1,"")</f>
        <v/>
      </c>
      <c r="FG232" s="145"/>
      <c r="FH232" s="175">
        <f t="shared" si="341"/>
        <v>0</v>
      </c>
      <c r="FI232" s="175">
        <f t="shared" si="341"/>
        <v>0</v>
      </c>
      <c r="FJ232" s="193">
        <f>+IFERROR(FH232-FI232,"")</f>
        <v>0</v>
      </c>
      <c r="FK232" s="174" t="str">
        <f>+IFERROR(FH232/FI232-1,"")</f>
        <v/>
      </c>
      <c r="FL232" s="145"/>
      <c r="FM232" s="145"/>
      <c r="FN232" s="145"/>
      <c r="FO232" s="145"/>
      <c r="FP232" s="145"/>
      <c r="FQ232" s="145"/>
      <c r="FR232" s="145"/>
      <c r="FS232" s="14"/>
      <c r="FT232" s="152">
        <v>0</v>
      </c>
      <c r="FU232" s="152">
        <v>0</v>
      </c>
      <c r="FV232" s="156">
        <f>+IFERROR(FT232-FU232,"")</f>
        <v>0</v>
      </c>
      <c r="FW232" s="174" t="str">
        <f>+IFERROR(FT232/FU232-1,"")</f>
        <v/>
      </c>
      <c r="FX232" s="145"/>
      <c r="FY232" s="175">
        <f t="shared" si="342"/>
        <v>0</v>
      </c>
      <c r="FZ232" s="175">
        <f t="shared" si="342"/>
        <v>0</v>
      </c>
      <c r="GA232" s="193">
        <f>+IFERROR(FY232-FZ232,"")</f>
        <v>0</v>
      </c>
      <c r="GB232" s="174" t="str">
        <f>+IFERROR(FY232/FZ232-1,"")</f>
        <v/>
      </c>
      <c r="GC232" s="145"/>
      <c r="GD232" s="145"/>
      <c r="GE232" s="145"/>
      <c r="GF232" s="145"/>
      <c r="GG232" s="145"/>
      <c r="GH232" s="145"/>
      <c r="GI232" s="145"/>
    </row>
    <row r="233" spans="1:191" x14ac:dyDescent="0.25">
      <c r="A233" s="41"/>
      <c r="B233" s="45"/>
      <c r="C233" s="45"/>
      <c r="D233" s="45"/>
      <c r="E233" s="45"/>
      <c r="F233" s="79"/>
      <c r="G233" s="79"/>
      <c r="H233" s="90"/>
      <c r="I233" s="91"/>
      <c r="J233" s="23"/>
      <c r="K233" s="31"/>
      <c r="L233" s="31"/>
      <c r="M233" s="23"/>
      <c r="N233" s="23"/>
      <c r="O233" s="23"/>
      <c r="P233" s="23"/>
      <c r="Q233" s="23"/>
      <c r="R233" s="23"/>
      <c r="S233" s="23"/>
      <c r="T233" s="23"/>
      <c r="U233" s="23"/>
      <c r="V233" s="14"/>
      <c r="W233" s="152"/>
      <c r="X233" s="152"/>
      <c r="Y233" s="161"/>
      <c r="Z233" s="170"/>
      <c r="AA233" s="145"/>
      <c r="AB233" s="152"/>
      <c r="AC233" s="152"/>
      <c r="AD233" s="145"/>
      <c r="AE233" s="145"/>
      <c r="AF233" s="145"/>
      <c r="AG233" s="145"/>
      <c r="AH233" s="145"/>
      <c r="AI233" s="145"/>
      <c r="AJ233" s="145"/>
      <c r="AK233" s="145"/>
      <c r="AL233" s="145"/>
      <c r="AM233" s="14"/>
      <c r="AN233" s="152"/>
      <c r="AO233" s="152"/>
      <c r="AP233" s="161"/>
      <c r="AQ233" s="170"/>
      <c r="AR233" s="145"/>
      <c r="AS233" s="152"/>
      <c r="AT233" s="152"/>
      <c r="AU233" s="145"/>
      <c r="AV233" s="145"/>
      <c r="AW233" s="145"/>
      <c r="AX233" s="145"/>
      <c r="AY233" s="145"/>
      <c r="AZ233" s="145"/>
      <c r="BA233" s="145"/>
      <c r="BB233" s="145"/>
      <c r="BC233" s="145"/>
      <c r="BD233" s="14"/>
      <c r="BE233" s="152"/>
      <c r="BF233" s="152"/>
      <c r="BG233" s="161"/>
      <c r="BH233" s="170"/>
      <c r="BI233" s="145"/>
      <c r="BJ233" s="152"/>
      <c r="BK233" s="152"/>
      <c r="BL233" s="145"/>
      <c r="BM233" s="145"/>
      <c r="BN233" s="145"/>
      <c r="BO233" s="145"/>
      <c r="BP233" s="145"/>
      <c r="BQ233" s="145"/>
      <c r="BR233" s="145"/>
      <c r="BS233" s="145"/>
      <c r="BT233" s="145"/>
      <c r="BU233" s="14"/>
      <c r="BV233" s="152"/>
      <c r="BW233" s="152"/>
      <c r="BX233" s="161"/>
      <c r="BY233" s="170"/>
      <c r="BZ233" s="145"/>
      <c r="CA233" s="152"/>
      <c r="CB233" s="152"/>
      <c r="CC233" s="145"/>
      <c r="CD233" s="145"/>
      <c r="CE233" s="145"/>
      <c r="CF233" s="145"/>
      <c r="CG233" s="145"/>
      <c r="CH233" s="145"/>
      <c r="CI233" s="145"/>
      <c r="CJ233" s="145"/>
      <c r="CK233" s="145"/>
      <c r="CL233" s="14"/>
      <c r="CM233" s="127"/>
      <c r="CN233" s="127"/>
      <c r="CO233" s="207"/>
      <c r="CP233" s="216"/>
      <c r="CQ233" s="198"/>
      <c r="CR233" s="127"/>
      <c r="CS233" s="127"/>
      <c r="CT233" s="198"/>
      <c r="CU233" s="198"/>
      <c r="CV233" s="198"/>
      <c r="CW233" s="198"/>
      <c r="CX233" s="198"/>
      <c r="CY233" s="198"/>
      <c r="CZ233" s="198"/>
      <c r="DA233" s="198"/>
      <c r="DB233" s="198"/>
      <c r="DC233" s="14"/>
      <c r="DD233" s="152"/>
      <c r="DE233" s="152"/>
      <c r="DF233" s="161"/>
      <c r="DG233" s="170"/>
      <c r="DH233" s="145"/>
      <c r="DI233" s="152"/>
      <c r="DJ233" s="152"/>
      <c r="DK233" s="145"/>
      <c r="DL233" s="145"/>
      <c r="DM233" s="145"/>
      <c r="DN233" s="145"/>
      <c r="DO233" s="145"/>
      <c r="DP233" s="145"/>
      <c r="DQ233" s="145"/>
      <c r="DR233" s="145"/>
      <c r="DS233" s="145"/>
      <c r="DT233" s="14"/>
      <c r="DU233" s="152"/>
      <c r="DV233" s="152"/>
      <c r="DW233" s="161"/>
      <c r="DX233" s="170"/>
      <c r="DY233" s="145"/>
      <c r="DZ233" s="152"/>
      <c r="EA233" s="152"/>
      <c r="EB233" s="145"/>
      <c r="EC233" s="145"/>
      <c r="ED233" s="145"/>
      <c r="EE233" s="145"/>
      <c r="EF233" s="145"/>
      <c r="EG233" s="145"/>
      <c r="EH233" s="145"/>
      <c r="EI233" s="145"/>
      <c r="EJ233" s="145"/>
      <c r="EK233" s="14"/>
      <c r="EL233" s="152"/>
      <c r="EM233" s="152"/>
      <c r="EN233" s="161"/>
      <c r="EO233" s="170"/>
      <c r="EP233" s="145"/>
      <c r="EQ233" s="152"/>
      <c r="ER233" s="152"/>
      <c r="ES233" s="145"/>
      <c r="ET233" s="145"/>
      <c r="EU233" s="145"/>
      <c r="EV233" s="145"/>
      <c r="EW233" s="145"/>
      <c r="EX233" s="145"/>
      <c r="EY233" s="145"/>
      <c r="EZ233" s="145"/>
      <c r="FA233" s="145"/>
      <c r="FB233" s="14"/>
      <c r="FC233" s="152"/>
      <c r="FD233" s="152"/>
      <c r="FE233" s="161"/>
      <c r="FF233" s="170"/>
      <c r="FG233" s="145"/>
      <c r="FH233" s="152"/>
      <c r="FI233" s="152"/>
      <c r="FJ233" s="145"/>
      <c r="FK233" s="145"/>
      <c r="FL233" s="145"/>
      <c r="FM233" s="145"/>
      <c r="FN233" s="145"/>
      <c r="FO233" s="145"/>
      <c r="FP233" s="145"/>
      <c r="FQ233" s="145"/>
      <c r="FR233" s="145"/>
      <c r="FS233" s="14"/>
      <c r="FT233" s="152"/>
      <c r="FU233" s="152"/>
      <c r="FV233" s="161"/>
      <c r="FW233" s="170"/>
      <c r="FX233" s="145"/>
      <c r="FY233" s="152"/>
      <c r="FZ233" s="152"/>
      <c r="GA233" s="145"/>
      <c r="GB233" s="145"/>
      <c r="GC233" s="145"/>
      <c r="GD233" s="145"/>
      <c r="GE233" s="145"/>
      <c r="GF233" s="145"/>
      <c r="GG233" s="145"/>
      <c r="GH233" s="145"/>
      <c r="GI233" s="145"/>
    </row>
    <row r="234" spans="1:191" ht="13" x14ac:dyDescent="0.3">
      <c r="A234" s="41"/>
      <c r="B234" s="45"/>
      <c r="C234" s="45"/>
      <c r="D234" s="45"/>
      <c r="E234" s="45"/>
      <c r="F234" s="231">
        <f>+F228</f>
        <v>2022</v>
      </c>
      <c r="G234" s="231">
        <f>+F234-1</f>
        <v>2021</v>
      </c>
      <c r="H234" s="83" t="s">
        <v>571</v>
      </c>
      <c r="I234" s="84" t="s">
        <v>572</v>
      </c>
      <c r="J234" s="23"/>
      <c r="K234" s="31"/>
      <c r="L234" s="31"/>
      <c r="M234" s="23"/>
      <c r="N234" s="23"/>
      <c r="O234" s="23"/>
      <c r="P234" s="23"/>
      <c r="Q234" s="23"/>
      <c r="R234" s="23"/>
      <c r="S234" s="23"/>
      <c r="T234" s="23"/>
      <c r="U234" s="23"/>
      <c r="V234" s="14"/>
      <c r="W234" s="147">
        <v>2022</v>
      </c>
      <c r="X234" s="147">
        <f>+W234-1</f>
        <v>2021</v>
      </c>
      <c r="Y234" s="163" t="s">
        <v>571</v>
      </c>
      <c r="Z234" s="164" t="s">
        <v>572</v>
      </c>
      <c r="AA234" s="145"/>
      <c r="AB234" s="152"/>
      <c r="AC234" s="152"/>
      <c r="AD234" s="145"/>
      <c r="AE234" s="145"/>
      <c r="AF234" s="145"/>
      <c r="AG234" s="145"/>
      <c r="AH234" s="145"/>
      <c r="AI234" s="145"/>
      <c r="AJ234" s="145"/>
      <c r="AK234" s="145"/>
      <c r="AL234" s="145"/>
      <c r="AM234" s="14"/>
      <c r="AN234" s="147">
        <v>2022</v>
      </c>
      <c r="AO234" s="147">
        <f>+AN234-1</f>
        <v>2021</v>
      </c>
      <c r="AP234" s="163" t="s">
        <v>571</v>
      </c>
      <c r="AQ234" s="164" t="s">
        <v>572</v>
      </c>
      <c r="AR234" s="145"/>
      <c r="AS234" s="152"/>
      <c r="AT234" s="152"/>
      <c r="AU234" s="145"/>
      <c r="AV234" s="145"/>
      <c r="AW234" s="145"/>
      <c r="AX234" s="145"/>
      <c r="AY234" s="145"/>
      <c r="AZ234" s="145"/>
      <c r="BA234" s="145"/>
      <c r="BB234" s="145"/>
      <c r="BC234" s="145"/>
      <c r="BD234" s="14"/>
      <c r="BE234" s="147">
        <v>2022</v>
      </c>
      <c r="BF234" s="147">
        <f>+BE234-1</f>
        <v>2021</v>
      </c>
      <c r="BG234" s="163" t="s">
        <v>571</v>
      </c>
      <c r="BH234" s="164" t="s">
        <v>572</v>
      </c>
      <c r="BI234" s="145"/>
      <c r="BJ234" s="152"/>
      <c r="BK234" s="152"/>
      <c r="BL234" s="145"/>
      <c r="BM234" s="145"/>
      <c r="BN234" s="145"/>
      <c r="BO234" s="145"/>
      <c r="BP234" s="145"/>
      <c r="BQ234" s="145"/>
      <c r="BR234" s="145"/>
      <c r="BS234" s="145"/>
      <c r="BT234" s="145"/>
      <c r="BU234" s="14"/>
      <c r="BV234" s="147">
        <v>2022</v>
      </c>
      <c r="BW234" s="147">
        <f>+BV234-1</f>
        <v>2021</v>
      </c>
      <c r="BX234" s="163" t="s">
        <v>571</v>
      </c>
      <c r="BY234" s="164" t="s">
        <v>572</v>
      </c>
      <c r="BZ234" s="145"/>
      <c r="CA234" s="152"/>
      <c r="CB234" s="152"/>
      <c r="CC234" s="145"/>
      <c r="CD234" s="145"/>
      <c r="CE234" s="145"/>
      <c r="CF234" s="145"/>
      <c r="CG234" s="145"/>
      <c r="CH234" s="145"/>
      <c r="CI234" s="145"/>
      <c r="CJ234" s="145"/>
      <c r="CK234" s="145"/>
      <c r="CL234" s="14"/>
      <c r="CM234" s="200">
        <v>2022</v>
      </c>
      <c r="CN234" s="200">
        <f>+CM234-1</f>
        <v>2021</v>
      </c>
      <c r="CO234" s="208" t="s">
        <v>571</v>
      </c>
      <c r="CP234" s="209" t="s">
        <v>572</v>
      </c>
      <c r="CQ234" s="198"/>
      <c r="CR234" s="127"/>
      <c r="CS234" s="127"/>
      <c r="CT234" s="198"/>
      <c r="CU234" s="198"/>
      <c r="CV234" s="198"/>
      <c r="CW234" s="198"/>
      <c r="CX234" s="198"/>
      <c r="CY234" s="198"/>
      <c r="CZ234" s="198"/>
      <c r="DA234" s="198"/>
      <c r="DB234" s="198"/>
      <c r="DC234" s="14"/>
      <c r="DD234" s="147">
        <v>2022</v>
      </c>
      <c r="DE234" s="147">
        <f>+DD234-1</f>
        <v>2021</v>
      </c>
      <c r="DF234" s="163" t="s">
        <v>571</v>
      </c>
      <c r="DG234" s="164" t="s">
        <v>572</v>
      </c>
      <c r="DH234" s="145"/>
      <c r="DI234" s="152"/>
      <c r="DJ234" s="152"/>
      <c r="DK234" s="145"/>
      <c r="DL234" s="145"/>
      <c r="DM234" s="145"/>
      <c r="DN234" s="145"/>
      <c r="DO234" s="145"/>
      <c r="DP234" s="145"/>
      <c r="DQ234" s="145"/>
      <c r="DR234" s="145"/>
      <c r="DS234" s="145"/>
      <c r="DT234" s="14"/>
      <c r="DU234" s="147">
        <v>2022</v>
      </c>
      <c r="DV234" s="147">
        <f>+DU234-1</f>
        <v>2021</v>
      </c>
      <c r="DW234" s="163" t="s">
        <v>571</v>
      </c>
      <c r="DX234" s="164" t="s">
        <v>572</v>
      </c>
      <c r="DY234" s="145"/>
      <c r="DZ234" s="152"/>
      <c r="EA234" s="152"/>
      <c r="EB234" s="145"/>
      <c r="EC234" s="145"/>
      <c r="ED234" s="145"/>
      <c r="EE234" s="145"/>
      <c r="EF234" s="145"/>
      <c r="EG234" s="145"/>
      <c r="EH234" s="145"/>
      <c r="EI234" s="145"/>
      <c r="EJ234" s="145"/>
      <c r="EK234" s="14"/>
      <c r="EL234" s="147">
        <v>2022</v>
      </c>
      <c r="EM234" s="147">
        <f>+EL234-1</f>
        <v>2021</v>
      </c>
      <c r="EN234" s="163" t="s">
        <v>571</v>
      </c>
      <c r="EO234" s="164" t="s">
        <v>572</v>
      </c>
      <c r="EP234" s="145"/>
      <c r="EQ234" s="152"/>
      <c r="ER234" s="152"/>
      <c r="ES234" s="145"/>
      <c r="ET234" s="145"/>
      <c r="EU234" s="145"/>
      <c r="EV234" s="145"/>
      <c r="EW234" s="145"/>
      <c r="EX234" s="145"/>
      <c r="EY234" s="145"/>
      <c r="EZ234" s="145"/>
      <c r="FA234" s="145"/>
      <c r="FB234" s="14"/>
      <c r="FC234" s="147">
        <v>2022</v>
      </c>
      <c r="FD234" s="147">
        <f>+FC234-1</f>
        <v>2021</v>
      </c>
      <c r="FE234" s="163" t="s">
        <v>571</v>
      </c>
      <c r="FF234" s="164" t="s">
        <v>572</v>
      </c>
      <c r="FG234" s="145"/>
      <c r="FH234" s="152"/>
      <c r="FI234" s="152"/>
      <c r="FJ234" s="145"/>
      <c r="FK234" s="145"/>
      <c r="FL234" s="145"/>
      <c r="FM234" s="145"/>
      <c r="FN234" s="145"/>
      <c r="FO234" s="145"/>
      <c r="FP234" s="145"/>
      <c r="FQ234" s="145"/>
      <c r="FR234" s="145"/>
      <c r="FS234" s="14"/>
      <c r="FT234" s="147">
        <v>2022</v>
      </c>
      <c r="FU234" s="147">
        <f>+FT234-1</f>
        <v>2021</v>
      </c>
      <c r="FV234" s="163" t="s">
        <v>571</v>
      </c>
      <c r="FW234" s="164" t="s">
        <v>572</v>
      </c>
      <c r="FX234" s="145"/>
      <c r="FY234" s="152"/>
      <c r="FZ234" s="152"/>
      <c r="GA234" s="145"/>
      <c r="GB234" s="145"/>
      <c r="GC234" s="145"/>
      <c r="GD234" s="145"/>
      <c r="GE234" s="145"/>
      <c r="GF234" s="145"/>
      <c r="GG234" s="145"/>
      <c r="GH234" s="145"/>
      <c r="GI234" s="145"/>
    </row>
    <row r="235" spans="1:191" ht="13" x14ac:dyDescent="0.3">
      <c r="A235" s="41">
        <v>798</v>
      </c>
      <c r="B235" s="60" t="str">
        <f>VLOOKUP($A235&amp;B$1,TEXTDF,(SPRCODE="DE")*2+(SPRCODE="FR")*3,FALSE)</f>
        <v>Vermögensverwaltungskosten (netto gemäss Betriebsrechnung BV)</v>
      </c>
      <c r="C235" s="60"/>
      <c r="D235" s="60"/>
      <c r="E235" s="60"/>
      <c r="F235" s="61">
        <f>+SUBTOTAL(9,F236:F243)</f>
        <v>444905.91819755227</v>
      </c>
      <c r="G235" s="61">
        <f>+SUBTOTAL(9,G236:G243)</f>
        <v>431127.372996505</v>
      </c>
      <c r="H235" s="102">
        <f t="shared" ref="H235:H243" si="345">+IFERROR(F235-G235,"")</f>
        <v>13778.545201047265</v>
      </c>
      <c r="I235" s="103">
        <f t="shared" ref="I235:I243" si="346">+IFERROR(F235/G235-1,"")</f>
        <v>3.1959337458164594E-2</v>
      </c>
      <c r="J235" s="23"/>
      <c r="K235" s="31"/>
      <c r="L235" s="31"/>
      <c r="M235" s="23"/>
      <c r="N235" s="23"/>
      <c r="O235" s="23"/>
      <c r="P235" s="23"/>
      <c r="Q235" s="23"/>
      <c r="R235" s="23"/>
      <c r="S235" s="23"/>
      <c r="T235" s="23"/>
      <c r="U235" s="23"/>
      <c r="V235" s="14"/>
      <c r="W235" s="149">
        <f>+SUBTOTAL(9,W236:W243)</f>
        <v>231829.42562000002</v>
      </c>
      <c r="X235" s="149">
        <f>+SUBTOTAL(9,X236:X243)</f>
        <v>220161.49916000006</v>
      </c>
      <c r="Y235" s="187">
        <f t="shared" ref="Y235:Y243" si="347">+IFERROR(W235-X235,"")</f>
        <v>11667.926459999959</v>
      </c>
      <c r="Z235" s="188">
        <f t="shared" ref="Z235:Z243" si="348">+IFERROR(W235/X235-1,"")</f>
        <v>5.2997124858422229E-2</v>
      </c>
      <c r="AA235" s="145"/>
      <c r="AB235" s="152"/>
      <c r="AC235" s="152"/>
      <c r="AD235" s="145"/>
      <c r="AE235" s="145"/>
      <c r="AF235" s="145"/>
      <c r="AG235" s="145"/>
      <c r="AH235" s="145"/>
      <c r="AI235" s="145"/>
      <c r="AJ235" s="145"/>
      <c r="AK235" s="145"/>
      <c r="AL235" s="145"/>
      <c r="AM235" s="14"/>
      <c r="AN235" s="149">
        <f>+SUBTOTAL(9,AN236:AN243)</f>
        <v>63370.769467607883</v>
      </c>
      <c r="AO235" s="149">
        <f>+SUBTOTAL(9,AO236:AO243)</f>
        <v>70144.5434533066</v>
      </c>
      <c r="AP235" s="187">
        <f t="shared" ref="AP235:AP243" si="349">+IFERROR(AN235-AO235,"")</f>
        <v>-6773.7739856987173</v>
      </c>
      <c r="AQ235" s="188">
        <f t="shared" ref="AQ235:AQ243" si="350">+IFERROR(AN235/AO235-1,"")</f>
        <v>-9.6568794267052893E-2</v>
      </c>
      <c r="AR235" s="145"/>
      <c r="AS235" s="152"/>
      <c r="AT235" s="152"/>
      <c r="AU235" s="145"/>
      <c r="AV235" s="145"/>
      <c r="AW235" s="145"/>
      <c r="AX235" s="145"/>
      <c r="AY235" s="145"/>
      <c r="AZ235" s="145"/>
      <c r="BA235" s="145"/>
      <c r="BB235" s="145"/>
      <c r="BC235" s="145"/>
      <c r="BD235" s="14"/>
      <c r="BE235" s="149">
        <f>+SUBTOTAL(9,BE236:BE243)</f>
        <v>47539.658100000001</v>
      </c>
      <c r="BF235" s="149">
        <f>+SUBTOTAL(9,BF236:BF243)</f>
        <v>46466.518959999994</v>
      </c>
      <c r="BG235" s="187">
        <f t="shared" ref="BG235:BG243" si="351">+IFERROR(BE235-BF235,"")</f>
        <v>1073.1391400000066</v>
      </c>
      <c r="BH235" s="188">
        <f t="shared" ref="BH235:BH243" si="352">+IFERROR(BE235/BF235-1,"")</f>
        <v>2.3094889912536942E-2</v>
      </c>
      <c r="BI235" s="145"/>
      <c r="BJ235" s="152"/>
      <c r="BK235" s="152"/>
      <c r="BL235" s="145"/>
      <c r="BM235" s="145"/>
      <c r="BN235" s="145"/>
      <c r="BO235" s="145"/>
      <c r="BP235" s="145"/>
      <c r="BQ235" s="145"/>
      <c r="BR235" s="145"/>
      <c r="BS235" s="145"/>
      <c r="BT235" s="145"/>
      <c r="BU235" s="14"/>
      <c r="BV235" s="149">
        <f>+SUBTOTAL(9,BV236:BV243)</f>
        <v>54535.265926520195</v>
      </c>
      <c r="BW235" s="149">
        <f>+SUBTOTAL(9,BW236:BW243)</f>
        <v>42473.787001905999</v>
      </c>
      <c r="BX235" s="187">
        <f t="shared" ref="BX235:BX243" si="353">+IFERROR(BV235-BW235,"")</f>
        <v>12061.478924614195</v>
      </c>
      <c r="BY235" s="188">
        <f t="shared" ref="BY235:BY243" si="354">+IFERROR(BV235/BW235-1,"")</f>
        <v>0.28397465298003532</v>
      </c>
      <c r="BZ235" s="145"/>
      <c r="CA235" s="152"/>
      <c r="CB235" s="152"/>
      <c r="CC235" s="145"/>
      <c r="CD235" s="145"/>
      <c r="CE235" s="145"/>
      <c r="CF235" s="145"/>
      <c r="CG235" s="145"/>
      <c r="CH235" s="145"/>
      <c r="CI235" s="145"/>
      <c r="CJ235" s="145"/>
      <c r="CK235" s="145"/>
      <c r="CL235" s="14"/>
      <c r="CM235" s="202">
        <f>+SUBTOTAL(9,CM236:CM243)</f>
        <v>20348.774570197853</v>
      </c>
      <c r="CN235" s="202">
        <f>+SUBTOTAL(9,CN236:CN243)</f>
        <v>21680.915275311945</v>
      </c>
      <c r="CO235" s="226">
        <f t="shared" ref="CO235:CO243" si="355">+IFERROR(CM235-CN235,"")</f>
        <v>-1332.1407051140923</v>
      </c>
      <c r="CP235" s="188">
        <f t="shared" ref="CP235:CP243" si="356">+IFERROR(CM235/CN235-1,"")</f>
        <v>-6.144301050938572E-2</v>
      </c>
      <c r="CQ235" s="198"/>
      <c r="CR235" s="127"/>
      <c r="CS235" s="127"/>
      <c r="CT235" s="198"/>
      <c r="CU235" s="198"/>
      <c r="CV235" s="198"/>
      <c r="CW235" s="198"/>
      <c r="CX235" s="198"/>
      <c r="CY235" s="198"/>
      <c r="CZ235" s="198"/>
      <c r="DA235" s="198"/>
      <c r="DB235" s="198"/>
      <c r="DC235" s="14"/>
      <c r="DD235" s="149">
        <f>+SUBTOTAL(9,DD236:DD243)</f>
        <v>5735.6489999999985</v>
      </c>
      <c r="DE235" s="149">
        <f>+SUBTOTAL(9,DE236:DE243)</f>
        <v>6096.6385600000012</v>
      </c>
      <c r="DF235" s="187">
        <f t="shared" ref="DF235:DF243" si="357">+IFERROR(DD235-DE235,"")</f>
        <v>-360.98956000000271</v>
      </c>
      <c r="DG235" s="188">
        <f t="shared" ref="DG235:DG243" si="358">+IFERROR(DD235/DE235-1,"")</f>
        <v>-5.9211245089786479E-2</v>
      </c>
      <c r="DH235" s="145"/>
      <c r="DI235" s="152"/>
      <c r="DJ235" s="152"/>
      <c r="DK235" s="145"/>
      <c r="DL235" s="145"/>
      <c r="DM235" s="145"/>
      <c r="DN235" s="145"/>
      <c r="DO235" s="145"/>
      <c r="DP235" s="145"/>
      <c r="DQ235" s="145"/>
      <c r="DR235" s="145"/>
      <c r="DS235" s="145"/>
      <c r="DT235" s="14"/>
      <c r="DU235" s="149">
        <f>+SUBTOTAL(9,DU236:DU243)</f>
        <v>15207.124969999997</v>
      </c>
      <c r="DV235" s="149">
        <f>+SUBTOTAL(9,DV236:DV243)</f>
        <v>17020.210970000004</v>
      </c>
      <c r="DW235" s="187">
        <f t="shared" ref="DW235:DW243" si="359">+IFERROR(DU235-DV235,"")</f>
        <v>-1813.0860000000066</v>
      </c>
      <c r="DX235" s="188">
        <f t="shared" ref="DX235:DX243" si="360">+IFERROR(DU235/DV235-1,"")</f>
        <v>-0.10652547158174308</v>
      </c>
      <c r="DY235" s="145"/>
      <c r="DZ235" s="152"/>
      <c r="EA235" s="152"/>
      <c r="EB235" s="145"/>
      <c r="EC235" s="145"/>
      <c r="ED235" s="145"/>
      <c r="EE235" s="145"/>
      <c r="EF235" s="145"/>
      <c r="EG235" s="145"/>
      <c r="EH235" s="145"/>
      <c r="EI235" s="145"/>
      <c r="EJ235" s="145"/>
      <c r="EK235" s="14"/>
      <c r="EL235" s="149">
        <f>+SUBTOTAL(9,EL236:EL243)</f>
        <v>6048.8063999999995</v>
      </c>
      <c r="EM235" s="149">
        <f>+SUBTOTAL(9,EM236:EM243)</f>
        <v>6837.9906300000002</v>
      </c>
      <c r="EN235" s="187">
        <f t="shared" ref="EN235:EN243" si="361">+IFERROR(EL235-EM235,"")</f>
        <v>-789.18423000000075</v>
      </c>
      <c r="EO235" s="188">
        <f t="shared" ref="EO235:EO243" si="362">+IFERROR(EL235/EM235-1,"")</f>
        <v>-0.11541171561973906</v>
      </c>
      <c r="EP235" s="145"/>
      <c r="EQ235" s="152"/>
      <c r="ER235" s="152"/>
      <c r="ES235" s="145"/>
      <c r="ET235" s="145"/>
      <c r="EU235" s="145"/>
      <c r="EV235" s="145"/>
      <c r="EW235" s="145"/>
      <c r="EX235" s="145"/>
      <c r="EY235" s="145"/>
      <c r="EZ235" s="145"/>
      <c r="FA235" s="145"/>
      <c r="FB235" s="14"/>
      <c r="FC235" s="149">
        <f>+SUBTOTAL(9,FC236:FC243)</f>
        <v>290.25929322637506</v>
      </c>
      <c r="FD235" s="149">
        <f>+SUBTOTAL(9,FD236:FD243)</f>
        <v>244.10873598057498</v>
      </c>
      <c r="FE235" s="187">
        <f t="shared" ref="FE235:FE243" si="363">+IFERROR(FC235-FD235,"")</f>
        <v>46.150557245800087</v>
      </c>
      <c r="FF235" s="188">
        <f t="shared" ref="FF235:FF243" si="364">+IFERROR(FC235/FD235-1,"")</f>
        <v>0.18905737666624334</v>
      </c>
      <c r="FG235" s="145"/>
      <c r="FH235" s="152"/>
      <c r="FI235" s="152"/>
      <c r="FJ235" s="145"/>
      <c r="FK235" s="145"/>
      <c r="FL235" s="145"/>
      <c r="FM235" s="145"/>
      <c r="FN235" s="145"/>
      <c r="FO235" s="145"/>
      <c r="FP235" s="145"/>
      <c r="FQ235" s="145"/>
      <c r="FR235" s="145"/>
      <c r="FS235" s="14"/>
      <c r="FT235" s="149">
        <f>+SUBTOTAL(9,FT236:FT243)</f>
        <v>0.18484999999999999</v>
      </c>
      <c r="FU235" s="149">
        <f>+SUBTOTAL(9,FU236:FU243)</f>
        <v>1.16025</v>
      </c>
      <c r="FV235" s="187">
        <f t="shared" ref="FV235:FV243" si="365">+IFERROR(FT235-FU235,"")</f>
        <v>-0.97540000000000004</v>
      </c>
      <c r="FW235" s="188">
        <f t="shared" ref="FW235:FW243" si="366">+IFERROR(FT235/FU235-1,"")</f>
        <v>-0.84068088773971128</v>
      </c>
      <c r="FX235" s="145"/>
      <c r="FY235" s="152"/>
      <c r="FZ235" s="152"/>
      <c r="GA235" s="145"/>
      <c r="GB235" s="145"/>
      <c r="GC235" s="145"/>
      <c r="GD235" s="145"/>
      <c r="GE235" s="145"/>
      <c r="GF235" s="145"/>
      <c r="GG235" s="145"/>
      <c r="GH235" s="145"/>
      <c r="GI235" s="145"/>
    </row>
    <row r="236" spans="1:191" x14ac:dyDescent="0.25">
      <c r="A236" s="41">
        <v>799</v>
      </c>
      <c r="B236" s="45"/>
      <c r="C236" s="66" t="str">
        <f>VLOOKUP($A236&amp;C$1,TEXTDF,(SPRCODE="DE")*2+(SPRCODE="FR")*3,FALSE)</f>
        <v>Vermögensverwaltungskosten (brutto gemäss OAK-Schema)</v>
      </c>
      <c r="D236" s="66"/>
      <c r="E236" s="66"/>
      <c r="F236" s="67">
        <f>+SUBTOTAL(9,F237:F241)</f>
        <v>752447.3466002082</v>
      </c>
      <c r="G236" s="67">
        <f>+SUBTOTAL(9,G237:G241)</f>
        <v>727642.30735650507</v>
      </c>
      <c r="H236" s="68">
        <f t="shared" si="345"/>
        <v>24805.039243703126</v>
      </c>
      <c r="I236" s="69">
        <f t="shared" si="346"/>
        <v>3.4089605556085312E-2</v>
      </c>
      <c r="J236" s="23"/>
      <c r="K236" s="31"/>
      <c r="L236" s="31"/>
      <c r="M236" s="23"/>
      <c r="N236" s="23"/>
      <c r="O236" s="23"/>
      <c r="P236" s="23"/>
      <c r="Q236" s="23"/>
      <c r="R236" s="23"/>
      <c r="S236" s="23"/>
      <c r="T236" s="23"/>
      <c r="U236" s="23"/>
      <c r="V236" s="14"/>
      <c r="W236" s="153">
        <f>+SUBTOTAL(9,W237:W241)</f>
        <v>409253.27492</v>
      </c>
      <c r="X236" s="153">
        <f>+SUBTOTAL(9,X237:X241)</f>
        <v>386901.65724000003</v>
      </c>
      <c r="Y236" s="154">
        <f t="shared" si="347"/>
        <v>22351.617679999967</v>
      </c>
      <c r="Z236" s="155">
        <f t="shared" si="348"/>
        <v>5.7770798500702547E-2</v>
      </c>
      <c r="AA236" s="145"/>
      <c r="AB236" s="152"/>
      <c r="AC236" s="152"/>
      <c r="AD236" s="145"/>
      <c r="AE236" s="145"/>
      <c r="AF236" s="145"/>
      <c r="AG236" s="145"/>
      <c r="AH236" s="145"/>
      <c r="AI236" s="145"/>
      <c r="AJ236" s="145"/>
      <c r="AK236" s="145"/>
      <c r="AL236" s="145"/>
      <c r="AM236" s="14"/>
      <c r="AN236" s="153">
        <f>+SUBTOTAL(9,AN237:AN241)</f>
        <v>89383.340977607892</v>
      </c>
      <c r="AO236" s="153">
        <f>+SUBTOTAL(9,AO237:AO241)</f>
        <v>93298.030073306596</v>
      </c>
      <c r="AP236" s="154">
        <f t="shared" si="349"/>
        <v>-3914.6890956987045</v>
      </c>
      <c r="AQ236" s="155">
        <f t="shared" si="350"/>
        <v>-4.1958968400756524E-2</v>
      </c>
      <c r="AR236" s="145"/>
      <c r="AS236" s="152"/>
      <c r="AT236" s="152"/>
      <c r="AU236" s="145"/>
      <c r="AV236" s="145"/>
      <c r="AW236" s="145"/>
      <c r="AX236" s="145"/>
      <c r="AY236" s="145"/>
      <c r="AZ236" s="145"/>
      <c r="BA236" s="145"/>
      <c r="BB236" s="145"/>
      <c r="BC236" s="145"/>
      <c r="BD236" s="14"/>
      <c r="BE236" s="153">
        <f>+SUBTOTAL(9,BE237:BE241)</f>
        <v>79890.419439999998</v>
      </c>
      <c r="BF236" s="153">
        <f>+SUBTOTAL(9,BF237:BF241)</f>
        <v>77607.98384999999</v>
      </c>
      <c r="BG236" s="154">
        <f t="shared" si="351"/>
        <v>2282.4355900000082</v>
      </c>
      <c r="BH236" s="155">
        <f t="shared" si="352"/>
        <v>2.9409803950215752E-2</v>
      </c>
      <c r="BI236" s="145"/>
      <c r="BJ236" s="152"/>
      <c r="BK236" s="152"/>
      <c r="BL236" s="145"/>
      <c r="BM236" s="145"/>
      <c r="BN236" s="145"/>
      <c r="BO236" s="145"/>
      <c r="BP236" s="145"/>
      <c r="BQ236" s="145"/>
      <c r="BR236" s="145"/>
      <c r="BS236" s="145"/>
      <c r="BT236" s="145"/>
      <c r="BU236" s="14"/>
      <c r="BV236" s="153">
        <f>+SUBTOTAL(9,BV237:BV241)</f>
        <v>72041.095576520194</v>
      </c>
      <c r="BW236" s="153">
        <f>+SUBTOTAL(9,BW237:BW241)</f>
        <v>61411.147281906</v>
      </c>
      <c r="BX236" s="154">
        <f t="shared" si="353"/>
        <v>10629.948294614194</v>
      </c>
      <c r="BY236" s="155">
        <f t="shared" si="354"/>
        <v>0.17309476805274038</v>
      </c>
      <c r="BZ236" s="145"/>
      <c r="CA236" s="152"/>
      <c r="CB236" s="152"/>
      <c r="CC236" s="145"/>
      <c r="CD236" s="145"/>
      <c r="CE236" s="145"/>
      <c r="CF236" s="145"/>
      <c r="CG236" s="145"/>
      <c r="CH236" s="145"/>
      <c r="CI236" s="145"/>
      <c r="CJ236" s="145"/>
      <c r="CK236" s="145"/>
      <c r="CL236" s="14"/>
      <c r="CM236" s="129">
        <f>+SUBTOTAL(9,CM237:CM241)</f>
        <v>50638.850732853825</v>
      </c>
      <c r="CN236" s="129">
        <f>+SUBTOTAL(9,CN237:CN241)</f>
        <v>52240.600595311946</v>
      </c>
      <c r="CO236" s="204">
        <f t="shared" si="355"/>
        <v>-1601.7498624581203</v>
      </c>
      <c r="CP236" s="155">
        <f t="shared" si="356"/>
        <v>-3.0661015459341079E-2</v>
      </c>
      <c r="CQ236" s="198"/>
      <c r="CR236" s="127"/>
      <c r="CS236" s="127"/>
      <c r="CT236" s="198"/>
      <c r="CU236" s="198"/>
      <c r="CV236" s="198"/>
      <c r="CW236" s="198"/>
      <c r="CX236" s="198"/>
      <c r="CY236" s="198"/>
      <c r="CZ236" s="198"/>
      <c r="DA236" s="198"/>
      <c r="DB236" s="198"/>
      <c r="DC236" s="14"/>
      <c r="DD236" s="153">
        <f>+SUBTOTAL(9,DD237:DD241)</f>
        <v>10893.678999999998</v>
      </c>
      <c r="DE236" s="153">
        <f>+SUBTOTAL(9,DE237:DE241)</f>
        <v>10792.871660000001</v>
      </c>
      <c r="DF236" s="154">
        <f t="shared" si="357"/>
        <v>100.80733999999757</v>
      </c>
      <c r="DG236" s="155">
        <f t="shared" si="358"/>
        <v>9.3401777743364889E-3</v>
      </c>
      <c r="DH236" s="145"/>
      <c r="DI236" s="152"/>
      <c r="DJ236" s="152"/>
      <c r="DK236" s="145"/>
      <c r="DL236" s="145"/>
      <c r="DM236" s="145"/>
      <c r="DN236" s="145"/>
      <c r="DO236" s="145"/>
      <c r="DP236" s="145"/>
      <c r="DQ236" s="145"/>
      <c r="DR236" s="145"/>
      <c r="DS236" s="145"/>
      <c r="DT236" s="14"/>
      <c r="DU236" s="153">
        <f>+SUBTOTAL(9,DU237:DU241)</f>
        <v>29741.302779999998</v>
      </c>
      <c r="DV236" s="153">
        <f>+SUBTOTAL(9,DV237:DV241)</f>
        <v>32957.418949999999</v>
      </c>
      <c r="DW236" s="154">
        <f t="shared" si="359"/>
        <v>-3216.1161700000011</v>
      </c>
      <c r="DX236" s="155">
        <f t="shared" si="360"/>
        <v>-9.7583981769907457E-2</v>
      </c>
      <c r="DY236" s="145"/>
      <c r="DZ236" s="152"/>
      <c r="EA236" s="152"/>
      <c r="EB236" s="145"/>
      <c r="EC236" s="145"/>
      <c r="ED236" s="145"/>
      <c r="EE236" s="145"/>
      <c r="EF236" s="145"/>
      <c r="EG236" s="145"/>
      <c r="EH236" s="145"/>
      <c r="EI236" s="145"/>
      <c r="EJ236" s="145"/>
      <c r="EK236" s="14"/>
      <c r="EL236" s="153">
        <f>+SUBTOTAL(9,EL237:EL241)</f>
        <v>10027</v>
      </c>
      <c r="EM236" s="153">
        <f>+SUBTOTAL(9,EM237:EM241)</f>
        <v>12047.83072</v>
      </c>
      <c r="EN236" s="154">
        <f t="shared" si="361"/>
        <v>-2020.8307199999999</v>
      </c>
      <c r="EO236" s="155">
        <f t="shared" si="362"/>
        <v>-0.16773399020666191</v>
      </c>
      <c r="EP236" s="145"/>
      <c r="EQ236" s="152"/>
      <c r="ER236" s="152"/>
      <c r="ES236" s="145"/>
      <c r="ET236" s="145"/>
      <c r="EU236" s="145"/>
      <c r="EV236" s="145"/>
      <c r="EW236" s="145"/>
      <c r="EX236" s="145"/>
      <c r="EY236" s="145"/>
      <c r="EZ236" s="145"/>
      <c r="FA236" s="145"/>
      <c r="FB236" s="14"/>
      <c r="FC236" s="153">
        <f>+SUBTOTAL(9,FC237:FC241)</f>
        <v>578.19832322637501</v>
      </c>
      <c r="FD236" s="153">
        <f>+SUBTOTAL(9,FD237:FD241)</f>
        <v>383.60673598057497</v>
      </c>
      <c r="FE236" s="154">
        <f t="shared" si="363"/>
        <v>194.59158724580004</v>
      </c>
      <c r="FF236" s="155">
        <f t="shared" si="364"/>
        <v>0.50726843142726707</v>
      </c>
      <c r="FG236" s="145"/>
      <c r="FH236" s="152"/>
      <c r="FI236" s="152"/>
      <c r="FJ236" s="145"/>
      <c r="FK236" s="145"/>
      <c r="FL236" s="145"/>
      <c r="FM236" s="145"/>
      <c r="FN236" s="145"/>
      <c r="FO236" s="145"/>
      <c r="FP236" s="145"/>
      <c r="FQ236" s="145"/>
      <c r="FR236" s="145"/>
      <c r="FS236" s="14"/>
      <c r="FT236" s="153">
        <f>+SUBTOTAL(9,FT237:FT241)</f>
        <v>0.18484999999999999</v>
      </c>
      <c r="FU236" s="153">
        <f>+SUBTOTAL(9,FU237:FU241)</f>
        <v>1.16025</v>
      </c>
      <c r="FV236" s="154">
        <f t="shared" si="365"/>
        <v>-0.97540000000000004</v>
      </c>
      <c r="FW236" s="155">
        <f t="shared" si="366"/>
        <v>-0.84068088773971128</v>
      </c>
      <c r="FX236" s="145"/>
      <c r="FY236" s="152"/>
      <c r="FZ236" s="152"/>
      <c r="GA236" s="145"/>
      <c r="GB236" s="145"/>
      <c r="GC236" s="145"/>
      <c r="GD236" s="145"/>
      <c r="GE236" s="145"/>
      <c r="GF236" s="145"/>
      <c r="GG236" s="145"/>
      <c r="GH236" s="145"/>
      <c r="GI236" s="145"/>
    </row>
    <row r="237" spans="1:191" x14ac:dyDescent="0.25">
      <c r="A237" s="41">
        <v>800</v>
      </c>
      <c r="B237" s="45"/>
      <c r="C237" s="45"/>
      <c r="D237" s="85" t="str">
        <f>VLOOKUP($A237&amp;D$1,TEXTDF,(SPRCODE="DE")*2+(SPRCODE="FR")*3,FALSE)</f>
        <v>TER-Kosten</v>
      </c>
      <c r="E237" s="45"/>
      <c r="F237" s="79">
        <f>+SUBTOTAL(9,F238:F239)</f>
        <v>633834.6654273544</v>
      </c>
      <c r="G237" s="79">
        <f>+SUBTOTAL(9,G238:G239)</f>
        <v>612708.01876384905</v>
      </c>
      <c r="H237" s="92">
        <f t="shared" si="345"/>
        <v>21126.646663505351</v>
      </c>
      <c r="I237" s="93">
        <f t="shared" si="346"/>
        <v>3.4480773902924922E-2</v>
      </c>
      <c r="J237" s="23"/>
      <c r="K237" s="31"/>
      <c r="L237" s="31"/>
      <c r="M237" s="23"/>
      <c r="N237" s="23"/>
      <c r="O237" s="23"/>
      <c r="P237" s="23"/>
      <c r="Q237" s="23"/>
      <c r="R237" s="23"/>
      <c r="S237" s="23"/>
      <c r="T237" s="23"/>
      <c r="U237" s="23"/>
      <c r="V237" s="14"/>
      <c r="W237" s="152">
        <f>+SUBTOTAL(9,W238:W239)</f>
        <v>342744.74940999999</v>
      </c>
      <c r="X237" s="152">
        <f>+SUBTOTAL(9,X238:X239)</f>
        <v>331154.09633000003</v>
      </c>
      <c r="Y237" s="156">
        <f t="shared" si="347"/>
        <v>11590.65307999996</v>
      </c>
      <c r="Z237" s="174">
        <f t="shared" si="348"/>
        <v>3.5000784252566586E-2</v>
      </c>
      <c r="AA237" s="145"/>
      <c r="AB237" s="152"/>
      <c r="AC237" s="152"/>
      <c r="AD237" s="145"/>
      <c r="AE237" s="145"/>
      <c r="AF237" s="145"/>
      <c r="AG237" s="145"/>
      <c r="AH237" s="145"/>
      <c r="AI237" s="145"/>
      <c r="AJ237" s="145"/>
      <c r="AK237" s="145"/>
      <c r="AL237" s="145"/>
      <c r="AM237" s="14"/>
      <c r="AN237" s="152">
        <f>+SUBTOTAL(9,AN238:AN239)</f>
        <v>72510.081187607895</v>
      </c>
      <c r="AO237" s="152">
        <f>+SUBTOTAL(9,AO238:AO239)</f>
        <v>66470.7691233066</v>
      </c>
      <c r="AP237" s="156">
        <f t="shared" si="349"/>
        <v>6039.3120643012953</v>
      </c>
      <c r="AQ237" s="174">
        <f t="shared" si="350"/>
        <v>9.0856659911638271E-2</v>
      </c>
      <c r="AR237" s="145"/>
      <c r="AS237" s="152"/>
      <c r="AT237" s="152"/>
      <c r="AU237" s="145"/>
      <c r="AV237" s="145"/>
      <c r="AW237" s="145"/>
      <c r="AX237" s="145"/>
      <c r="AY237" s="145"/>
      <c r="AZ237" s="145"/>
      <c r="BA237" s="145"/>
      <c r="BB237" s="145"/>
      <c r="BC237" s="145"/>
      <c r="BD237" s="14"/>
      <c r="BE237" s="152">
        <f>+SUBTOTAL(9,BE238:BE239)</f>
        <v>72944.588589999999</v>
      </c>
      <c r="BF237" s="152">
        <f>+SUBTOTAL(9,BF238:BF239)</f>
        <v>72545.033439999999</v>
      </c>
      <c r="BG237" s="156">
        <f t="shared" si="351"/>
        <v>399.55515000000014</v>
      </c>
      <c r="BH237" s="174">
        <f t="shared" si="352"/>
        <v>5.5076844141295211E-3</v>
      </c>
      <c r="BI237" s="145"/>
      <c r="BJ237" s="152"/>
      <c r="BK237" s="152"/>
      <c r="BL237" s="145"/>
      <c r="BM237" s="145"/>
      <c r="BN237" s="145"/>
      <c r="BO237" s="145"/>
      <c r="BP237" s="145"/>
      <c r="BQ237" s="145"/>
      <c r="BR237" s="145"/>
      <c r="BS237" s="145"/>
      <c r="BT237" s="145"/>
      <c r="BU237" s="14"/>
      <c r="BV237" s="152">
        <f>+SUBTOTAL(9,BV238:BV239)</f>
        <v>67532.25284652019</v>
      </c>
      <c r="BW237" s="152">
        <f>+SUBTOTAL(9,BW238:BW239)</f>
        <v>56296.719901905999</v>
      </c>
      <c r="BX237" s="156">
        <f t="shared" si="353"/>
        <v>11235.532944614191</v>
      </c>
      <c r="BY237" s="174">
        <f t="shared" si="354"/>
        <v>0.19957704399459697</v>
      </c>
      <c r="BZ237" s="145"/>
      <c r="CA237" s="152"/>
      <c r="CB237" s="152"/>
      <c r="CC237" s="145"/>
      <c r="CD237" s="145"/>
      <c r="CE237" s="145"/>
      <c r="CF237" s="145"/>
      <c r="CG237" s="145"/>
      <c r="CH237" s="145"/>
      <c r="CI237" s="145"/>
      <c r="CJ237" s="145"/>
      <c r="CK237" s="145"/>
      <c r="CL237" s="14"/>
      <c r="CM237" s="127">
        <f>+SUBTOTAL(9,CM238:CM239)</f>
        <v>42065.270110000005</v>
      </c>
      <c r="CN237" s="127">
        <f>+SUBTOTAL(9,CN238:CN239)</f>
        <v>44491.331592655974</v>
      </c>
      <c r="CO237" s="205">
        <f t="shared" si="355"/>
        <v>-2426.0614826559686</v>
      </c>
      <c r="CP237" s="218">
        <f t="shared" si="356"/>
        <v>-5.4528857550679155E-2</v>
      </c>
      <c r="CQ237" s="198"/>
      <c r="CR237" s="127"/>
      <c r="CS237" s="127"/>
      <c r="CT237" s="198"/>
      <c r="CU237" s="198"/>
      <c r="CV237" s="198"/>
      <c r="CW237" s="198"/>
      <c r="CX237" s="198"/>
      <c r="CY237" s="198"/>
      <c r="CZ237" s="198"/>
      <c r="DA237" s="198"/>
      <c r="DB237" s="198"/>
      <c r="DC237" s="14"/>
      <c r="DD237" s="152">
        <f>+SUBTOTAL(9,DD238:DD239)</f>
        <v>10822.600999999999</v>
      </c>
      <c r="DE237" s="152">
        <f>+SUBTOTAL(9,DE238:DE239)</f>
        <v>10735.742920000001</v>
      </c>
      <c r="DF237" s="156">
        <f t="shared" si="357"/>
        <v>86.858079999998154</v>
      </c>
      <c r="DG237" s="174">
        <f t="shared" si="358"/>
        <v>8.0905514082483254E-3</v>
      </c>
      <c r="DH237" s="145"/>
      <c r="DI237" s="152"/>
      <c r="DJ237" s="152"/>
      <c r="DK237" s="145"/>
      <c r="DL237" s="145"/>
      <c r="DM237" s="145"/>
      <c r="DN237" s="145"/>
      <c r="DO237" s="145"/>
      <c r="DP237" s="145"/>
      <c r="DQ237" s="145"/>
      <c r="DR237" s="145"/>
      <c r="DS237" s="145"/>
      <c r="DT237" s="14"/>
      <c r="DU237" s="152">
        <f>+SUBTOTAL(9,DU238:DU239)</f>
        <v>19753.739109999999</v>
      </c>
      <c r="DV237" s="152">
        <f>+SUBTOTAL(9,DV238:DV239)</f>
        <v>23912.727749999998</v>
      </c>
      <c r="DW237" s="156">
        <f t="shared" si="359"/>
        <v>-4158.9886399999996</v>
      </c>
      <c r="DX237" s="174">
        <f t="shared" si="360"/>
        <v>-0.17392363947270717</v>
      </c>
      <c r="DY237" s="145"/>
      <c r="DZ237" s="152"/>
      <c r="EA237" s="152"/>
      <c r="EB237" s="145"/>
      <c r="EC237" s="145"/>
      <c r="ED237" s="145"/>
      <c r="EE237" s="145"/>
      <c r="EF237" s="145"/>
      <c r="EG237" s="145"/>
      <c r="EH237" s="145"/>
      <c r="EI237" s="145"/>
      <c r="EJ237" s="145"/>
      <c r="EK237" s="14"/>
      <c r="EL237" s="152">
        <f>+SUBTOTAL(9,EL238:EL239)</f>
        <v>5417.5</v>
      </c>
      <c r="EM237" s="152">
        <f>+SUBTOTAL(9,EM238:EM239)</f>
        <v>7022.8307199999999</v>
      </c>
      <c r="EN237" s="156">
        <f t="shared" si="361"/>
        <v>-1605.3307199999999</v>
      </c>
      <c r="EO237" s="174">
        <f t="shared" si="362"/>
        <v>-0.22858741496192581</v>
      </c>
      <c r="EP237" s="145"/>
      <c r="EQ237" s="152"/>
      <c r="ER237" s="152"/>
      <c r="ES237" s="145"/>
      <c r="ET237" s="145"/>
      <c r="EU237" s="145"/>
      <c r="EV237" s="145"/>
      <c r="EW237" s="145"/>
      <c r="EX237" s="145"/>
      <c r="EY237" s="145"/>
      <c r="EZ237" s="145"/>
      <c r="FA237" s="145"/>
      <c r="FB237" s="14"/>
      <c r="FC237" s="152">
        <f>+SUBTOTAL(9,FC238:FC239)</f>
        <v>43.698323226375003</v>
      </c>
      <c r="FD237" s="152">
        <f>+SUBTOTAL(9,FD238:FD239)</f>
        <v>77.606735980574996</v>
      </c>
      <c r="FE237" s="156">
        <f t="shared" si="363"/>
        <v>-33.908412754199993</v>
      </c>
      <c r="FF237" s="174">
        <f t="shared" si="364"/>
        <v>-0.43692615500138143</v>
      </c>
      <c r="FG237" s="145"/>
      <c r="FH237" s="152"/>
      <c r="FI237" s="152"/>
      <c r="FJ237" s="145"/>
      <c r="FK237" s="145"/>
      <c r="FL237" s="145"/>
      <c r="FM237" s="145"/>
      <c r="FN237" s="145"/>
      <c r="FO237" s="145"/>
      <c r="FP237" s="145"/>
      <c r="FQ237" s="145"/>
      <c r="FR237" s="145"/>
      <c r="FS237" s="14"/>
      <c r="FT237" s="152">
        <f>+SUBTOTAL(9,FT238:FT239)</f>
        <v>0.18484999999999999</v>
      </c>
      <c r="FU237" s="152">
        <f>+SUBTOTAL(9,FU238:FU239)</f>
        <v>1.16025</v>
      </c>
      <c r="FV237" s="156">
        <f t="shared" si="365"/>
        <v>-0.97540000000000004</v>
      </c>
      <c r="FW237" s="174">
        <f t="shared" si="366"/>
        <v>-0.84068088773971128</v>
      </c>
      <c r="FX237" s="145"/>
      <c r="FY237" s="152"/>
      <c r="FZ237" s="152"/>
      <c r="GA237" s="145"/>
      <c r="GB237" s="145"/>
      <c r="GC237" s="145"/>
      <c r="GD237" s="145"/>
      <c r="GE237" s="145"/>
      <c r="GF237" s="145"/>
      <c r="GG237" s="145"/>
      <c r="GH237" s="145"/>
      <c r="GI237" s="145"/>
    </row>
    <row r="238" spans="1:191" x14ac:dyDescent="0.25">
      <c r="A238" s="41">
        <v>801</v>
      </c>
      <c r="B238" s="45"/>
      <c r="C238" s="45"/>
      <c r="D238" s="45"/>
      <c r="E238" s="78" t="str">
        <f>VLOOKUP($A238&amp;E$1,TEXTDF,(SPRCODE="DE")*2+(SPRCODE="FR")*3,FALSE)</f>
        <v>Direkte Kapitalanlagen</v>
      </c>
      <c r="F238" s="74">
        <f t="shared" ref="F238:F243" si="367">+W238*$G$5+AN238*$H$5+BE238*$I$5+BV238*$K$5+CM238*$L$5+DD238*$M$5+DU238*$N$5+EL238*$P$5+FC238*$Q$5+FT238*$R$5</f>
        <v>555767.58372999995</v>
      </c>
      <c r="G238" s="74">
        <f t="shared" ref="G238:G243" si="368">+X238*$G$5+AO238*$H$5+BF238*$I$5+BW238*$K$5+CN238*$L$5+DE238*$M$5+DV238*$N$5+EM238*$P$5+FD238*$Q$5+FU238*$R$5</f>
        <v>552191.16415062046</v>
      </c>
      <c r="H238" s="75">
        <f t="shared" si="345"/>
        <v>3576.4195793794934</v>
      </c>
      <c r="I238" s="86">
        <f t="shared" si="346"/>
        <v>6.4767779920578139E-3</v>
      </c>
      <c r="J238" s="23"/>
      <c r="K238" s="31"/>
      <c r="L238" s="31"/>
      <c r="M238" s="23"/>
      <c r="N238" s="23"/>
      <c r="O238" s="23"/>
      <c r="P238" s="23"/>
      <c r="Q238" s="23"/>
      <c r="R238" s="23"/>
      <c r="S238" s="23"/>
      <c r="T238" s="23"/>
      <c r="U238" s="23"/>
      <c r="V238" s="14"/>
      <c r="W238" s="158">
        <v>301405.67482000001</v>
      </c>
      <c r="X238" s="158">
        <v>299719.85138000001</v>
      </c>
      <c r="Y238" s="159">
        <f t="shared" si="347"/>
        <v>1685.8234400000074</v>
      </c>
      <c r="Z238" s="166">
        <f t="shared" si="348"/>
        <v>5.6246639394688103E-3</v>
      </c>
      <c r="AA238" s="145"/>
      <c r="AB238" s="152"/>
      <c r="AC238" s="152"/>
      <c r="AD238" s="145"/>
      <c r="AE238" s="145"/>
      <c r="AF238" s="145"/>
      <c r="AG238" s="145"/>
      <c r="AH238" s="145"/>
      <c r="AI238" s="145"/>
      <c r="AJ238" s="145"/>
      <c r="AK238" s="145"/>
      <c r="AL238" s="145"/>
      <c r="AM238" s="14"/>
      <c r="AN238" s="158">
        <v>51222.753499999999</v>
      </c>
      <c r="AO238" s="158">
        <v>52067.620130000003</v>
      </c>
      <c r="AP238" s="159">
        <f t="shared" si="349"/>
        <v>-844.86663000000408</v>
      </c>
      <c r="AQ238" s="166">
        <f t="shared" si="350"/>
        <v>-1.6226334675765508E-2</v>
      </c>
      <c r="AR238" s="145"/>
      <c r="AS238" s="152"/>
      <c r="AT238" s="152"/>
      <c r="AU238" s="145"/>
      <c r="AV238" s="145"/>
      <c r="AW238" s="145"/>
      <c r="AX238" s="145"/>
      <c r="AY238" s="145"/>
      <c r="AZ238" s="145"/>
      <c r="BA238" s="145"/>
      <c r="BB238" s="145"/>
      <c r="BC238" s="145"/>
      <c r="BD238" s="14"/>
      <c r="BE238" s="158">
        <v>68481.622220000005</v>
      </c>
      <c r="BF238" s="158">
        <v>68326.379409999994</v>
      </c>
      <c r="BG238" s="159">
        <f t="shared" si="351"/>
        <v>155.24281000001065</v>
      </c>
      <c r="BH238" s="166">
        <f t="shared" si="352"/>
        <v>2.272077217328583E-3</v>
      </c>
      <c r="BI238" s="145"/>
      <c r="BJ238" s="152"/>
      <c r="BK238" s="152"/>
      <c r="BL238" s="145"/>
      <c r="BM238" s="145"/>
      <c r="BN238" s="145"/>
      <c r="BO238" s="145"/>
      <c r="BP238" s="145"/>
      <c r="BQ238" s="145"/>
      <c r="BR238" s="145"/>
      <c r="BS238" s="145"/>
      <c r="BT238" s="145"/>
      <c r="BU238" s="14"/>
      <c r="BV238" s="158">
        <v>59098.738119999995</v>
      </c>
      <c r="BW238" s="158">
        <v>49912.949739999996</v>
      </c>
      <c r="BX238" s="159">
        <f t="shared" si="353"/>
        <v>9185.7883799999981</v>
      </c>
      <c r="BY238" s="166">
        <f t="shared" si="354"/>
        <v>0.18403617553860085</v>
      </c>
      <c r="BZ238" s="145"/>
      <c r="CA238" s="152"/>
      <c r="CB238" s="152"/>
      <c r="CC238" s="145"/>
      <c r="CD238" s="145"/>
      <c r="CE238" s="145"/>
      <c r="CF238" s="145"/>
      <c r="CG238" s="145"/>
      <c r="CH238" s="145"/>
      <c r="CI238" s="145"/>
      <c r="CJ238" s="145"/>
      <c r="CK238" s="145"/>
      <c r="CL238" s="14"/>
      <c r="CM238" s="128">
        <v>42065.270110000005</v>
      </c>
      <c r="CN238" s="128">
        <v>44491.331592655974</v>
      </c>
      <c r="CO238" s="206">
        <f t="shared" si="355"/>
        <v>-2426.0614826559686</v>
      </c>
      <c r="CP238" s="211">
        <f t="shared" si="356"/>
        <v>-5.4528857550679155E-2</v>
      </c>
      <c r="CQ238" s="198"/>
      <c r="CR238" s="127"/>
      <c r="CS238" s="127"/>
      <c r="CT238" s="198"/>
      <c r="CU238" s="198"/>
      <c r="CV238" s="198"/>
      <c r="CW238" s="198"/>
      <c r="CX238" s="198"/>
      <c r="CY238" s="198"/>
      <c r="CZ238" s="198"/>
      <c r="DA238" s="198"/>
      <c r="DB238" s="198"/>
      <c r="DC238" s="14"/>
      <c r="DD238" s="158">
        <v>10822.600999999999</v>
      </c>
      <c r="DE238" s="158">
        <v>10735.742920000001</v>
      </c>
      <c r="DF238" s="159">
        <f t="shared" si="357"/>
        <v>86.858079999998154</v>
      </c>
      <c r="DG238" s="166">
        <f t="shared" si="358"/>
        <v>8.0905514082483254E-3</v>
      </c>
      <c r="DH238" s="145"/>
      <c r="DI238" s="152"/>
      <c r="DJ238" s="152"/>
      <c r="DK238" s="145"/>
      <c r="DL238" s="145"/>
      <c r="DM238" s="145"/>
      <c r="DN238" s="145"/>
      <c r="DO238" s="145"/>
      <c r="DP238" s="145"/>
      <c r="DQ238" s="145"/>
      <c r="DR238" s="145"/>
      <c r="DS238" s="145"/>
      <c r="DT238" s="14"/>
      <c r="DU238" s="158">
        <v>19187.739109999999</v>
      </c>
      <c r="DV238" s="158">
        <v>23279.727749999998</v>
      </c>
      <c r="DW238" s="159">
        <f t="shared" si="359"/>
        <v>-4091.9886399999996</v>
      </c>
      <c r="DX238" s="166">
        <f t="shared" si="360"/>
        <v>-0.17577476351715493</v>
      </c>
      <c r="DY238" s="145"/>
      <c r="DZ238" s="152"/>
      <c r="EA238" s="152"/>
      <c r="EB238" s="145"/>
      <c r="EC238" s="145"/>
      <c r="ED238" s="145"/>
      <c r="EE238" s="145"/>
      <c r="EF238" s="145"/>
      <c r="EG238" s="145"/>
      <c r="EH238" s="145"/>
      <c r="EI238" s="145"/>
      <c r="EJ238" s="145"/>
      <c r="EK238" s="14"/>
      <c r="EL238" s="158">
        <v>3483</v>
      </c>
      <c r="EM238" s="158">
        <v>3656.4009779645558</v>
      </c>
      <c r="EN238" s="159">
        <f t="shared" si="361"/>
        <v>-173.40097796455575</v>
      </c>
      <c r="EO238" s="166">
        <f t="shared" si="362"/>
        <v>-4.7423950220329636E-2</v>
      </c>
      <c r="EP238" s="145"/>
      <c r="EQ238" s="152"/>
      <c r="ER238" s="152"/>
      <c r="ES238" s="145"/>
      <c r="ET238" s="145"/>
      <c r="EU238" s="145"/>
      <c r="EV238" s="145"/>
      <c r="EW238" s="145"/>
      <c r="EX238" s="145"/>
      <c r="EY238" s="145"/>
      <c r="EZ238" s="145"/>
      <c r="FA238" s="145"/>
      <c r="FB238" s="14"/>
      <c r="FC238" s="158">
        <v>0</v>
      </c>
      <c r="FD238" s="158">
        <v>0</v>
      </c>
      <c r="FE238" s="159">
        <f t="shared" si="363"/>
        <v>0</v>
      </c>
      <c r="FF238" s="166" t="str">
        <f t="shared" si="364"/>
        <v/>
      </c>
      <c r="FG238" s="145"/>
      <c r="FH238" s="152"/>
      <c r="FI238" s="152"/>
      <c r="FJ238" s="145"/>
      <c r="FK238" s="145"/>
      <c r="FL238" s="145"/>
      <c r="FM238" s="145"/>
      <c r="FN238" s="145"/>
      <c r="FO238" s="145"/>
      <c r="FP238" s="145"/>
      <c r="FQ238" s="145"/>
      <c r="FR238" s="145"/>
      <c r="FS238" s="14"/>
      <c r="FT238" s="158">
        <v>0.18484999999999999</v>
      </c>
      <c r="FU238" s="158">
        <v>1.16025</v>
      </c>
      <c r="FV238" s="159">
        <f t="shared" si="365"/>
        <v>-0.97540000000000004</v>
      </c>
      <c r="FW238" s="166">
        <f t="shared" si="366"/>
        <v>-0.84068088773971128</v>
      </c>
      <c r="FX238" s="145"/>
      <c r="FY238" s="152"/>
      <c r="FZ238" s="152"/>
      <c r="GA238" s="145"/>
      <c r="GB238" s="145"/>
      <c r="GC238" s="145"/>
      <c r="GD238" s="145"/>
      <c r="GE238" s="145"/>
      <c r="GF238" s="145"/>
      <c r="GG238" s="145"/>
      <c r="GH238" s="145"/>
      <c r="GI238" s="145"/>
    </row>
    <row r="239" spans="1:191" x14ac:dyDescent="0.25">
      <c r="A239" s="41">
        <v>802</v>
      </c>
      <c r="B239" s="45"/>
      <c r="C239" s="45"/>
      <c r="D239" s="45"/>
      <c r="E239" s="78" t="str">
        <f>VLOOKUP($A239&amp;E$1,TEXTDF,(SPRCODE="DE")*2+(SPRCODE="FR")*3,FALSE)</f>
        <v>Ein- und mehrstufige Kapitalanlagen (Kostenkennzahl)</v>
      </c>
      <c r="F239" s="74">
        <f t="shared" si="367"/>
        <v>78067.081697354457</v>
      </c>
      <c r="G239" s="74">
        <f t="shared" si="368"/>
        <v>60516.854613228614</v>
      </c>
      <c r="H239" s="75">
        <f t="shared" si="345"/>
        <v>17550.227084125843</v>
      </c>
      <c r="I239" s="86">
        <f t="shared" si="346"/>
        <v>0.29000560581497026</v>
      </c>
      <c r="J239" s="23"/>
      <c r="K239" s="31"/>
      <c r="L239" s="31"/>
      <c r="M239" s="23"/>
      <c r="N239" s="23"/>
      <c r="O239" s="23"/>
      <c r="P239" s="23"/>
      <c r="Q239" s="23"/>
      <c r="R239" s="23"/>
      <c r="S239" s="23"/>
      <c r="T239" s="23"/>
      <c r="U239" s="23"/>
      <c r="V239" s="14"/>
      <c r="W239" s="158">
        <v>41339.074589999997</v>
      </c>
      <c r="X239" s="158">
        <v>31434.24495</v>
      </c>
      <c r="Y239" s="159">
        <f t="shared" si="347"/>
        <v>9904.8296399999963</v>
      </c>
      <c r="Z239" s="166">
        <f t="shared" si="348"/>
        <v>0.31509678873326963</v>
      </c>
      <c r="AA239" s="145"/>
      <c r="AB239" s="152"/>
      <c r="AC239" s="152"/>
      <c r="AD239" s="145"/>
      <c r="AE239" s="145"/>
      <c r="AF239" s="145"/>
      <c r="AG239" s="145"/>
      <c r="AH239" s="145"/>
      <c r="AI239" s="145"/>
      <c r="AJ239" s="145"/>
      <c r="AK239" s="145"/>
      <c r="AL239" s="145"/>
      <c r="AM239" s="14"/>
      <c r="AN239" s="158">
        <v>21287.3276876079</v>
      </c>
      <c r="AO239" s="158">
        <v>14403.1489933066</v>
      </c>
      <c r="AP239" s="159">
        <f t="shared" si="349"/>
        <v>6884.1786943012994</v>
      </c>
      <c r="AQ239" s="166">
        <f t="shared" si="350"/>
        <v>0.47796344379277755</v>
      </c>
      <c r="AR239" s="145"/>
      <c r="AS239" s="152"/>
      <c r="AT239" s="152"/>
      <c r="AU239" s="145"/>
      <c r="AV239" s="145"/>
      <c r="AW239" s="145"/>
      <c r="AX239" s="145"/>
      <c r="AY239" s="145"/>
      <c r="AZ239" s="145"/>
      <c r="BA239" s="145"/>
      <c r="BB239" s="145"/>
      <c r="BC239" s="145"/>
      <c r="BD239" s="14"/>
      <c r="BE239" s="158">
        <v>4462.9663700000001</v>
      </c>
      <c r="BF239" s="158">
        <v>4218.6540300000006</v>
      </c>
      <c r="BG239" s="159">
        <f t="shared" si="351"/>
        <v>244.31233999999949</v>
      </c>
      <c r="BH239" s="166">
        <f t="shared" si="352"/>
        <v>5.7912390601985386E-2</v>
      </c>
      <c r="BI239" s="145"/>
      <c r="BJ239" s="152"/>
      <c r="BK239" s="152"/>
      <c r="BL239" s="145"/>
      <c r="BM239" s="145"/>
      <c r="BN239" s="145"/>
      <c r="BO239" s="145"/>
      <c r="BP239" s="145"/>
      <c r="BQ239" s="145"/>
      <c r="BR239" s="145"/>
      <c r="BS239" s="145"/>
      <c r="BT239" s="145"/>
      <c r="BU239" s="14"/>
      <c r="BV239" s="158">
        <v>8433.5147265201995</v>
      </c>
      <c r="BW239" s="158">
        <v>6383.7701619059999</v>
      </c>
      <c r="BX239" s="159">
        <f t="shared" si="353"/>
        <v>2049.7445646141996</v>
      </c>
      <c r="BY239" s="166">
        <f t="shared" si="354"/>
        <v>0.32108683624696921</v>
      </c>
      <c r="BZ239" s="145"/>
      <c r="CA239" s="152"/>
      <c r="CB239" s="152"/>
      <c r="CC239" s="145"/>
      <c r="CD239" s="145"/>
      <c r="CE239" s="145"/>
      <c r="CF239" s="145"/>
      <c r="CG239" s="145"/>
      <c r="CH239" s="145"/>
      <c r="CI239" s="145"/>
      <c r="CJ239" s="145"/>
      <c r="CK239" s="145"/>
      <c r="CL239" s="14"/>
      <c r="CM239" s="128">
        <v>0</v>
      </c>
      <c r="CN239" s="128">
        <v>0</v>
      </c>
      <c r="CO239" s="206">
        <f t="shared" si="355"/>
        <v>0</v>
      </c>
      <c r="CP239" s="211" t="str">
        <f t="shared" si="356"/>
        <v/>
      </c>
      <c r="CQ239" s="198"/>
      <c r="CR239" s="127"/>
      <c r="CS239" s="127"/>
      <c r="CT239" s="198"/>
      <c r="CU239" s="198"/>
      <c r="CV239" s="198"/>
      <c r="CW239" s="198"/>
      <c r="CX239" s="198"/>
      <c r="CY239" s="198"/>
      <c r="CZ239" s="198"/>
      <c r="DA239" s="198"/>
      <c r="DB239" s="198"/>
      <c r="DC239" s="14"/>
      <c r="DD239" s="158">
        <v>0</v>
      </c>
      <c r="DE239" s="158">
        <v>0</v>
      </c>
      <c r="DF239" s="159">
        <f t="shared" si="357"/>
        <v>0</v>
      </c>
      <c r="DG239" s="166" t="str">
        <f t="shared" si="358"/>
        <v/>
      </c>
      <c r="DH239" s="145"/>
      <c r="DI239" s="152"/>
      <c r="DJ239" s="152"/>
      <c r="DK239" s="145"/>
      <c r="DL239" s="145"/>
      <c r="DM239" s="145"/>
      <c r="DN239" s="145"/>
      <c r="DO239" s="145"/>
      <c r="DP239" s="145"/>
      <c r="DQ239" s="145"/>
      <c r="DR239" s="145"/>
      <c r="DS239" s="145"/>
      <c r="DT239" s="14"/>
      <c r="DU239" s="158">
        <v>566</v>
      </c>
      <c r="DV239" s="158">
        <v>633</v>
      </c>
      <c r="DW239" s="159">
        <f t="shared" si="359"/>
        <v>-67</v>
      </c>
      <c r="DX239" s="166">
        <f t="shared" si="360"/>
        <v>-0.10584518167456558</v>
      </c>
      <c r="DY239" s="145"/>
      <c r="DZ239" s="152"/>
      <c r="EA239" s="152"/>
      <c r="EB239" s="145"/>
      <c r="EC239" s="145"/>
      <c r="ED239" s="145"/>
      <c r="EE239" s="145"/>
      <c r="EF239" s="145"/>
      <c r="EG239" s="145"/>
      <c r="EH239" s="145"/>
      <c r="EI239" s="145"/>
      <c r="EJ239" s="145"/>
      <c r="EK239" s="14"/>
      <c r="EL239" s="158">
        <v>1934.5</v>
      </c>
      <c r="EM239" s="158">
        <v>3366.4297420354437</v>
      </c>
      <c r="EN239" s="159">
        <f t="shared" si="361"/>
        <v>-1431.9297420354437</v>
      </c>
      <c r="EO239" s="166">
        <f t="shared" si="362"/>
        <v>-0.42535559977843362</v>
      </c>
      <c r="EP239" s="145"/>
      <c r="EQ239" s="152"/>
      <c r="ER239" s="152"/>
      <c r="ES239" s="145"/>
      <c r="ET239" s="145"/>
      <c r="EU239" s="145"/>
      <c r="EV239" s="145"/>
      <c r="EW239" s="145"/>
      <c r="EX239" s="145"/>
      <c r="EY239" s="145"/>
      <c r="EZ239" s="145"/>
      <c r="FA239" s="145"/>
      <c r="FB239" s="14"/>
      <c r="FC239" s="158">
        <v>43.698323226375003</v>
      </c>
      <c r="FD239" s="158">
        <v>77.606735980574996</v>
      </c>
      <c r="FE239" s="159">
        <f t="shared" si="363"/>
        <v>-33.908412754199993</v>
      </c>
      <c r="FF239" s="166">
        <f t="shared" si="364"/>
        <v>-0.43692615500138143</v>
      </c>
      <c r="FG239" s="145"/>
      <c r="FH239" s="152"/>
      <c r="FI239" s="152"/>
      <c r="FJ239" s="145"/>
      <c r="FK239" s="145"/>
      <c r="FL239" s="145"/>
      <c r="FM239" s="145"/>
      <c r="FN239" s="145"/>
      <c r="FO239" s="145"/>
      <c r="FP239" s="145"/>
      <c r="FQ239" s="145"/>
      <c r="FR239" s="145"/>
      <c r="FS239" s="14"/>
      <c r="FT239" s="158">
        <v>0</v>
      </c>
      <c r="FU239" s="158">
        <v>0</v>
      </c>
      <c r="FV239" s="159">
        <f t="shared" si="365"/>
        <v>0</v>
      </c>
      <c r="FW239" s="166" t="str">
        <f t="shared" si="366"/>
        <v/>
      </c>
      <c r="FX239" s="145"/>
      <c r="FY239" s="152"/>
      <c r="FZ239" s="152"/>
      <c r="GA239" s="145"/>
      <c r="GB239" s="145"/>
      <c r="GC239" s="145"/>
      <c r="GD239" s="145"/>
      <c r="GE239" s="145"/>
      <c r="GF239" s="145"/>
      <c r="GG239" s="145"/>
      <c r="GH239" s="145"/>
      <c r="GI239" s="145"/>
    </row>
    <row r="240" spans="1:191" x14ac:dyDescent="0.25">
      <c r="A240" s="41">
        <v>803</v>
      </c>
      <c r="B240" s="45"/>
      <c r="C240" s="45"/>
      <c r="D240" s="85" t="str">
        <f>VLOOKUP($A240&amp;D$1,TEXTDF,(SPRCODE="DE")*2+(SPRCODE="FR")*3,FALSE)</f>
        <v>TTC-Kosten</v>
      </c>
      <c r="E240" s="85"/>
      <c r="F240" s="79">
        <f t="shared" si="367"/>
        <v>77676.703209999992</v>
      </c>
      <c r="G240" s="79">
        <f t="shared" si="368"/>
        <v>73984.525670000003</v>
      </c>
      <c r="H240" s="92">
        <f t="shared" si="345"/>
        <v>3692.1775399999897</v>
      </c>
      <c r="I240" s="93">
        <f t="shared" si="346"/>
        <v>4.9904726786633047E-2</v>
      </c>
      <c r="J240" s="23"/>
      <c r="K240" s="31"/>
      <c r="L240" s="31"/>
      <c r="M240" s="23"/>
      <c r="N240" s="23"/>
      <c r="O240" s="23"/>
      <c r="P240" s="23"/>
      <c r="Q240" s="23"/>
      <c r="R240" s="23"/>
      <c r="S240" s="23"/>
      <c r="T240" s="23"/>
      <c r="U240" s="23"/>
      <c r="V240" s="14"/>
      <c r="W240" s="152">
        <v>56623.15292</v>
      </c>
      <c r="X240" s="152">
        <v>45442.00836</v>
      </c>
      <c r="Y240" s="156">
        <f t="shared" si="347"/>
        <v>11181.144560000001</v>
      </c>
      <c r="Z240" s="174">
        <f t="shared" si="348"/>
        <v>0.24605304570653885</v>
      </c>
      <c r="AA240" s="145"/>
      <c r="AB240" s="152"/>
      <c r="AC240" s="152"/>
      <c r="AD240" s="145"/>
      <c r="AE240" s="145"/>
      <c r="AF240" s="145"/>
      <c r="AG240" s="145"/>
      <c r="AH240" s="145"/>
      <c r="AI240" s="145"/>
      <c r="AJ240" s="145"/>
      <c r="AK240" s="145"/>
      <c r="AL240" s="145"/>
      <c r="AM240" s="14"/>
      <c r="AN240" s="152">
        <v>7541.79421</v>
      </c>
      <c r="AO240" s="152">
        <v>15415.888139999999</v>
      </c>
      <c r="AP240" s="156">
        <f t="shared" si="349"/>
        <v>-7874.0939299999991</v>
      </c>
      <c r="AQ240" s="174">
        <f t="shared" si="350"/>
        <v>-0.51077783248627018</v>
      </c>
      <c r="AR240" s="145"/>
      <c r="AS240" s="152"/>
      <c r="AT240" s="152"/>
      <c r="AU240" s="145"/>
      <c r="AV240" s="145"/>
      <c r="AW240" s="145"/>
      <c r="AX240" s="145"/>
      <c r="AY240" s="145"/>
      <c r="AZ240" s="145"/>
      <c r="BA240" s="145"/>
      <c r="BB240" s="145"/>
      <c r="BC240" s="145"/>
      <c r="BD240" s="14"/>
      <c r="BE240" s="152">
        <v>6212.8658999999998</v>
      </c>
      <c r="BF240" s="152">
        <v>4264.2853599999999</v>
      </c>
      <c r="BG240" s="156">
        <f t="shared" si="351"/>
        <v>1948.5805399999999</v>
      </c>
      <c r="BH240" s="174">
        <f t="shared" si="352"/>
        <v>0.4569535984336659</v>
      </c>
      <c r="BI240" s="145"/>
      <c r="BJ240" s="152"/>
      <c r="BK240" s="152"/>
      <c r="BL240" s="145"/>
      <c r="BM240" s="145"/>
      <c r="BN240" s="145"/>
      <c r="BO240" s="145"/>
      <c r="BP240" s="145"/>
      <c r="BQ240" s="145"/>
      <c r="BR240" s="145"/>
      <c r="BS240" s="145"/>
      <c r="BT240" s="145"/>
      <c r="BU240" s="14"/>
      <c r="BV240" s="152">
        <v>1541.6918400000002</v>
      </c>
      <c r="BW240" s="152">
        <v>2315.2850699999999</v>
      </c>
      <c r="BX240" s="156">
        <f t="shared" si="353"/>
        <v>-773.59322999999972</v>
      </c>
      <c r="BY240" s="174">
        <f t="shared" si="354"/>
        <v>-0.334124397908375</v>
      </c>
      <c r="BZ240" s="145"/>
      <c r="CA240" s="152"/>
      <c r="CB240" s="152"/>
      <c r="CC240" s="145"/>
      <c r="CD240" s="145"/>
      <c r="CE240" s="145"/>
      <c r="CF240" s="145"/>
      <c r="CG240" s="145"/>
      <c r="CH240" s="145"/>
      <c r="CI240" s="145"/>
      <c r="CJ240" s="145"/>
      <c r="CK240" s="145"/>
      <c r="CL240" s="14"/>
      <c r="CM240" s="127">
        <v>220</v>
      </c>
      <c r="CN240" s="127">
        <v>242</v>
      </c>
      <c r="CO240" s="205">
        <f t="shared" si="355"/>
        <v>-22</v>
      </c>
      <c r="CP240" s="218">
        <f t="shared" si="356"/>
        <v>-9.0909090909090939E-2</v>
      </c>
      <c r="CQ240" s="198"/>
      <c r="CR240" s="127"/>
      <c r="CS240" s="127"/>
      <c r="CT240" s="198"/>
      <c r="CU240" s="198"/>
      <c r="CV240" s="198"/>
      <c r="CW240" s="198"/>
      <c r="CX240" s="198"/>
      <c r="CY240" s="198"/>
      <c r="CZ240" s="198"/>
      <c r="DA240" s="198"/>
      <c r="DB240" s="198"/>
      <c r="DC240" s="14"/>
      <c r="DD240" s="152">
        <v>71.078000000000003</v>
      </c>
      <c r="DE240" s="152">
        <v>57.128740000000001</v>
      </c>
      <c r="DF240" s="156">
        <f t="shared" si="357"/>
        <v>13.949260000000002</v>
      </c>
      <c r="DG240" s="174">
        <f t="shared" si="358"/>
        <v>0.2441723727846965</v>
      </c>
      <c r="DH240" s="145"/>
      <c r="DI240" s="152"/>
      <c r="DJ240" s="152"/>
      <c r="DK240" s="145"/>
      <c r="DL240" s="145"/>
      <c r="DM240" s="145"/>
      <c r="DN240" s="145"/>
      <c r="DO240" s="145"/>
      <c r="DP240" s="145"/>
      <c r="DQ240" s="145"/>
      <c r="DR240" s="145"/>
      <c r="DS240" s="145"/>
      <c r="DT240" s="14"/>
      <c r="DU240" s="152">
        <v>856.62033999999994</v>
      </c>
      <c r="DV240" s="152">
        <v>1222.9299999999998</v>
      </c>
      <c r="DW240" s="156">
        <f t="shared" si="359"/>
        <v>-366.30965999999989</v>
      </c>
      <c r="DX240" s="174">
        <f t="shared" si="360"/>
        <v>-0.29953444596174761</v>
      </c>
      <c r="DY240" s="145"/>
      <c r="DZ240" s="152"/>
      <c r="EA240" s="152"/>
      <c r="EB240" s="145"/>
      <c r="EC240" s="145"/>
      <c r="ED240" s="145"/>
      <c r="EE240" s="145"/>
      <c r="EF240" s="145"/>
      <c r="EG240" s="145"/>
      <c r="EH240" s="145"/>
      <c r="EI240" s="145"/>
      <c r="EJ240" s="145"/>
      <c r="EK240" s="14"/>
      <c r="EL240" s="152">
        <v>4609.5</v>
      </c>
      <c r="EM240" s="152">
        <v>5025</v>
      </c>
      <c r="EN240" s="156">
        <f t="shared" si="361"/>
        <v>-415.5</v>
      </c>
      <c r="EO240" s="174">
        <f t="shared" si="362"/>
        <v>-8.2686567164179103E-2</v>
      </c>
      <c r="EP240" s="145"/>
      <c r="EQ240" s="152"/>
      <c r="ER240" s="152"/>
      <c r="ES240" s="145"/>
      <c r="ET240" s="145"/>
      <c r="EU240" s="145"/>
      <c r="EV240" s="145"/>
      <c r="EW240" s="145"/>
      <c r="EX240" s="145"/>
      <c r="EY240" s="145"/>
      <c r="EZ240" s="145"/>
      <c r="FA240" s="145"/>
      <c r="FB240" s="14"/>
      <c r="FC240" s="152">
        <v>0</v>
      </c>
      <c r="FD240" s="152">
        <v>0</v>
      </c>
      <c r="FE240" s="156">
        <f t="shared" si="363"/>
        <v>0</v>
      </c>
      <c r="FF240" s="174" t="str">
        <f t="shared" si="364"/>
        <v/>
      </c>
      <c r="FG240" s="145"/>
      <c r="FH240" s="152"/>
      <c r="FI240" s="152"/>
      <c r="FJ240" s="145"/>
      <c r="FK240" s="145"/>
      <c r="FL240" s="145"/>
      <c r="FM240" s="145"/>
      <c r="FN240" s="145"/>
      <c r="FO240" s="145"/>
      <c r="FP240" s="145"/>
      <c r="FQ240" s="145"/>
      <c r="FR240" s="145"/>
      <c r="FS240" s="14"/>
      <c r="FT240" s="152">
        <v>0</v>
      </c>
      <c r="FU240" s="152">
        <v>0</v>
      </c>
      <c r="FV240" s="156">
        <f t="shared" si="365"/>
        <v>0</v>
      </c>
      <c r="FW240" s="174" t="str">
        <f t="shared" si="366"/>
        <v/>
      </c>
      <c r="FX240" s="145"/>
      <c r="FY240" s="152"/>
      <c r="FZ240" s="152"/>
      <c r="GA240" s="145"/>
      <c r="GB240" s="145"/>
      <c r="GC240" s="145"/>
      <c r="GD240" s="145"/>
      <c r="GE240" s="145"/>
      <c r="GF240" s="145"/>
      <c r="GG240" s="145"/>
      <c r="GH240" s="145"/>
      <c r="GI240" s="145"/>
    </row>
    <row r="241" spans="1:191" x14ac:dyDescent="0.25">
      <c r="A241" s="41">
        <v>804</v>
      </c>
      <c r="B241" s="45"/>
      <c r="C241" s="45"/>
      <c r="D241" s="85" t="str">
        <f>VLOOKUP($A241&amp;D$1,TEXTDF,(SPRCODE="DE")*2+(SPRCODE="FR")*3,FALSE)</f>
        <v>SC-Kosten</v>
      </c>
      <c r="E241" s="45"/>
      <c r="F241" s="79">
        <f t="shared" si="367"/>
        <v>40935.977962853824</v>
      </c>
      <c r="G241" s="79">
        <f t="shared" si="368"/>
        <v>40949.762922655973</v>
      </c>
      <c r="H241" s="92">
        <f t="shared" si="345"/>
        <v>-13.784959802149388</v>
      </c>
      <c r="I241" s="93">
        <f t="shared" si="346"/>
        <v>-3.3663100390068923E-4</v>
      </c>
      <c r="J241" s="23"/>
      <c r="K241" s="31"/>
      <c r="L241" s="31"/>
      <c r="M241" s="23"/>
      <c r="N241" s="23"/>
      <c r="O241" s="23"/>
      <c r="P241" s="23"/>
      <c r="Q241" s="23"/>
      <c r="R241" s="23"/>
      <c r="S241" s="23"/>
      <c r="T241" s="23"/>
      <c r="U241" s="23"/>
      <c r="V241" s="14"/>
      <c r="W241" s="152">
        <v>9885.3725900000009</v>
      </c>
      <c r="X241" s="152">
        <v>10305.55255</v>
      </c>
      <c r="Y241" s="156">
        <f t="shared" si="347"/>
        <v>-420.17995999999948</v>
      </c>
      <c r="Z241" s="174">
        <f t="shared" si="348"/>
        <v>-4.0772191297981375E-2</v>
      </c>
      <c r="AA241" s="145"/>
      <c r="AB241" s="152"/>
      <c r="AC241" s="152"/>
      <c r="AD241" s="145"/>
      <c r="AE241" s="145"/>
      <c r="AF241" s="145"/>
      <c r="AG241" s="145"/>
      <c r="AH241" s="145"/>
      <c r="AI241" s="145"/>
      <c r="AJ241" s="145"/>
      <c r="AK241" s="145"/>
      <c r="AL241" s="145"/>
      <c r="AM241" s="14"/>
      <c r="AN241" s="152">
        <v>9331.46558</v>
      </c>
      <c r="AO241" s="152">
        <v>11411.372810000001</v>
      </c>
      <c r="AP241" s="156">
        <f t="shared" si="349"/>
        <v>-2079.9072300000007</v>
      </c>
      <c r="AQ241" s="174">
        <f t="shared" si="350"/>
        <v>-0.18226617118120436</v>
      </c>
      <c r="AR241" s="145"/>
      <c r="AS241" s="152"/>
      <c r="AT241" s="152"/>
      <c r="AU241" s="145"/>
      <c r="AV241" s="145"/>
      <c r="AW241" s="145"/>
      <c r="AX241" s="145"/>
      <c r="AY241" s="145"/>
      <c r="AZ241" s="145"/>
      <c r="BA241" s="145"/>
      <c r="BB241" s="145"/>
      <c r="BC241" s="145"/>
      <c r="BD241" s="14"/>
      <c r="BE241" s="152">
        <v>732.96495000000004</v>
      </c>
      <c r="BF241" s="152">
        <v>798.66505000000006</v>
      </c>
      <c r="BG241" s="156">
        <f t="shared" si="351"/>
        <v>-65.70010000000002</v>
      </c>
      <c r="BH241" s="174">
        <f t="shared" si="352"/>
        <v>-8.2262395230641494E-2</v>
      </c>
      <c r="BI241" s="145"/>
      <c r="BJ241" s="152"/>
      <c r="BK241" s="152"/>
      <c r="BL241" s="145"/>
      <c r="BM241" s="145"/>
      <c r="BN241" s="145"/>
      <c r="BO241" s="145"/>
      <c r="BP241" s="145"/>
      <c r="BQ241" s="145"/>
      <c r="BR241" s="145"/>
      <c r="BS241" s="145"/>
      <c r="BT241" s="145"/>
      <c r="BU241" s="14"/>
      <c r="BV241" s="152">
        <v>2967.1508900000003</v>
      </c>
      <c r="BW241" s="152">
        <v>2799.1423100000002</v>
      </c>
      <c r="BX241" s="156">
        <f t="shared" si="353"/>
        <v>168.00858000000017</v>
      </c>
      <c r="BY241" s="174">
        <f t="shared" si="354"/>
        <v>6.0021449927638804E-2</v>
      </c>
      <c r="BZ241" s="145"/>
      <c r="CA241" s="152"/>
      <c r="CB241" s="152"/>
      <c r="CC241" s="145"/>
      <c r="CD241" s="145"/>
      <c r="CE241" s="145"/>
      <c r="CF241" s="145"/>
      <c r="CG241" s="145"/>
      <c r="CH241" s="145"/>
      <c r="CI241" s="145"/>
      <c r="CJ241" s="145"/>
      <c r="CK241" s="145"/>
      <c r="CL241" s="14"/>
      <c r="CM241" s="127">
        <v>8353.5806228538204</v>
      </c>
      <c r="CN241" s="127">
        <v>7507.269002655974</v>
      </c>
      <c r="CO241" s="205">
        <f t="shared" si="355"/>
        <v>846.31162019784642</v>
      </c>
      <c r="CP241" s="218">
        <f t="shared" si="356"/>
        <v>0.1127322891851128</v>
      </c>
      <c r="CQ241" s="198"/>
      <c r="CR241" s="127"/>
      <c r="CS241" s="127"/>
      <c r="CT241" s="198"/>
      <c r="CU241" s="198"/>
      <c r="CV241" s="198"/>
      <c r="CW241" s="198"/>
      <c r="CX241" s="198"/>
      <c r="CY241" s="198"/>
      <c r="CZ241" s="198"/>
      <c r="DA241" s="198"/>
      <c r="DB241" s="198"/>
      <c r="DC241" s="14"/>
      <c r="DD241" s="152">
        <v>0</v>
      </c>
      <c r="DE241" s="152">
        <v>0</v>
      </c>
      <c r="DF241" s="156">
        <f t="shared" si="357"/>
        <v>0</v>
      </c>
      <c r="DG241" s="174" t="str">
        <f t="shared" si="358"/>
        <v/>
      </c>
      <c r="DH241" s="145"/>
      <c r="DI241" s="152"/>
      <c r="DJ241" s="152"/>
      <c r="DK241" s="145"/>
      <c r="DL241" s="145"/>
      <c r="DM241" s="145"/>
      <c r="DN241" s="145"/>
      <c r="DO241" s="145"/>
      <c r="DP241" s="145"/>
      <c r="DQ241" s="145"/>
      <c r="DR241" s="145"/>
      <c r="DS241" s="145"/>
      <c r="DT241" s="14"/>
      <c r="DU241" s="152">
        <v>9130.9433300000001</v>
      </c>
      <c r="DV241" s="152">
        <v>7821.7611999999999</v>
      </c>
      <c r="DW241" s="156">
        <f t="shared" si="359"/>
        <v>1309.1821300000001</v>
      </c>
      <c r="DX241" s="174">
        <f t="shared" si="360"/>
        <v>0.16737689844072468</v>
      </c>
      <c r="DY241" s="145"/>
      <c r="DZ241" s="152"/>
      <c r="EA241" s="152"/>
      <c r="EB241" s="145"/>
      <c r="EC241" s="145"/>
      <c r="ED241" s="145"/>
      <c r="EE241" s="145"/>
      <c r="EF241" s="145"/>
      <c r="EG241" s="145"/>
      <c r="EH241" s="145"/>
      <c r="EI241" s="145"/>
      <c r="EJ241" s="145"/>
      <c r="EK241" s="14"/>
      <c r="EL241" s="152">
        <v>0</v>
      </c>
      <c r="EM241" s="152">
        <v>0</v>
      </c>
      <c r="EN241" s="156">
        <f t="shared" si="361"/>
        <v>0</v>
      </c>
      <c r="EO241" s="174" t="str">
        <f t="shared" si="362"/>
        <v/>
      </c>
      <c r="EP241" s="145"/>
      <c r="EQ241" s="152"/>
      <c r="ER241" s="152"/>
      <c r="ES241" s="145"/>
      <c r="ET241" s="145"/>
      <c r="EU241" s="145"/>
      <c r="EV241" s="145"/>
      <c r="EW241" s="145"/>
      <c r="EX241" s="145"/>
      <c r="EY241" s="145"/>
      <c r="EZ241" s="145"/>
      <c r="FA241" s="145"/>
      <c r="FB241" s="14"/>
      <c r="FC241" s="152">
        <v>534.5</v>
      </c>
      <c r="FD241" s="152">
        <v>306</v>
      </c>
      <c r="FE241" s="156">
        <f t="shared" si="363"/>
        <v>228.5</v>
      </c>
      <c r="FF241" s="174">
        <f t="shared" si="364"/>
        <v>0.74673202614379086</v>
      </c>
      <c r="FG241" s="145"/>
      <c r="FH241" s="152"/>
      <c r="FI241" s="152"/>
      <c r="FJ241" s="145"/>
      <c r="FK241" s="145"/>
      <c r="FL241" s="145"/>
      <c r="FM241" s="145"/>
      <c r="FN241" s="145"/>
      <c r="FO241" s="145"/>
      <c r="FP241" s="145"/>
      <c r="FQ241" s="145"/>
      <c r="FR241" s="145"/>
      <c r="FS241" s="14"/>
      <c r="FT241" s="152">
        <v>0</v>
      </c>
      <c r="FU241" s="152">
        <v>0</v>
      </c>
      <c r="FV241" s="156">
        <f t="shared" si="365"/>
        <v>0</v>
      </c>
      <c r="FW241" s="174" t="str">
        <f t="shared" si="366"/>
        <v/>
      </c>
      <c r="FX241" s="145"/>
      <c r="FY241" s="152"/>
      <c r="FZ241" s="152"/>
      <c r="GA241" s="145"/>
      <c r="GB241" s="145"/>
      <c r="GC241" s="145"/>
      <c r="GD241" s="145"/>
      <c r="GE241" s="145"/>
      <c r="GF241" s="145"/>
      <c r="GG241" s="145"/>
      <c r="GH241" s="145"/>
      <c r="GI241" s="145"/>
    </row>
    <row r="242" spans="1:191" x14ac:dyDescent="0.25">
      <c r="A242" s="41">
        <v>805</v>
      </c>
      <c r="B242" s="45"/>
      <c r="C242" s="66" t="str">
        <f>VLOOKUP($A242&amp;C$1,TEXTDF,(SPRCODE="DE")*2+(SPRCODE="FR")*3,FALSE)</f>
        <v>Aktivierte Kosten</v>
      </c>
      <c r="D242" s="66"/>
      <c r="E242" s="66"/>
      <c r="F242" s="67">
        <f t="shared" si="367"/>
        <v>-48258.311942655972</v>
      </c>
      <c r="G242" s="67">
        <f t="shared" si="368"/>
        <v>-47272.863979999995</v>
      </c>
      <c r="H242" s="68">
        <f t="shared" si="345"/>
        <v>-985.44796265597688</v>
      </c>
      <c r="I242" s="69">
        <f t="shared" si="346"/>
        <v>2.0845954310551029E-2</v>
      </c>
      <c r="J242" s="23"/>
      <c r="K242" s="31"/>
      <c r="L242" s="31"/>
      <c r="M242" s="23"/>
      <c r="N242" s="23"/>
      <c r="O242" s="23"/>
      <c r="P242" s="23"/>
      <c r="Q242" s="23"/>
      <c r="R242" s="23"/>
      <c r="S242" s="23"/>
      <c r="T242" s="23"/>
      <c r="U242" s="23"/>
      <c r="V242" s="14"/>
      <c r="W242" s="153">
        <v>-35941.689039999997</v>
      </c>
      <c r="X242" s="153">
        <v>-31598.505860000001</v>
      </c>
      <c r="Y242" s="154">
        <f t="shared" si="347"/>
        <v>-4343.1831799999964</v>
      </c>
      <c r="Z242" s="155">
        <f t="shared" si="348"/>
        <v>0.13744900468531185</v>
      </c>
      <c r="AA242" s="145"/>
      <c r="AB242" s="152"/>
      <c r="AC242" s="152"/>
      <c r="AD242" s="145"/>
      <c r="AE242" s="145"/>
      <c r="AF242" s="145"/>
      <c r="AG242" s="145"/>
      <c r="AH242" s="145"/>
      <c r="AI242" s="145"/>
      <c r="AJ242" s="145"/>
      <c r="AK242" s="145"/>
      <c r="AL242" s="145"/>
      <c r="AM242" s="14"/>
      <c r="AN242" s="153">
        <v>-1061.1615099999999</v>
      </c>
      <c r="AO242" s="153">
        <v>-1029.15409</v>
      </c>
      <c r="AP242" s="154">
        <f t="shared" si="349"/>
        <v>-32.007419999999911</v>
      </c>
      <c r="AQ242" s="155">
        <f t="shared" si="350"/>
        <v>3.1100707183702614E-2</v>
      </c>
      <c r="AR242" s="145"/>
      <c r="AS242" s="152"/>
      <c r="AT242" s="152"/>
      <c r="AU242" s="145"/>
      <c r="AV242" s="145"/>
      <c r="AW242" s="145"/>
      <c r="AX242" s="145"/>
      <c r="AY242" s="145"/>
      <c r="AZ242" s="145"/>
      <c r="BA242" s="145"/>
      <c r="BB242" s="145"/>
      <c r="BC242" s="145"/>
      <c r="BD242" s="14"/>
      <c r="BE242" s="153">
        <v>-477.24698999999998</v>
      </c>
      <c r="BF242" s="153">
        <v>-415.15319</v>
      </c>
      <c r="BG242" s="154">
        <f t="shared" si="351"/>
        <v>-62.093799999999987</v>
      </c>
      <c r="BH242" s="155">
        <f t="shared" si="352"/>
        <v>0.14956840389447557</v>
      </c>
      <c r="BI242" s="145"/>
      <c r="BJ242" s="152"/>
      <c r="BK242" s="152"/>
      <c r="BL242" s="145"/>
      <c r="BM242" s="145"/>
      <c r="BN242" s="145"/>
      <c r="BO242" s="145"/>
      <c r="BP242" s="145"/>
      <c r="BQ242" s="145"/>
      <c r="BR242" s="145"/>
      <c r="BS242" s="145"/>
      <c r="BT242" s="145"/>
      <c r="BU242" s="14"/>
      <c r="BV242" s="153">
        <v>-1541.6918400000002</v>
      </c>
      <c r="BW242" s="153">
        <v>-2315.2850699999999</v>
      </c>
      <c r="BX242" s="154">
        <f t="shared" si="353"/>
        <v>773.59322999999972</v>
      </c>
      <c r="BY242" s="155">
        <f t="shared" si="354"/>
        <v>-0.334124397908375</v>
      </c>
      <c r="BZ242" s="145"/>
      <c r="CA242" s="152"/>
      <c r="CB242" s="152"/>
      <c r="CC242" s="145"/>
      <c r="CD242" s="145"/>
      <c r="CE242" s="145"/>
      <c r="CF242" s="145"/>
      <c r="CG242" s="145"/>
      <c r="CH242" s="145"/>
      <c r="CI242" s="145"/>
      <c r="CJ242" s="145"/>
      <c r="CK242" s="145"/>
      <c r="CL242" s="14"/>
      <c r="CM242" s="129">
        <v>-263.52256265597322</v>
      </c>
      <c r="CN242" s="129">
        <v>-242</v>
      </c>
      <c r="CO242" s="204">
        <f t="shared" si="355"/>
        <v>-21.522562655973218</v>
      </c>
      <c r="CP242" s="155">
        <f t="shared" si="356"/>
        <v>8.8936209322203474E-2</v>
      </c>
      <c r="CQ242" s="198"/>
      <c r="CR242" s="127"/>
      <c r="CS242" s="127"/>
      <c r="CT242" s="198"/>
      <c r="CU242" s="198"/>
      <c r="CV242" s="198"/>
      <c r="CW242" s="198"/>
      <c r="CX242" s="198"/>
      <c r="CY242" s="198"/>
      <c r="CZ242" s="198"/>
      <c r="DA242" s="198"/>
      <c r="DB242" s="198"/>
      <c r="DC242" s="14"/>
      <c r="DD242" s="153">
        <v>0</v>
      </c>
      <c r="DE242" s="153">
        <v>0</v>
      </c>
      <c r="DF242" s="154">
        <f t="shared" si="357"/>
        <v>0</v>
      </c>
      <c r="DG242" s="155" t="str">
        <f t="shared" si="358"/>
        <v/>
      </c>
      <c r="DH242" s="145"/>
      <c r="DI242" s="152"/>
      <c r="DJ242" s="152"/>
      <c r="DK242" s="145"/>
      <c r="DL242" s="145"/>
      <c r="DM242" s="145"/>
      <c r="DN242" s="145"/>
      <c r="DO242" s="145"/>
      <c r="DP242" s="145"/>
      <c r="DQ242" s="145"/>
      <c r="DR242" s="145"/>
      <c r="DS242" s="145"/>
      <c r="DT242" s="14"/>
      <c r="DU242" s="153">
        <v>-7259</v>
      </c>
      <c r="DV242" s="153">
        <v>-8608</v>
      </c>
      <c r="DW242" s="154">
        <f t="shared" si="359"/>
        <v>1349</v>
      </c>
      <c r="DX242" s="155">
        <f t="shared" si="360"/>
        <v>-0.15671468401486988</v>
      </c>
      <c r="DY242" s="145"/>
      <c r="DZ242" s="152"/>
      <c r="EA242" s="152"/>
      <c r="EB242" s="145"/>
      <c r="EC242" s="145"/>
      <c r="ED242" s="145"/>
      <c r="EE242" s="145"/>
      <c r="EF242" s="145"/>
      <c r="EG242" s="145"/>
      <c r="EH242" s="145"/>
      <c r="EI242" s="145"/>
      <c r="EJ242" s="145"/>
      <c r="EK242" s="14"/>
      <c r="EL242" s="153">
        <v>-1714</v>
      </c>
      <c r="EM242" s="153">
        <v>-3064.76577</v>
      </c>
      <c r="EN242" s="154">
        <f t="shared" si="361"/>
        <v>1350.76577</v>
      </c>
      <c r="EO242" s="155">
        <f t="shared" si="362"/>
        <v>-0.44074029513844382</v>
      </c>
      <c r="EP242" s="145"/>
      <c r="EQ242" s="152"/>
      <c r="ER242" s="152"/>
      <c r="ES242" s="145"/>
      <c r="ET242" s="145"/>
      <c r="EU242" s="145"/>
      <c r="EV242" s="145"/>
      <c r="EW242" s="145"/>
      <c r="EX242" s="145"/>
      <c r="EY242" s="145"/>
      <c r="EZ242" s="145"/>
      <c r="FA242" s="145"/>
      <c r="FB242" s="14"/>
      <c r="FC242" s="153">
        <v>0</v>
      </c>
      <c r="FD242" s="153">
        <v>0</v>
      </c>
      <c r="FE242" s="154">
        <f t="shared" si="363"/>
        <v>0</v>
      </c>
      <c r="FF242" s="155" t="str">
        <f t="shared" si="364"/>
        <v/>
      </c>
      <c r="FG242" s="145"/>
      <c r="FH242" s="152"/>
      <c r="FI242" s="152"/>
      <c r="FJ242" s="145"/>
      <c r="FK242" s="145"/>
      <c r="FL242" s="145"/>
      <c r="FM242" s="145"/>
      <c r="FN242" s="145"/>
      <c r="FO242" s="145"/>
      <c r="FP242" s="145"/>
      <c r="FQ242" s="145"/>
      <c r="FR242" s="145"/>
      <c r="FS242" s="14"/>
      <c r="FT242" s="153">
        <v>0</v>
      </c>
      <c r="FU242" s="153">
        <v>0</v>
      </c>
      <c r="FV242" s="154">
        <f t="shared" si="365"/>
        <v>0</v>
      </c>
      <c r="FW242" s="155" t="str">
        <f t="shared" si="366"/>
        <v/>
      </c>
      <c r="FX242" s="145"/>
      <c r="FY242" s="152"/>
      <c r="FZ242" s="152"/>
      <c r="GA242" s="145"/>
      <c r="GB242" s="145"/>
      <c r="GC242" s="145"/>
      <c r="GD242" s="145"/>
      <c r="GE242" s="145"/>
      <c r="GF242" s="145"/>
      <c r="GG242" s="145"/>
      <c r="GH242" s="145"/>
      <c r="GI242" s="145"/>
    </row>
    <row r="243" spans="1:191" x14ac:dyDescent="0.25">
      <c r="A243" s="41">
        <v>806</v>
      </c>
      <c r="B243" s="45"/>
      <c r="C243" s="66" t="str">
        <f>VLOOKUP($A243&amp;C$1,TEXTDF,(SPRCODE="DE")*2+(SPRCODE="FR")*3,FALSE)</f>
        <v>Unterhalts- und Instandhaltungskosten Liegenschaften</v>
      </c>
      <c r="D243" s="66"/>
      <c r="E243" s="66"/>
      <c r="F243" s="67">
        <f t="shared" si="367"/>
        <v>-259283.11645999999</v>
      </c>
      <c r="G243" s="67">
        <f t="shared" si="368"/>
        <v>-249242.07038000002</v>
      </c>
      <c r="H243" s="68">
        <f t="shared" si="345"/>
        <v>-10041.046079999971</v>
      </c>
      <c r="I243" s="69">
        <f t="shared" si="346"/>
        <v>4.0286321104182621E-2</v>
      </c>
      <c r="J243" s="23"/>
      <c r="K243" s="37"/>
      <c r="L243" s="31"/>
      <c r="M243" s="23"/>
      <c r="N243" s="23"/>
      <c r="O243" s="23"/>
      <c r="P243" s="23"/>
      <c r="Q243" s="23"/>
      <c r="R243" s="23"/>
      <c r="S243" s="23"/>
      <c r="T243" s="23"/>
      <c r="U243" s="23"/>
      <c r="V243" s="14"/>
      <c r="W243" s="153">
        <v>-141482.16026</v>
      </c>
      <c r="X243" s="153">
        <v>-135141.65221999999</v>
      </c>
      <c r="Y243" s="154">
        <f t="shared" si="347"/>
        <v>-6340.5080400000152</v>
      </c>
      <c r="Z243" s="155">
        <f t="shared" si="348"/>
        <v>4.6917496832717065E-2</v>
      </c>
      <c r="AA243" s="145"/>
      <c r="AB243" s="171"/>
      <c r="AC243" s="152"/>
      <c r="AD243" s="145"/>
      <c r="AE243" s="145"/>
      <c r="AF243" s="145"/>
      <c r="AG243" s="145"/>
      <c r="AH243" s="145"/>
      <c r="AI243" s="145"/>
      <c r="AJ243" s="145"/>
      <c r="AK243" s="145"/>
      <c r="AL243" s="145"/>
      <c r="AM243" s="14"/>
      <c r="AN243" s="153">
        <v>-24951.41</v>
      </c>
      <c r="AO243" s="153">
        <v>-22124.33253</v>
      </c>
      <c r="AP243" s="154">
        <f t="shared" si="349"/>
        <v>-2827.0774700000002</v>
      </c>
      <c r="AQ243" s="155">
        <f t="shared" si="350"/>
        <v>0.12778136769398851</v>
      </c>
      <c r="AR243" s="145"/>
      <c r="AS243" s="171"/>
      <c r="AT243" s="152"/>
      <c r="AU243" s="145"/>
      <c r="AV243" s="145"/>
      <c r="AW243" s="145"/>
      <c r="AX243" s="145"/>
      <c r="AY243" s="145"/>
      <c r="AZ243" s="145"/>
      <c r="BA243" s="145"/>
      <c r="BB243" s="145"/>
      <c r="BC243" s="145"/>
      <c r="BD243" s="14"/>
      <c r="BE243" s="153">
        <v>-31873.514349999998</v>
      </c>
      <c r="BF243" s="153">
        <v>-30726.311699999998</v>
      </c>
      <c r="BG243" s="154">
        <f t="shared" si="351"/>
        <v>-1147.2026499999993</v>
      </c>
      <c r="BH243" s="155">
        <f t="shared" si="352"/>
        <v>3.7336165212435768E-2</v>
      </c>
      <c r="BI243" s="145"/>
      <c r="BJ243" s="171"/>
      <c r="BK243" s="152"/>
      <c r="BL243" s="145"/>
      <c r="BM243" s="145"/>
      <c r="BN243" s="145"/>
      <c r="BO243" s="145"/>
      <c r="BP243" s="145"/>
      <c r="BQ243" s="145"/>
      <c r="BR243" s="145"/>
      <c r="BS243" s="145"/>
      <c r="BT243" s="145"/>
      <c r="BU243" s="14"/>
      <c r="BV243" s="153">
        <v>-15964.137809999998</v>
      </c>
      <c r="BW243" s="153">
        <v>-16622.075210000003</v>
      </c>
      <c r="BX243" s="154">
        <f t="shared" si="353"/>
        <v>657.93740000000435</v>
      </c>
      <c r="BY243" s="155">
        <f t="shared" si="354"/>
        <v>-3.9582145531635082E-2</v>
      </c>
      <c r="BZ243" s="145"/>
      <c r="CA243" s="171"/>
      <c r="CB243" s="152"/>
      <c r="CC243" s="145"/>
      <c r="CD243" s="145"/>
      <c r="CE243" s="145"/>
      <c r="CF243" s="145"/>
      <c r="CG243" s="145"/>
      <c r="CH243" s="145"/>
      <c r="CI243" s="145"/>
      <c r="CJ243" s="145"/>
      <c r="CK243" s="145"/>
      <c r="CL243" s="14"/>
      <c r="CM243" s="129">
        <v>-30026.553599999996</v>
      </c>
      <c r="CN243" s="129">
        <v>-30317.685320000001</v>
      </c>
      <c r="CO243" s="204">
        <f t="shared" si="355"/>
        <v>291.13172000000486</v>
      </c>
      <c r="CP243" s="155">
        <f t="shared" si="356"/>
        <v>-9.6027027435353629E-3</v>
      </c>
      <c r="CQ243" s="198"/>
      <c r="CR243" s="230"/>
      <c r="CS243" s="127"/>
      <c r="CT243" s="198"/>
      <c r="CU243" s="198"/>
      <c r="CV243" s="198"/>
      <c r="CW243" s="198"/>
      <c r="CX243" s="198"/>
      <c r="CY243" s="198"/>
      <c r="CZ243" s="198"/>
      <c r="DA243" s="198"/>
      <c r="DB243" s="198"/>
      <c r="DC243" s="14"/>
      <c r="DD243" s="153">
        <v>-5158.03</v>
      </c>
      <c r="DE243" s="153">
        <v>-4696.2330999999995</v>
      </c>
      <c r="DF243" s="154">
        <f t="shared" si="357"/>
        <v>-461.79690000000028</v>
      </c>
      <c r="DG243" s="155">
        <f t="shared" si="358"/>
        <v>9.8333470712942406E-2</v>
      </c>
      <c r="DH243" s="145"/>
      <c r="DI243" s="171"/>
      <c r="DJ243" s="152"/>
      <c r="DK243" s="145"/>
      <c r="DL243" s="145"/>
      <c r="DM243" s="145"/>
      <c r="DN243" s="145"/>
      <c r="DO243" s="145"/>
      <c r="DP243" s="145"/>
      <c r="DQ243" s="145"/>
      <c r="DR243" s="145"/>
      <c r="DS243" s="145"/>
      <c r="DT243" s="14"/>
      <c r="DU243" s="153">
        <v>-7275.1778100000001</v>
      </c>
      <c r="DV243" s="153">
        <v>-7329.2079799999965</v>
      </c>
      <c r="DW243" s="154">
        <f t="shared" si="359"/>
        <v>54.03016999999636</v>
      </c>
      <c r="DX243" s="155">
        <f t="shared" si="360"/>
        <v>-7.3718975020813371E-3</v>
      </c>
      <c r="DY243" s="145"/>
      <c r="DZ243" s="171"/>
      <c r="EA243" s="152"/>
      <c r="EB243" s="145"/>
      <c r="EC243" s="145"/>
      <c r="ED243" s="145"/>
      <c r="EE243" s="145"/>
      <c r="EF243" s="145"/>
      <c r="EG243" s="145"/>
      <c r="EH243" s="145"/>
      <c r="EI243" s="145"/>
      <c r="EJ243" s="145"/>
      <c r="EK243" s="14"/>
      <c r="EL243" s="153">
        <v>-2264.1936000000001</v>
      </c>
      <c r="EM243" s="153">
        <v>-2145.0743200000002</v>
      </c>
      <c r="EN243" s="154">
        <f t="shared" si="361"/>
        <v>-119.11927999999989</v>
      </c>
      <c r="EO243" s="155">
        <f t="shared" si="362"/>
        <v>5.5531539811636943E-2</v>
      </c>
      <c r="EP243" s="145"/>
      <c r="EQ243" s="171"/>
      <c r="ER243" s="152"/>
      <c r="ES243" s="145"/>
      <c r="ET243" s="145"/>
      <c r="EU243" s="145"/>
      <c r="EV243" s="145"/>
      <c r="EW243" s="145"/>
      <c r="EX243" s="145"/>
      <c r="EY243" s="145"/>
      <c r="EZ243" s="145"/>
      <c r="FA243" s="145"/>
      <c r="FB243" s="14"/>
      <c r="FC243" s="153">
        <v>-287.93902999999995</v>
      </c>
      <c r="FD243" s="153">
        <v>-139.49799999999999</v>
      </c>
      <c r="FE243" s="154">
        <f t="shared" si="363"/>
        <v>-148.44102999999996</v>
      </c>
      <c r="FF243" s="155">
        <f t="shared" si="364"/>
        <v>1.0641086610560722</v>
      </c>
      <c r="FG243" s="145"/>
      <c r="FH243" s="171"/>
      <c r="FI243" s="152"/>
      <c r="FJ243" s="145"/>
      <c r="FK243" s="145"/>
      <c r="FL243" s="145"/>
      <c r="FM243" s="145"/>
      <c r="FN243" s="145"/>
      <c r="FO243" s="145"/>
      <c r="FP243" s="145"/>
      <c r="FQ243" s="145"/>
      <c r="FR243" s="145"/>
      <c r="FS243" s="14"/>
      <c r="FT243" s="153">
        <v>0</v>
      </c>
      <c r="FU243" s="153">
        <v>0</v>
      </c>
      <c r="FV243" s="154">
        <f t="shared" si="365"/>
        <v>0</v>
      </c>
      <c r="FW243" s="155" t="str">
        <f t="shared" si="366"/>
        <v/>
      </c>
      <c r="FX243" s="145"/>
      <c r="FY243" s="171"/>
      <c r="FZ243" s="152"/>
      <c r="GA243" s="145"/>
      <c r="GB243" s="145"/>
      <c r="GC243" s="145"/>
      <c r="GD243" s="145"/>
      <c r="GE243" s="145"/>
      <c r="GF243" s="145"/>
      <c r="GG243" s="145"/>
      <c r="GH243" s="145"/>
      <c r="GI243" s="145"/>
    </row>
    <row r="244" spans="1:191" x14ac:dyDescent="0.25">
      <c r="A244" s="41"/>
      <c r="B244" s="23"/>
      <c r="C244" s="23"/>
      <c r="D244" s="23"/>
      <c r="E244" s="23"/>
      <c r="F244" s="23"/>
      <c r="G244" s="31"/>
      <c r="H244" s="33"/>
      <c r="I244" s="34"/>
      <c r="J244" s="23"/>
      <c r="K244" s="31"/>
      <c r="L244" s="31"/>
      <c r="M244" s="23"/>
      <c r="N244" s="23"/>
      <c r="O244" s="23"/>
      <c r="P244" s="23"/>
      <c r="Q244" s="23"/>
      <c r="R244" s="23"/>
      <c r="S244" s="23"/>
      <c r="T244" s="23"/>
      <c r="U244" s="23"/>
      <c r="V244" s="14"/>
      <c r="W244" s="145"/>
      <c r="X244" s="152"/>
      <c r="Y244" s="161"/>
      <c r="Z244" s="170"/>
      <c r="AA244" s="145"/>
      <c r="AB244" s="152"/>
      <c r="AC244" s="152"/>
      <c r="AD244" s="145"/>
      <c r="AE244" s="145"/>
      <c r="AF244" s="145"/>
      <c r="AG244" s="145"/>
      <c r="AH244" s="145"/>
      <c r="AI244" s="145"/>
      <c r="AJ244" s="145"/>
      <c r="AK244" s="145"/>
      <c r="AL244" s="145"/>
      <c r="AM244" s="14"/>
      <c r="AN244" s="145"/>
      <c r="AO244" s="152"/>
      <c r="AP244" s="161"/>
      <c r="AQ244" s="170"/>
      <c r="AR244" s="145"/>
      <c r="AS244" s="152"/>
      <c r="AT244" s="152"/>
      <c r="AU244" s="145"/>
      <c r="AV244" s="145"/>
      <c r="AW244" s="145"/>
      <c r="AX244" s="145"/>
      <c r="AY244" s="145"/>
      <c r="AZ244" s="145"/>
      <c r="BA244" s="145"/>
      <c r="BB244" s="145"/>
      <c r="BC244" s="145"/>
      <c r="BD244" s="14"/>
      <c r="BE244" s="145"/>
      <c r="BF244" s="152"/>
      <c r="BG244" s="161"/>
      <c r="BH244" s="170"/>
      <c r="BI244" s="145"/>
      <c r="BJ244" s="152"/>
      <c r="BK244" s="152"/>
      <c r="BL244" s="145"/>
      <c r="BM244" s="145"/>
      <c r="BN244" s="145"/>
      <c r="BO244" s="145"/>
      <c r="BP244" s="145"/>
      <c r="BQ244" s="145"/>
      <c r="BR244" s="145"/>
      <c r="BS244" s="145"/>
      <c r="BT244" s="145"/>
      <c r="BU244" s="14"/>
      <c r="BV244" s="145"/>
      <c r="BW244" s="152"/>
      <c r="BX244" s="161"/>
      <c r="BY244" s="170"/>
      <c r="BZ244" s="145"/>
      <c r="CA244" s="152"/>
      <c r="CB244" s="152"/>
      <c r="CC244" s="145"/>
      <c r="CD244" s="145"/>
      <c r="CE244" s="145"/>
      <c r="CF244" s="145"/>
      <c r="CG244" s="145"/>
      <c r="CH244" s="145"/>
      <c r="CI244" s="145"/>
      <c r="CJ244" s="145"/>
      <c r="CK244" s="145"/>
      <c r="CL244" s="14"/>
      <c r="CM244" s="198"/>
      <c r="CN244" s="127"/>
      <c r="CO244" s="207"/>
      <c r="CP244" s="216"/>
      <c r="CQ244" s="198"/>
      <c r="CR244" s="127"/>
      <c r="CS244" s="127"/>
      <c r="CT244" s="198"/>
      <c r="CU244" s="198"/>
      <c r="CV244" s="198"/>
      <c r="CW244" s="198"/>
      <c r="CX244" s="198"/>
      <c r="CY244" s="198"/>
      <c r="CZ244" s="198"/>
      <c r="DA244" s="198"/>
      <c r="DB244" s="198"/>
      <c r="DC244" s="14"/>
      <c r="DD244" s="145"/>
      <c r="DE244" s="152"/>
      <c r="DF244" s="161"/>
      <c r="DG244" s="170"/>
      <c r="DH244" s="145"/>
      <c r="DI244" s="152"/>
      <c r="DJ244" s="152"/>
      <c r="DK244" s="145"/>
      <c r="DL244" s="145"/>
      <c r="DM244" s="145"/>
      <c r="DN244" s="145"/>
      <c r="DO244" s="145"/>
      <c r="DP244" s="145"/>
      <c r="DQ244" s="145"/>
      <c r="DR244" s="145"/>
      <c r="DS244" s="145"/>
      <c r="DT244" s="14"/>
      <c r="DU244" s="145"/>
      <c r="DV244" s="152"/>
      <c r="DW244" s="161"/>
      <c r="DX244" s="170"/>
      <c r="DY244" s="145"/>
      <c r="DZ244" s="152"/>
      <c r="EA244" s="152"/>
      <c r="EB244" s="145"/>
      <c r="EC244" s="145"/>
      <c r="ED244" s="145"/>
      <c r="EE244" s="145"/>
      <c r="EF244" s="145"/>
      <c r="EG244" s="145"/>
      <c r="EH244" s="145"/>
      <c r="EI244" s="145"/>
      <c r="EJ244" s="145"/>
      <c r="EK244" s="14"/>
      <c r="EL244" s="145"/>
      <c r="EM244" s="152"/>
      <c r="EN244" s="161"/>
      <c r="EO244" s="170"/>
      <c r="EP244" s="145"/>
      <c r="EQ244" s="152"/>
      <c r="ER244" s="152"/>
      <c r="ES244" s="145"/>
      <c r="ET244" s="145"/>
      <c r="EU244" s="145"/>
      <c r="EV244" s="145"/>
      <c r="EW244" s="145"/>
      <c r="EX244" s="145"/>
      <c r="EY244" s="145"/>
      <c r="EZ244" s="145"/>
      <c r="FA244" s="145"/>
      <c r="FB244" s="14"/>
      <c r="FC244" s="145"/>
      <c r="FD244" s="152"/>
      <c r="FE244" s="161"/>
      <c r="FF244" s="170"/>
      <c r="FG244" s="145"/>
      <c r="FH244" s="152"/>
      <c r="FI244" s="152"/>
      <c r="FJ244" s="145"/>
      <c r="FK244" s="145"/>
      <c r="FL244" s="145"/>
      <c r="FM244" s="145"/>
      <c r="FN244" s="145"/>
      <c r="FO244" s="145"/>
      <c r="FP244" s="145"/>
      <c r="FQ244" s="145"/>
      <c r="FR244" s="145"/>
      <c r="FS244" s="14"/>
      <c r="FT244" s="145"/>
      <c r="FU244" s="152"/>
      <c r="FV244" s="161"/>
      <c r="FW244" s="170"/>
      <c r="FX244" s="145"/>
      <c r="FY244" s="152"/>
      <c r="FZ244" s="152"/>
      <c r="GA244" s="145"/>
      <c r="GB244" s="145"/>
      <c r="GC244" s="145"/>
      <c r="GD244" s="145"/>
      <c r="GE244" s="145"/>
      <c r="GF244" s="145"/>
      <c r="GG244" s="145"/>
      <c r="GH244" s="145"/>
      <c r="GI244" s="145"/>
    </row>
    <row r="245" spans="1:191" ht="15.5" x14ac:dyDescent="0.35">
      <c r="A245" s="41"/>
      <c r="B245" s="24"/>
      <c r="C245" s="25"/>
      <c r="D245" s="25"/>
      <c r="E245" s="25"/>
      <c r="F245" s="26"/>
      <c r="G245" s="26"/>
      <c r="H245" s="27"/>
      <c r="I245" s="27"/>
      <c r="J245" s="25"/>
      <c r="K245" s="26"/>
      <c r="L245" s="26"/>
      <c r="M245" s="27"/>
      <c r="N245" s="27"/>
      <c r="O245" s="25"/>
      <c r="P245" s="26"/>
      <c r="Q245" s="26"/>
      <c r="R245" s="27"/>
      <c r="S245" s="27"/>
      <c r="T245" s="23"/>
      <c r="U245" s="23"/>
      <c r="V245" s="14"/>
      <c r="W245" s="26"/>
      <c r="X245" s="26"/>
      <c r="Y245" s="27"/>
      <c r="Z245" s="27"/>
      <c r="AA245" s="25"/>
      <c r="AB245" s="26"/>
      <c r="AC245" s="26"/>
      <c r="AD245" s="27"/>
      <c r="AE245" s="27"/>
      <c r="AF245" s="25"/>
      <c r="AG245" s="26"/>
      <c r="AH245" s="26"/>
      <c r="AI245" s="27"/>
      <c r="AJ245" s="27"/>
      <c r="AK245" s="23"/>
      <c r="AL245" s="23"/>
      <c r="AM245" s="14"/>
      <c r="AN245" s="26"/>
      <c r="AO245" s="26"/>
      <c r="AP245" s="27"/>
      <c r="AQ245" s="27"/>
      <c r="AR245" s="25"/>
      <c r="AS245" s="26"/>
      <c r="AT245" s="26"/>
      <c r="AU245" s="27"/>
      <c r="AV245" s="27"/>
      <c r="AW245" s="25"/>
      <c r="AX245" s="26"/>
      <c r="AY245" s="26"/>
      <c r="AZ245" s="27"/>
      <c r="BA245" s="27"/>
      <c r="BB245" s="23"/>
      <c r="BC245" s="23"/>
      <c r="BD245" s="14"/>
      <c r="BE245" s="26"/>
      <c r="BF245" s="26"/>
      <c r="BG245" s="27"/>
      <c r="BH245" s="27"/>
      <c r="BI245" s="25"/>
      <c r="BJ245" s="26"/>
      <c r="BK245" s="26"/>
      <c r="BL245" s="27"/>
      <c r="BM245" s="27"/>
      <c r="BN245" s="25"/>
      <c r="BO245" s="26"/>
      <c r="BP245" s="26"/>
      <c r="BQ245" s="27"/>
      <c r="BR245" s="27"/>
      <c r="BS245" s="23"/>
      <c r="BT245" s="23"/>
      <c r="BU245" s="14"/>
      <c r="BV245" s="26"/>
      <c r="BW245" s="26"/>
      <c r="BX245" s="27"/>
      <c r="BY245" s="27"/>
      <c r="BZ245" s="25"/>
      <c r="CA245" s="26"/>
      <c r="CB245" s="26"/>
      <c r="CC245" s="27"/>
      <c r="CD245" s="27"/>
      <c r="CE245" s="25"/>
      <c r="CF245" s="26"/>
      <c r="CG245" s="26"/>
      <c r="CH245" s="27"/>
      <c r="CI245" s="27"/>
      <c r="CJ245" s="23"/>
      <c r="CK245" s="23"/>
      <c r="CL245" s="14"/>
      <c r="CM245" s="26"/>
      <c r="CN245" s="26"/>
      <c r="CO245" s="27"/>
      <c r="CP245" s="27"/>
      <c r="CQ245" s="25"/>
      <c r="CR245" s="26"/>
      <c r="CS245" s="26"/>
      <c r="CT245" s="27"/>
      <c r="CU245" s="27"/>
      <c r="CV245" s="25"/>
      <c r="CW245" s="26"/>
      <c r="CX245" s="26"/>
      <c r="CY245" s="27"/>
      <c r="CZ245" s="27"/>
      <c r="DA245" s="23"/>
      <c r="DB245" s="23"/>
      <c r="DC245" s="14"/>
      <c r="DD245" s="26"/>
      <c r="DE245" s="26"/>
      <c r="DF245" s="27"/>
      <c r="DG245" s="27"/>
      <c r="DH245" s="25"/>
      <c r="DI245" s="26"/>
      <c r="DJ245" s="26"/>
      <c r="DK245" s="27"/>
      <c r="DL245" s="27"/>
      <c r="DM245" s="25"/>
      <c r="DN245" s="26"/>
      <c r="DO245" s="26"/>
      <c r="DP245" s="27"/>
      <c r="DQ245" s="27"/>
      <c r="DR245" s="23"/>
      <c r="DS245" s="23"/>
      <c r="DT245" s="14"/>
      <c r="DU245" s="26"/>
      <c r="DV245" s="26"/>
      <c r="DW245" s="27"/>
      <c r="DX245" s="27"/>
      <c r="DY245" s="25"/>
      <c r="DZ245" s="26"/>
      <c r="EA245" s="26"/>
      <c r="EB245" s="27"/>
      <c r="EC245" s="27"/>
      <c r="ED245" s="25"/>
      <c r="EE245" s="26"/>
      <c r="EF245" s="26"/>
      <c r="EG245" s="27"/>
      <c r="EH245" s="27"/>
      <c r="EI245" s="23"/>
      <c r="EJ245" s="23"/>
      <c r="EK245" s="14"/>
      <c r="EL245" s="26"/>
      <c r="EM245" s="26"/>
      <c r="EN245" s="27"/>
      <c r="EO245" s="27"/>
      <c r="EP245" s="25"/>
      <c r="EQ245" s="26"/>
      <c r="ER245" s="26"/>
      <c r="ES245" s="27"/>
      <c r="ET245" s="27"/>
      <c r="EU245" s="25"/>
      <c r="EV245" s="26"/>
      <c r="EW245" s="26"/>
      <c r="EX245" s="27"/>
      <c r="EY245" s="27"/>
      <c r="EZ245" s="23"/>
      <c r="FA245" s="23"/>
      <c r="FB245" s="14"/>
      <c r="FC245" s="26"/>
      <c r="FD245" s="26"/>
      <c r="FE245" s="27"/>
      <c r="FF245" s="27"/>
      <c r="FG245" s="25"/>
      <c r="FH245" s="26"/>
      <c r="FI245" s="26"/>
      <c r="FJ245" s="27"/>
      <c r="FK245" s="27"/>
      <c r="FL245" s="25"/>
      <c r="FM245" s="26"/>
      <c r="FN245" s="26"/>
      <c r="FO245" s="27"/>
      <c r="FP245" s="27"/>
      <c r="FQ245" s="23"/>
      <c r="FR245" s="23"/>
      <c r="FS245" s="14"/>
      <c r="FT245" s="26"/>
      <c r="FU245" s="26"/>
      <c r="FV245" s="27"/>
      <c r="FW245" s="27"/>
      <c r="FX245" s="25"/>
      <c r="FY245" s="26"/>
      <c r="FZ245" s="26"/>
      <c r="GA245" s="27"/>
      <c r="GB245" s="27"/>
      <c r="GC245" s="25"/>
      <c r="GD245" s="26"/>
      <c r="GE245" s="26"/>
      <c r="GF245" s="27"/>
      <c r="GG245" s="27"/>
      <c r="GH245" s="23"/>
      <c r="GI245" s="23"/>
    </row>
    <row r="246" spans="1:191" x14ac:dyDescent="0.25">
      <c r="A246" s="41"/>
      <c r="B246" s="23"/>
      <c r="C246" s="23"/>
      <c r="D246" s="23"/>
      <c r="E246" s="23"/>
      <c r="F246" s="23"/>
      <c r="G246" s="23"/>
      <c r="H246" s="33"/>
      <c r="I246" s="34"/>
      <c r="J246" s="23"/>
      <c r="K246" s="31"/>
      <c r="L246" s="31"/>
      <c r="M246" s="23"/>
      <c r="N246" s="23"/>
      <c r="O246" s="23"/>
      <c r="P246" s="23"/>
      <c r="Q246" s="23"/>
      <c r="R246" s="23"/>
      <c r="S246" s="23"/>
      <c r="T246" s="23"/>
      <c r="U246" s="23"/>
      <c r="V246" s="14"/>
      <c r="W246" s="23"/>
      <c r="X246" s="23"/>
      <c r="Y246" s="33"/>
      <c r="Z246" s="34"/>
      <c r="AA246" s="23"/>
      <c r="AB246" s="31"/>
      <c r="AC246" s="31"/>
      <c r="AD246" s="23"/>
      <c r="AE246" s="23"/>
      <c r="AF246" s="23"/>
      <c r="AG246" s="23"/>
      <c r="AH246" s="23"/>
      <c r="AI246" s="23"/>
      <c r="AJ246" s="23"/>
      <c r="AK246" s="23"/>
      <c r="AL246" s="23"/>
      <c r="AM246" s="14"/>
      <c r="AN246" s="23"/>
      <c r="AO246" s="23"/>
      <c r="AP246" s="33"/>
      <c r="AQ246" s="34"/>
      <c r="AR246" s="23"/>
      <c r="AS246" s="31"/>
      <c r="AT246" s="31"/>
      <c r="AU246" s="23"/>
      <c r="AV246" s="23"/>
      <c r="AW246" s="23"/>
      <c r="AX246" s="23"/>
      <c r="AY246" s="23"/>
      <c r="AZ246" s="23"/>
      <c r="BA246" s="23"/>
      <c r="BB246" s="23"/>
      <c r="BC246" s="23"/>
      <c r="BD246" s="14"/>
      <c r="BE246" s="23"/>
      <c r="BF246" s="23"/>
      <c r="BG246" s="33"/>
      <c r="BH246" s="34"/>
      <c r="BI246" s="23"/>
      <c r="BJ246" s="31"/>
      <c r="BK246" s="31"/>
      <c r="BL246" s="23"/>
      <c r="BM246" s="23"/>
      <c r="BN246" s="23"/>
      <c r="BO246" s="23"/>
      <c r="BP246" s="23"/>
      <c r="BQ246" s="23"/>
      <c r="BR246" s="23"/>
      <c r="BS246" s="23"/>
      <c r="BT246" s="23"/>
      <c r="BU246" s="14"/>
      <c r="BV246" s="23"/>
      <c r="BW246" s="23"/>
      <c r="BX246" s="33"/>
      <c r="BY246" s="34"/>
      <c r="BZ246" s="23"/>
      <c r="CA246" s="31"/>
      <c r="CB246" s="31"/>
      <c r="CC246" s="23"/>
      <c r="CD246" s="23"/>
      <c r="CE246" s="23"/>
      <c r="CF246" s="23"/>
      <c r="CG246" s="23"/>
      <c r="CH246" s="23"/>
      <c r="CI246" s="23"/>
      <c r="CJ246" s="23"/>
      <c r="CK246" s="23"/>
      <c r="CL246" s="14"/>
      <c r="CM246" s="23"/>
      <c r="CN246" s="23"/>
      <c r="CO246" s="33"/>
      <c r="CP246" s="34"/>
      <c r="CQ246" s="23"/>
      <c r="CR246" s="31"/>
      <c r="CS246" s="31"/>
      <c r="CT246" s="23"/>
      <c r="CU246" s="23"/>
      <c r="CV246" s="23"/>
      <c r="CW246" s="23"/>
      <c r="CX246" s="23"/>
      <c r="CY246" s="23"/>
      <c r="CZ246" s="23"/>
      <c r="DA246" s="23"/>
      <c r="DB246" s="23"/>
      <c r="DC246" s="14"/>
      <c r="DD246" s="23"/>
      <c r="DE246" s="23"/>
      <c r="DF246" s="33"/>
      <c r="DG246" s="34"/>
      <c r="DH246" s="23"/>
      <c r="DI246" s="31"/>
      <c r="DJ246" s="31"/>
      <c r="DK246" s="23"/>
      <c r="DL246" s="23"/>
      <c r="DM246" s="23"/>
      <c r="DN246" s="23"/>
      <c r="DO246" s="23"/>
      <c r="DP246" s="23"/>
      <c r="DQ246" s="23"/>
      <c r="DR246" s="23"/>
      <c r="DS246" s="23"/>
      <c r="DT246" s="14"/>
      <c r="DU246" s="23"/>
      <c r="DV246" s="23"/>
      <c r="DW246" s="33"/>
      <c r="DX246" s="34"/>
      <c r="DY246" s="23"/>
      <c r="DZ246" s="31"/>
      <c r="EA246" s="31"/>
      <c r="EB246" s="23"/>
      <c r="EC246" s="23"/>
      <c r="ED246" s="23"/>
      <c r="EE246" s="23"/>
      <c r="EF246" s="23"/>
      <c r="EG246" s="23"/>
      <c r="EH246" s="23"/>
      <c r="EI246" s="23"/>
      <c r="EJ246" s="23"/>
      <c r="EK246" s="14"/>
      <c r="EL246" s="23"/>
      <c r="EM246" s="23"/>
      <c r="EN246" s="33"/>
      <c r="EO246" s="34"/>
      <c r="EP246" s="23"/>
      <c r="EQ246" s="31"/>
      <c r="ER246" s="31"/>
      <c r="ES246" s="23"/>
      <c r="ET246" s="23"/>
      <c r="EU246" s="23"/>
      <c r="EV246" s="23"/>
      <c r="EW246" s="23"/>
      <c r="EX246" s="23"/>
      <c r="EY246" s="23"/>
      <c r="EZ246" s="23"/>
      <c r="FA246" s="23"/>
      <c r="FB246" s="14"/>
      <c r="FC246" s="23"/>
      <c r="FD246" s="23"/>
      <c r="FE246" s="33"/>
      <c r="FF246" s="34"/>
      <c r="FG246" s="23"/>
      <c r="FH246" s="31"/>
      <c r="FI246" s="31"/>
      <c r="FJ246" s="23"/>
      <c r="FK246" s="23"/>
      <c r="FL246" s="23"/>
      <c r="FM246" s="23"/>
      <c r="FN246" s="23"/>
      <c r="FO246" s="23"/>
      <c r="FP246" s="23"/>
      <c r="FQ246" s="23"/>
      <c r="FR246" s="23"/>
      <c r="FS246" s="14"/>
      <c r="FT246" s="23"/>
      <c r="FU246" s="23"/>
      <c r="FV246" s="33"/>
      <c r="FW246" s="34"/>
      <c r="FX246" s="23"/>
      <c r="FY246" s="31"/>
      <c r="FZ246" s="31"/>
      <c r="GA246" s="23"/>
      <c r="GB246" s="23"/>
      <c r="GC246" s="23"/>
      <c r="GD246" s="23"/>
      <c r="GE246" s="23"/>
      <c r="GF246" s="23"/>
      <c r="GG246" s="23"/>
      <c r="GH246" s="23"/>
      <c r="GI246" s="23"/>
    </row>
    <row r="247" spans="1:191" x14ac:dyDescent="0.25">
      <c r="A247" s="41"/>
      <c r="B247" s="23"/>
      <c r="C247" s="23"/>
      <c r="D247" s="23"/>
      <c r="E247" s="23"/>
      <c r="F247" s="23"/>
      <c r="G247" s="23"/>
      <c r="H247" s="33"/>
      <c r="I247" s="34"/>
      <c r="J247" s="23"/>
      <c r="K247" s="31"/>
      <c r="L247" s="31"/>
      <c r="M247" s="23"/>
      <c r="N247" s="23"/>
      <c r="O247" s="23"/>
      <c r="P247" s="23"/>
      <c r="Q247" s="23"/>
      <c r="R247" s="23"/>
      <c r="S247" s="23"/>
      <c r="T247" s="23"/>
      <c r="U247" s="23"/>
      <c r="V247" s="14"/>
      <c r="W247" s="23"/>
      <c r="X247" s="23"/>
      <c r="Y247" s="33"/>
      <c r="Z247" s="34"/>
      <c r="AA247" s="23"/>
      <c r="AB247" s="31"/>
      <c r="AC247" s="31"/>
      <c r="AD247" s="23"/>
      <c r="AE247" s="23"/>
      <c r="AF247" s="23"/>
      <c r="AG247" s="23"/>
      <c r="AH247" s="23"/>
      <c r="AI247" s="23"/>
      <c r="AJ247" s="23"/>
      <c r="AK247" s="23"/>
      <c r="AL247" s="23"/>
      <c r="AM247" s="14"/>
      <c r="AN247" s="23"/>
      <c r="AO247" s="23"/>
      <c r="AP247" s="33"/>
      <c r="AQ247" s="34"/>
      <c r="AR247" s="23"/>
      <c r="AS247" s="31"/>
      <c r="AT247" s="31"/>
      <c r="AU247" s="23"/>
      <c r="AV247" s="23"/>
      <c r="AW247" s="23"/>
      <c r="AX247" s="23"/>
      <c r="AY247" s="23"/>
      <c r="AZ247" s="23"/>
      <c r="BA247" s="23"/>
      <c r="BB247" s="23"/>
      <c r="BC247" s="23"/>
      <c r="BD247" s="14"/>
      <c r="BE247" s="23"/>
      <c r="BF247" s="23"/>
      <c r="BG247" s="33"/>
      <c r="BH247" s="34"/>
      <c r="BI247" s="23"/>
      <c r="BJ247" s="31"/>
      <c r="BK247" s="31"/>
      <c r="BL247" s="23"/>
      <c r="BM247" s="23"/>
      <c r="BN247" s="23"/>
      <c r="BO247" s="23"/>
      <c r="BP247" s="23"/>
      <c r="BQ247" s="23"/>
      <c r="BR247" s="23"/>
      <c r="BS247" s="23"/>
      <c r="BT247" s="23"/>
      <c r="BU247" s="14"/>
      <c r="BV247" s="23"/>
      <c r="BW247" s="23"/>
      <c r="BX247" s="33"/>
      <c r="BY247" s="34"/>
      <c r="BZ247" s="23"/>
      <c r="CA247" s="31"/>
      <c r="CB247" s="31"/>
      <c r="CC247" s="23"/>
      <c r="CD247" s="23"/>
      <c r="CE247" s="23"/>
      <c r="CF247" s="23"/>
      <c r="CG247" s="23"/>
      <c r="CH247" s="23"/>
      <c r="CI247" s="23"/>
      <c r="CJ247" s="23"/>
      <c r="CK247" s="23"/>
      <c r="CL247" s="14"/>
      <c r="CM247" s="23"/>
      <c r="CN247" s="23"/>
      <c r="CO247" s="33"/>
      <c r="CP247" s="34"/>
      <c r="CQ247" s="23"/>
      <c r="CR247" s="31"/>
      <c r="CS247" s="31"/>
      <c r="CT247" s="23"/>
      <c r="CU247" s="23"/>
      <c r="CV247" s="23"/>
      <c r="CW247" s="23"/>
      <c r="CX247" s="23"/>
      <c r="CY247" s="23"/>
      <c r="CZ247" s="23"/>
      <c r="DA247" s="23"/>
      <c r="DB247" s="23"/>
      <c r="DC247" s="14"/>
      <c r="DD247" s="23"/>
      <c r="DE247" s="23"/>
      <c r="DF247" s="33"/>
      <c r="DG247" s="34"/>
      <c r="DH247" s="23"/>
      <c r="DI247" s="31"/>
      <c r="DJ247" s="31"/>
      <c r="DK247" s="23"/>
      <c r="DL247" s="23"/>
      <c r="DM247" s="23"/>
      <c r="DN247" s="23"/>
      <c r="DO247" s="23"/>
      <c r="DP247" s="23"/>
      <c r="DQ247" s="23"/>
      <c r="DR247" s="23"/>
      <c r="DS247" s="23"/>
      <c r="DT247" s="14"/>
      <c r="DU247" s="23"/>
      <c r="DV247" s="23"/>
      <c r="DW247" s="33"/>
      <c r="DX247" s="34"/>
      <c r="DY247" s="23"/>
      <c r="DZ247" s="31"/>
      <c r="EA247" s="31"/>
      <c r="EB247" s="23"/>
      <c r="EC247" s="23"/>
      <c r="ED247" s="23"/>
      <c r="EE247" s="23"/>
      <c r="EF247" s="23"/>
      <c r="EG247" s="23"/>
      <c r="EH247" s="23"/>
      <c r="EI247" s="23"/>
      <c r="EJ247" s="23"/>
      <c r="EK247" s="14"/>
      <c r="EL247" s="23"/>
      <c r="EM247" s="23"/>
      <c r="EN247" s="33"/>
      <c r="EO247" s="34"/>
      <c r="EP247" s="23"/>
      <c r="EQ247" s="31"/>
      <c r="ER247" s="31"/>
      <c r="ES247" s="23"/>
      <c r="ET247" s="23"/>
      <c r="EU247" s="23"/>
      <c r="EV247" s="23"/>
      <c r="EW247" s="23"/>
      <c r="EX247" s="23"/>
      <c r="EY247" s="23"/>
      <c r="EZ247" s="23"/>
      <c r="FA247" s="23"/>
      <c r="FB247" s="14"/>
      <c r="FC247" s="23"/>
      <c r="FD247" s="23"/>
      <c r="FE247" s="33"/>
      <c r="FF247" s="34"/>
      <c r="FG247" s="23"/>
      <c r="FH247" s="31"/>
      <c r="FI247" s="31"/>
      <c r="FJ247" s="23"/>
      <c r="FK247" s="23"/>
      <c r="FL247" s="23"/>
      <c r="FM247" s="23"/>
      <c r="FN247" s="23"/>
      <c r="FO247" s="23"/>
      <c r="FP247" s="23"/>
      <c r="FQ247" s="23"/>
      <c r="FR247" s="23"/>
      <c r="FS247" s="14"/>
      <c r="FT247" s="23"/>
      <c r="FU247" s="23"/>
      <c r="FV247" s="33"/>
      <c r="FW247" s="34"/>
      <c r="FX247" s="23"/>
      <c r="FY247" s="31"/>
      <c r="FZ247" s="31"/>
      <c r="GA247" s="23"/>
      <c r="GB247" s="23"/>
      <c r="GC247" s="23"/>
      <c r="GD247" s="23"/>
      <c r="GE247" s="23"/>
      <c r="GF247" s="23"/>
      <c r="GG247" s="23"/>
      <c r="GH247" s="23"/>
      <c r="GI247" s="23"/>
    </row>
    <row r="248" spans="1:191" x14ac:dyDescent="0.25">
      <c r="A248" s="50"/>
      <c r="B248" s="14"/>
      <c r="C248" s="14"/>
      <c r="D248" s="14"/>
      <c r="E248" s="14"/>
      <c r="F248" s="14"/>
      <c r="G248" s="14"/>
      <c r="H248" s="38"/>
      <c r="I248" s="39"/>
      <c r="J248" s="14"/>
      <c r="K248" s="40"/>
      <c r="L248" s="40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38"/>
      <c r="Z248" s="39"/>
      <c r="AA248" s="14"/>
      <c r="AB248" s="40"/>
      <c r="AC248" s="40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38"/>
      <c r="AQ248" s="39"/>
      <c r="AR248" s="14"/>
      <c r="AS248" s="40"/>
      <c r="AT248" s="40"/>
      <c r="AU248" s="14"/>
      <c r="AV248" s="14"/>
      <c r="AW248" s="14"/>
      <c r="AX248" s="14"/>
      <c r="AY248" s="14"/>
      <c r="AZ248" s="14"/>
      <c r="BA248" s="14"/>
      <c r="BB248" s="14"/>
      <c r="BC248" s="14"/>
      <c r="BD248" s="14"/>
      <c r="BE248" s="14"/>
      <c r="BF248" s="14"/>
      <c r="BG248" s="38"/>
      <c r="BH248" s="39"/>
      <c r="BI248" s="14"/>
      <c r="BJ248" s="40"/>
      <c r="BK248" s="40"/>
      <c r="BL248" s="14"/>
      <c r="BM248" s="14"/>
      <c r="BN248" s="14"/>
      <c r="BO248" s="14"/>
      <c r="BP248" s="14"/>
      <c r="BQ248" s="14"/>
      <c r="BR248" s="14"/>
      <c r="BS248" s="14"/>
      <c r="BT248" s="14"/>
      <c r="BU248" s="14"/>
      <c r="BV248" s="14"/>
      <c r="BW248" s="14"/>
      <c r="BX248" s="38"/>
      <c r="BY248" s="39"/>
      <c r="BZ248" s="14"/>
      <c r="CA248" s="40"/>
      <c r="CB248" s="40"/>
      <c r="CC248" s="14"/>
      <c r="CD248" s="14"/>
      <c r="CE248" s="14"/>
      <c r="CF248" s="14"/>
      <c r="CG248" s="14"/>
      <c r="CH248" s="14"/>
      <c r="CI248" s="14"/>
      <c r="CJ248" s="14"/>
      <c r="CK248" s="14"/>
      <c r="CL248" s="14"/>
      <c r="CM248" s="14"/>
      <c r="CN248" s="14"/>
      <c r="CO248" s="38"/>
      <c r="CP248" s="39"/>
      <c r="CQ248" s="14"/>
      <c r="CR248" s="40"/>
      <c r="CS248" s="40"/>
      <c r="CT248" s="14"/>
      <c r="CU248" s="14"/>
      <c r="CV248" s="14"/>
      <c r="CW248" s="14"/>
      <c r="CX248" s="14"/>
      <c r="CY248" s="14"/>
      <c r="CZ248" s="14"/>
      <c r="DA248" s="14"/>
      <c r="DB248" s="14"/>
      <c r="DC248" s="14"/>
      <c r="DD248" s="14"/>
      <c r="DE248" s="14"/>
      <c r="DF248" s="38"/>
      <c r="DG248" s="39"/>
      <c r="DH248" s="14"/>
      <c r="DI248" s="40"/>
      <c r="DJ248" s="40"/>
      <c r="DK248" s="14"/>
      <c r="DL248" s="14"/>
      <c r="DM248" s="14"/>
      <c r="DN248" s="14"/>
      <c r="DO248" s="14"/>
      <c r="DP248" s="14"/>
      <c r="DQ248" s="14"/>
      <c r="DR248" s="14"/>
      <c r="DS248" s="14"/>
      <c r="DT248" s="14"/>
      <c r="DU248" s="14"/>
      <c r="DV248" s="14"/>
      <c r="DW248" s="38"/>
      <c r="DX248" s="39"/>
      <c r="DY248" s="14"/>
      <c r="DZ248" s="40"/>
      <c r="EA248" s="40"/>
      <c r="EB248" s="14"/>
      <c r="EC248" s="14"/>
      <c r="ED248" s="14"/>
      <c r="EE248" s="14"/>
      <c r="EF248" s="14"/>
      <c r="EG248" s="14"/>
      <c r="EH248" s="14"/>
      <c r="EI248" s="14"/>
      <c r="EJ248" s="14"/>
      <c r="EK248" s="14"/>
      <c r="EL248" s="14"/>
      <c r="EM248" s="14"/>
      <c r="EN248" s="38"/>
      <c r="EO248" s="39"/>
      <c r="EP248" s="14"/>
      <c r="EQ248" s="40"/>
      <c r="ER248" s="40"/>
      <c r="ES248" s="14"/>
      <c r="ET248" s="14"/>
      <c r="EU248" s="14"/>
      <c r="EV248" s="14"/>
      <c r="EW248" s="14"/>
      <c r="EX248" s="14"/>
      <c r="EY248" s="14"/>
      <c r="EZ248" s="14"/>
      <c r="FA248" s="14"/>
      <c r="FB248" s="14"/>
      <c r="FC248" s="14"/>
      <c r="FD248" s="14"/>
      <c r="FE248" s="38"/>
      <c r="FF248" s="39"/>
      <c r="FG248" s="14"/>
      <c r="FH248" s="40"/>
      <c r="FI248" s="40"/>
      <c r="FJ248" s="14"/>
      <c r="FK248" s="14"/>
      <c r="FL248" s="14"/>
      <c r="FM248" s="14"/>
      <c r="FN248" s="14"/>
      <c r="FO248" s="14"/>
      <c r="FP248" s="14"/>
      <c r="FQ248" s="14"/>
      <c r="FR248" s="14"/>
      <c r="FS248" s="14"/>
      <c r="FT248" s="14"/>
      <c r="FU248" s="14"/>
      <c r="FV248" s="38"/>
      <c r="FW248" s="39"/>
      <c r="FX248" s="14"/>
      <c r="FY248" s="40"/>
      <c r="FZ248" s="40"/>
      <c r="GA248" s="14"/>
      <c r="GB248" s="14"/>
      <c r="GC248" s="14"/>
      <c r="GD248" s="14"/>
      <c r="GE248" s="14"/>
      <c r="GF248" s="14"/>
      <c r="GG248" s="14"/>
      <c r="GH248" s="14"/>
      <c r="GI248" s="14"/>
    </row>
  </sheetData>
  <dataValidations count="1">
    <dataValidation type="list" allowBlank="1" showInputMessage="1" showErrorMessage="1" sqref="A1" xr:uid="{00000000-0002-0000-0000-000000000000}">
      <formula1>"DE,FR"</formula1>
    </dataValidation>
  </dataValidations>
  <pageMargins left="0.70866141732283472" right="0.70866141732283472" top="0.74803149606299213" bottom="0.74803149606299213" header="0.31496062992125984" footer="0.31496062992125984"/>
  <pageSetup paperSize="9" scale="40" fitToWidth="9" fitToHeight="3" orientation="landscape"/>
  <headerFooter>
    <oddHeader>&amp;LBetriebsrechnung berufliche Vorsorge</oddHeader>
    <oddFooter>&amp;R&amp;P / &amp;N</oddFooter>
  </headerFooter>
  <rowBreaks count="2" manualBreakCount="2">
    <brk id="66" max="174" man="1"/>
    <brk id="157" max="174" man="1"/>
  </rowBreaks>
  <colBreaks count="9" manualBreakCount="9">
    <brk id="22" max="244" man="1"/>
    <brk id="39" max="244" man="1"/>
    <brk id="56" max="244" man="1"/>
    <brk id="73" max="244" man="1"/>
    <brk id="90" max="244" man="1"/>
    <brk id="107" max="244" man="1"/>
    <brk id="124" max="244" man="1"/>
    <brk id="141" max="244" man="1"/>
    <brk id="158" max="244" man="1"/>
  </colBreak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3" name="Check Box 1">
              <controlPr defaultSize="0" autoFill="0" autoLine="0" autoPict="0">
                <anchor moveWithCells="1">
                  <from>
                    <xdr:col>6</xdr:col>
                    <xdr:colOff>431800</xdr:colOff>
                    <xdr:row>3</xdr:row>
                    <xdr:rowOff>127000</xdr:rowOff>
                  </from>
                  <to>
                    <xdr:col>7</xdr:col>
                    <xdr:colOff>146050</xdr:colOff>
                    <xdr:row>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4" name="Check Box 2">
              <controlPr defaultSize="0" autoFill="0" autoLine="0" autoPict="0">
                <anchor moveWithCells="1">
                  <from>
                    <xdr:col>7</xdr:col>
                    <xdr:colOff>241300</xdr:colOff>
                    <xdr:row>3</xdr:row>
                    <xdr:rowOff>127000</xdr:rowOff>
                  </from>
                  <to>
                    <xdr:col>8</xdr:col>
                    <xdr:colOff>285750</xdr:colOff>
                    <xdr:row>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Check Box 3">
              <controlPr defaultSize="0" autoFill="0" autoLine="0" autoPict="0">
                <anchor moveWithCells="1">
                  <from>
                    <xdr:col>8</xdr:col>
                    <xdr:colOff>241300</xdr:colOff>
                    <xdr:row>3</xdr:row>
                    <xdr:rowOff>127000</xdr:rowOff>
                  </from>
                  <to>
                    <xdr:col>10</xdr:col>
                    <xdr:colOff>146050</xdr:colOff>
                    <xdr:row>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Check Box 4">
              <controlPr defaultSize="0" autoFill="0" autoLine="0" autoPict="0">
                <anchor moveWithCells="1">
                  <from>
                    <xdr:col>10</xdr:col>
                    <xdr:colOff>412750</xdr:colOff>
                    <xdr:row>3</xdr:row>
                    <xdr:rowOff>127000</xdr:rowOff>
                  </from>
                  <to>
                    <xdr:col>11</xdr:col>
                    <xdr:colOff>127000</xdr:colOff>
                    <xdr:row>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7" name="Check Box 5">
              <controlPr defaultSize="0" autoFill="0" autoLine="0" autoPict="0">
                <anchor moveWithCells="1">
                  <from>
                    <xdr:col>11</xdr:col>
                    <xdr:colOff>400050</xdr:colOff>
                    <xdr:row>3</xdr:row>
                    <xdr:rowOff>127000</xdr:rowOff>
                  </from>
                  <to>
                    <xdr:col>12</xdr:col>
                    <xdr:colOff>114300</xdr:colOff>
                    <xdr:row>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8" name="Check Box 6">
              <controlPr defaultSize="0" autoFill="0" autoLine="0" autoPict="0">
                <anchor moveWithCells="1">
                  <from>
                    <xdr:col>12</xdr:col>
                    <xdr:colOff>241300</xdr:colOff>
                    <xdr:row>3</xdr:row>
                    <xdr:rowOff>127000</xdr:rowOff>
                  </from>
                  <to>
                    <xdr:col>13</xdr:col>
                    <xdr:colOff>285750</xdr:colOff>
                    <xdr:row>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9" name="Check Box 7">
              <controlPr defaultSize="0" autoFill="0" autoLine="0" autoPict="0">
                <anchor moveWithCells="1">
                  <from>
                    <xdr:col>13</xdr:col>
                    <xdr:colOff>241300</xdr:colOff>
                    <xdr:row>3</xdr:row>
                    <xdr:rowOff>127000</xdr:rowOff>
                  </from>
                  <to>
                    <xdr:col>15</xdr:col>
                    <xdr:colOff>146050</xdr:colOff>
                    <xdr:row>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0" name="Check Box 8">
              <controlPr defaultSize="0" autoFill="0" autoLine="0" autoPict="0">
                <anchor moveWithCells="1">
                  <from>
                    <xdr:col>15</xdr:col>
                    <xdr:colOff>431800</xdr:colOff>
                    <xdr:row>3</xdr:row>
                    <xdr:rowOff>127000</xdr:rowOff>
                  </from>
                  <to>
                    <xdr:col>16</xdr:col>
                    <xdr:colOff>146050</xdr:colOff>
                    <xdr:row>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1" name="Check Box 9">
              <controlPr defaultSize="0" autoFill="0" autoLine="0" autoPict="0">
                <anchor moveWithCells="1">
                  <from>
                    <xdr:col>16</xdr:col>
                    <xdr:colOff>419100</xdr:colOff>
                    <xdr:row>3</xdr:row>
                    <xdr:rowOff>127000</xdr:rowOff>
                  </from>
                  <to>
                    <xdr:col>17</xdr:col>
                    <xdr:colOff>133350</xdr:colOff>
                    <xdr:row>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2" name="Check Box 11">
              <controlPr defaultSize="0" autoFill="0" autoLine="0" autoPict="0">
                <anchor moveWithCells="1">
                  <from>
                    <xdr:col>17</xdr:col>
                    <xdr:colOff>209550</xdr:colOff>
                    <xdr:row>3</xdr:row>
                    <xdr:rowOff>127000</xdr:rowOff>
                  </from>
                  <to>
                    <xdr:col>17</xdr:col>
                    <xdr:colOff>527050</xdr:colOff>
                    <xdr:row>5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1">
    <pageSetUpPr fitToPage="1"/>
  </sheetPr>
  <dimension ref="A1:AV1305"/>
  <sheetViews>
    <sheetView zoomScaleNormal="100" workbookViewId="0"/>
  </sheetViews>
  <sheetFormatPr baseColWidth="10" defaultColWidth="9.1796875" defaultRowHeight="13" x14ac:dyDescent="0.3"/>
  <cols>
    <col min="1" max="1" width="13.1796875" style="120" customWidth="1"/>
    <col min="2" max="16" width="9.1796875" style="22"/>
    <col min="17" max="17" width="9.1796875" style="22" customWidth="1"/>
    <col min="18" max="18" width="13.1796875" style="22" customWidth="1"/>
    <col min="19" max="16384" width="9.1796875" style="22"/>
  </cols>
  <sheetData>
    <row r="1" spans="1:48" x14ac:dyDescent="0.3">
      <c r="E1" s="126"/>
      <c r="F1" s="126"/>
      <c r="G1" s="126"/>
      <c r="H1" s="126" t="s">
        <v>1</v>
      </c>
      <c r="I1" s="126"/>
      <c r="J1" s="126"/>
      <c r="K1" s="126"/>
      <c r="Q1" s="14"/>
      <c r="V1" s="126"/>
      <c r="W1" s="126"/>
      <c r="X1" s="126"/>
      <c r="Y1" s="126" t="s">
        <v>879</v>
      </c>
      <c r="Z1" s="126"/>
      <c r="AA1" s="126"/>
      <c r="AB1" s="126"/>
      <c r="AH1" s="14"/>
      <c r="AI1" s="126"/>
      <c r="AJ1" s="126"/>
      <c r="AK1" s="126"/>
      <c r="AL1" s="126"/>
      <c r="AM1" s="126"/>
      <c r="AN1" s="126"/>
      <c r="AO1" s="126" t="s">
        <v>880</v>
      </c>
      <c r="AV1" s="14"/>
    </row>
    <row r="2" spans="1:48" x14ac:dyDescent="0.3">
      <c r="Q2" s="14"/>
      <c r="AH2" s="14"/>
      <c r="AV2" s="14"/>
    </row>
    <row r="3" spans="1:48" x14ac:dyDescent="0.3">
      <c r="A3" s="121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</row>
    <row r="4" spans="1:48" x14ac:dyDescent="0.3">
      <c r="Q4" s="14"/>
      <c r="AH4" s="14"/>
      <c r="AV4" s="14"/>
    </row>
    <row r="5" spans="1:48" x14ac:dyDescent="0.3">
      <c r="A5" s="122" t="s">
        <v>621</v>
      </c>
      <c r="Q5" s="14"/>
      <c r="R5" s="122" t="s">
        <v>878</v>
      </c>
      <c r="S5" s="125"/>
      <c r="T5" s="125"/>
      <c r="U5" s="125"/>
      <c r="V5" s="125"/>
      <c r="W5" s="125"/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4"/>
      <c r="AV5" s="14"/>
    </row>
    <row r="6" spans="1:48" ht="15.65" customHeight="1" x14ac:dyDescent="0.3">
      <c r="Q6" s="14"/>
      <c r="R6" s="125"/>
      <c r="S6" s="125"/>
      <c r="T6" s="125"/>
      <c r="U6" s="125"/>
      <c r="V6" s="125"/>
      <c r="W6" s="125"/>
      <c r="X6" s="125"/>
      <c r="Y6" s="125"/>
      <c r="Z6" s="125"/>
      <c r="AA6" s="125"/>
      <c r="AB6" s="125"/>
      <c r="AC6" s="125"/>
      <c r="AD6" s="125"/>
      <c r="AE6" s="125"/>
      <c r="AF6" s="125"/>
      <c r="AG6" s="125"/>
      <c r="AH6" s="14"/>
      <c r="AV6" s="14"/>
    </row>
    <row r="7" spans="1:48" x14ac:dyDescent="0.3">
      <c r="Q7" s="14"/>
      <c r="R7" s="125"/>
      <c r="S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  <c r="AE7" s="125"/>
      <c r="AF7" s="125"/>
      <c r="AG7" s="125"/>
      <c r="AH7" s="14"/>
      <c r="AV7" s="14"/>
    </row>
    <row r="8" spans="1:48" x14ac:dyDescent="0.3">
      <c r="Q8" s="14"/>
      <c r="R8" s="125"/>
      <c r="S8" s="125"/>
      <c r="T8" s="125"/>
      <c r="U8" s="125"/>
      <c r="V8" s="125"/>
      <c r="W8" s="125"/>
      <c r="X8" s="125"/>
      <c r="Y8" s="125"/>
      <c r="Z8" s="125"/>
      <c r="AA8" s="125"/>
      <c r="AB8" s="125"/>
      <c r="AC8" s="125"/>
      <c r="AD8" s="125"/>
      <c r="AE8" s="125"/>
      <c r="AF8" s="125"/>
      <c r="AG8" s="125"/>
      <c r="AH8" s="14"/>
      <c r="AV8" s="14"/>
    </row>
    <row r="9" spans="1:48" x14ac:dyDescent="0.3">
      <c r="Q9" s="14"/>
      <c r="R9" s="125"/>
      <c r="S9" s="125"/>
      <c r="T9" s="125"/>
      <c r="U9" s="125"/>
      <c r="V9" s="125"/>
      <c r="W9" s="125"/>
      <c r="X9" s="125"/>
      <c r="Y9" s="125"/>
      <c r="Z9" s="125"/>
      <c r="AA9" s="125"/>
      <c r="AB9" s="125"/>
      <c r="AC9" s="125"/>
      <c r="AD9" s="125"/>
      <c r="AE9" s="125"/>
      <c r="AF9" s="125"/>
      <c r="AG9" s="125"/>
      <c r="AH9" s="14"/>
      <c r="AV9" s="14"/>
    </row>
    <row r="10" spans="1:48" x14ac:dyDescent="0.3">
      <c r="Q10" s="14"/>
      <c r="R10" s="125"/>
      <c r="S10" s="125"/>
      <c r="T10" s="125"/>
      <c r="U10" s="125"/>
      <c r="V10" s="125"/>
      <c r="W10" s="125"/>
      <c r="X10" s="125"/>
      <c r="Y10" s="125"/>
      <c r="Z10" s="125"/>
      <c r="AA10" s="125"/>
      <c r="AB10" s="125"/>
      <c r="AC10" s="125"/>
      <c r="AD10" s="125"/>
      <c r="AE10" s="125"/>
      <c r="AF10" s="125"/>
      <c r="AG10" s="125"/>
      <c r="AH10" s="14"/>
      <c r="AV10" s="14"/>
    </row>
    <row r="11" spans="1:48" x14ac:dyDescent="0.3">
      <c r="Q11" s="14"/>
      <c r="R11" s="125"/>
      <c r="S11" s="125"/>
      <c r="T11" s="125"/>
      <c r="U11" s="125"/>
      <c r="V11" s="125"/>
      <c r="W11" s="125"/>
      <c r="X11" s="125"/>
      <c r="Y11" s="125"/>
      <c r="Z11" s="125"/>
      <c r="AA11" s="125"/>
      <c r="AB11" s="125"/>
      <c r="AC11" s="125"/>
      <c r="AD11" s="125"/>
      <c r="AE11" s="125"/>
      <c r="AF11" s="125"/>
      <c r="AG11" s="125"/>
      <c r="AH11" s="14"/>
      <c r="AV11" s="14"/>
    </row>
    <row r="12" spans="1:48" x14ac:dyDescent="0.3">
      <c r="Q12" s="14"/>
      <c r="R12" s="125"/>
      <c r="S12" s="125"/>
      <c r="T12" s="125"/>
      <c r="U12" s="125"/>
      <c r="V12" s="125"/>
      <c r="W12" s="125"/>
      <c r="X12" s="125"/>
      <c r="Y12" s="125"/>
      <c r="Z12" s="125"/>
      <c r="AA12" s="125"/>
      <c r="AB12" s="125"/>
      <c r="AC12" s="125"/>
      <c r="AD12" s="125"/>
      <c r="AE12" s="125"/>
      <c r="AF12" s="125"/>
      <c r="AG12" s="125"/>
      <c r="AH12" s="14"/>
      <c r="AV12" s="14"/>
    </row>
    <row r="13" spans="1:48" x14ac:dyDescent="0.3">
      <c r="Q13" s="14"/>
      <c r="R13" s="125"/>
      <c r="S13" s="125"/>
      <c r="T13" s="125"/>
      <c r="U13" s="125"/>
      <c r="V13" s="125"/>
      <c r="W13" s="125"/>
      <c r="X13" s="125"/>
      <c r="Y13" s="125"/>
      <c r="Z13" s="125"/>
      <c r="AA13" s="125"/>
      <c r="AB13" s="125"/>
      <c r="AC13" s="125"/>
      <c r="AD13" s="125"/>
      <c r="AE13" s="125"/>
      <c r="AF13" s="125"/>
      <c r="AG13" s="125"/>
      <c r="AH13" s="14"/>
      <c r="AV13" s="14"/>
    </row>
    <row r="14" spans="1:48" x14ac:dyDescent="0.3">
      <c r="Q14" s="14"/>
      <c r="R14" s="125"/>
      <c r="S14" s="125"/>
      <c r="T14" s="125"/>
      <c r="U14" s="125"/>
      <c r="V14" s="125"/>
      <c r="W14" s="125"/>
      <c r="X14" s="125"/>
      <c r="Y14" s="125"/>
      <c r="Z14" s="125"/>
      <c r="AA14" s="125"/>
      <c r="AB14" s="125"/>
      <c r="AC14" s="125"/>
      <c r="AD14" s="125"/>
      <c r="AE14" s="125"/>
      <c r="AF14" s="125"/>
      <c r="AG14" s="125"/>
      <c r="AH14" s="14"/>
      <c r="AV14" s="14"/>
    </row>
    <row r="15" spans="1:48" x14ac:dyDescent="0.3">
      <c r="Q15" s="14"/>
      <c r="R15" s="125"/>
      <c r="S15" s="125"/>
      <c r="T15" s="125"/>
      <c r="U15" s="125"/>
      <c r="V15" s="125"/>
      <c r="W15" s="125"/>
      <c r="X15" s="125"/>
      <c r="Y15" s="125"/>
      <c r="Z15" s="125"/>
      <c r="AA15" s="125"/>
      <c r="AB15" s="125"/>
      <c r="AC15" s="125"/>
      <c r="AD15" s="125"/>
      <c r="AE15" s="125"/>
      <c r="AF15" s="125"/>
      <c r="AG15" s="125"/>
      <c r="AH15" s="14"/>
      <c r="AV15" s="14"/>
    </row>
    <row r="16" spans="1:48" x14ac:dyDescent="0.3">
      <c r="Q16" s="14"/>
      <c r="R16" s="125"/>
      <c r="S16" s="125"/>
      <c r="T16" s="125"/>
      <c r="U16" s="125"/>
      <c r="V16" s="125"/>
      <c r="W16" s="125"/>
      <c r="X16" s="125"/>
      <c r="Y16" s="125"/>
      <c r="Z16" s="125"/>
      <c r="AA16" s="125"/>
      <c r="AB16" s="125"/>
      <c r="AC16" s="125"/>
      <c r="AD16" s="125"/>
      <c r="AE16" s="125"/>
      <c r="AF16" s="125"/>
      <c r="AG16" s="125"/>
      <c r="AH16" s="14"/>
      <c r="AV16" s="14"/>
    </row>
    <row r="17" spans="17:48" x14ac:dyDescent="0.3">
      <c r="Q17" s="14"/>
      <c r="R17" s="125"/>
      <c r="S17" s="125"/>
      <c r="T17" s="125"/>
      <c r="U17" s="125"/>
      <c r="V17" s="125"/>
      <c r="W17" s="125"/>
      <c r="X17" s="125"/>
      <c r="Y17" s="125"/>
      <c r="Z17" s="125"/>
      <c r="AA17" s="125"/>
      <c r="AB17" s="125"/>
      <c r="AC17" s="125"/>
      <c r="AD17" s="125"/>
      <c r="AE17" s="125"/>
      <c r="AF17" s="125"/>
      <c r="AG17" s="125"/>
      <c r="AH17" s="14"/>
      <c r="AV17" s="14"/>
    </row>
    <row r="18" spans="17:48" x14ac:dyDescent="0.3">
      <c r="Q18" s="14"/>
      <c r="R18" s="125"/>
      <c r="S18" s="125"/>
      <c r="T18" s="125"/>
      <c r="U18" s="125"/>
      <c r="V18" s="125"/>
      <c r="W18" s="125"/>
      <c r="X18" s="125"/>
      <c r="Y18" s="125"/>
      <c r="Z18" s="125"/>
      <c r="AA18" s="125"/>
      <c r="AB18" s="125"/>
      <c r="AC18" s="125"/>
      <c r="AD18" s="125"/>
      <c r="AE18" s="125"/>
      <c r="AF18" s="125"/>
      <c r="AG18" s="125"/>
      <c r="AH18" s="14"/>
      <c r="AV18" s="14"/>
    </row>
    <row r="19" spans="17:48" x14ac:dyDescent="0.3">
      <c r="Q19" s="14"/>
      <c r="R19" s="125"/>
      <c r="S19" s="125"/>
      <c r="T19" s="125"/>
      <c r="U19" s="125"/>
      <c r="V19" s="125"/>
      <c r="W19" s="125"/>
      <c r="X19" s="125"/>
      <c r="Y19" s="125"/>
      <c r="Z19" s="125"/>
      <c r="AA19" s="125"/>
      <c r="AB19" s="125"/>
      <c r="AC19" s="125"/>
      <c r="AD19" s="125"/>
      <c r="AE19" s="125"/>
      <c r="AF19" s="125"/>
      <c r="AG19" s="125"/>
      <c r="AH19" s="14"/>
      <c r="AV19" s="14"/>
    </row>
    <row r="20" spans="17:48" x14ac:dyDescent="0.3">
      <c r="Q20" s="14"/>
      <c r="R20" s="125"/>
      <c r="S20" s="125"/>
      <c r="T20" s="125"/>
      <c r="U20" s="125"/>
      <c r="V20" s="125"/>
      <c r="W20" s="125"/>
      <c r="X20" s="125"/>
      <c r="Y20" s="125"/>
      <c r="Z20" s="125"/>
      <c r="AA20" s="125"/>
      <c r="AB20" s="125"/>
      <c r="AC20" s="125"/>
      <c r="AD20" s="125"/>
      <c r="AE20" s="125"/>
      <c r="AF20" s="125"/>
      <c r="AG20" s="125"/>
      <c r="AH20" s="14"/>
      <c r="AV20" s="14"/>
    </row>
    <row r="21" spans="17:48" ht="13" customHeight="1" x14ac:dyDescent="0.3">
      <c r="Q21" s="14"/>
      <c r="R21" s="125"/>
      <c r="S21" s="125"/>
      <c r="T21" s="125"/>
      <c r="U21" s="125"/>
      <c r="V21" s="125"/>
      <c r="W21" s="125"/>
      <c r="X21" s="125"/>
      <c r="Y21" s="125"/>
      <c r="Z21" s="125"/>
      <c r="AA21" s="125"/>
      <c r="AB21" s="125"/>
      <c r="AC21" s="125"/>
      <c r="AD21" s="125"/>
      <c r="AE21" s="125"/>
      <c r="AF21" s="125"/>
      <c r="AG21" s="125"/>
      <c r="AH21" s="14"/>
      <c r="AV21" s="14"/>
    </row>
    <row r="22" spans="17:48" ht="13" customHeight="1" x14ac:dyDescent="0.3">
      <c r="Q22" s="14"/>
      <c r="R22" s="125"/>
      <c r="S22" s="125"/>
      <c r="T22" s="125"/>
      <c r="U22" s="125"/>
      <c r="V22" s="125"/>
      <c r="W22" s="125"/>
      <c r="X22" s="125"/>
      <c r="Y22" s="125"/>
      <c r="Z22" s="125"/>
      <c r="AA22" s="125"/>
      <c r="AB22" s="125"/>
      <c r="AC22" s="125"/>
      <c r="AD22" s="125"/>
      <c r="AE22" s="125"/>
      <c r="AF22" s="125"/>
      <c r="AG22" s="125"/>
      <c r="AH22" s="14"/>
      <c r="AV22" s="14"/>
    </row>
    <row r="23" spans="17:48" ht="13" customHeight="1" x14ac:dyDescent="0.3">
      <c r="Q23" s="14"/>
      <c r="R23" s="125"/>
      <c r="S23" s="125"/>
      <c r="T23" s="125"/>
      <c r="U23" s="125"/>
      <c r="V23" s="125"/>
      <c r="W23" s="125"/>
      <c r="X23" s="125"/>
      <c r="Y23" s="125"/>
      <c r="Z23" s="125"/>
      <c r="AA23" s="125"/>
      <c r="AB23" s="125"/>
      <c r="AC23" s="125"/>
      <c r="AD23" s="125"/>
      <c r="AE23" s="125"/>
      <c r="AF23" s="125"/>
      <c r="AG23" s="125"/>
      <c r="AH23" s="14"/>
      <c r="AV23" s="14"/>
    </row>
    <row r="24" spans="17:48" x14ac:dyDescent="0.3">
      <c r="Q24" s="14"/>
      <c r="R24" s="125"/>
      <c r="S24" s="125"/>
      <c r="T24" s="125"/>
      <c r="U24" s="125"/>
      <c r="V24" s="125"/>
      <c r="W24" s="125"/>
      <c r="X24" s="125"/>
      <c r="Y24" s="125"/>
      <c r="Z24" s="125"/>
      <c r="AA24" s="125"/>
      <c r="AB24" s="125"/>
      <c r="AC24" s="125"/>
      <c r="AD24" s="125"/>
      <c r="AE24" s="125"/>
      <c r="AF24" s="125"/>
      <c r="AG24" s="125"/>
      <c r="AH24" s="14"/>
      <c r="AV24" s="14"/>
    </row>
    <row r="25" spans="17:48" x14ac:dyDescent="0.3">
      <c r="Q25" s="14"/>
      <c r="R25" s="125"/>
      <c r="S25" s="125"/>
      <c r="T25" s="125"/>
      <c r="U25" s="125"/>
      <c r="V25" s="125"/>
      <c r="W25" s="125"/>
      <c r="X25" s="125"/>
      <c r="Y25" s="125"/>
      <c r="Z25" s="125"/>
      <c r="AA25" s="125"/>
      <c r="AB25" s="125"/>
      <c r="AC25" s="125"/>
      <c r="AD25" s="125"/>
      <c r="AE25" s="125"/>
      <c r="AF25" s="125"/>
      <c r="AG25" s="125"/>
      <c r="AH25" s="14"/>
      <c r="AV25" s="14"/>
    </row>
    <row r="26" spans="17:48" x14ac:dyDescent="0.3">
      <c r="Q26" s="14"/>
      <c r="R26" s="125"/>
      <c r="S26" s="125"/>
      <c r="T26" s="125"/>
      <c r="U26" s="125"/>
      <c r="V26" s="125"/>
      <c r="W26" s="125"/>
      <c r="X26" s="125"/>
      <c r="Y26" s="125"/>
      <c r="Z26" s="125"/>
      <c r="AA26" s="125"/>
      <c r="AB26" s="125"/>
      <c r="AC26" s="125"/>
      <c r="AD26" s="125"/>
      <c r="AE26" s="125"/>
      <c r="AF26" s="125"/>
      <c r="AG26" s="125"/>
      <c r="AH26" s="14"/>
      <c r="AV26" s="14"/>
    </row>
    <row r="27" spans="17:48" x14ac:dyDescent="0.3">
      <c r="Q27" s="14"/>
      <c r="R27" s="125"/>
      <c r="S27" s="125"/>
      <c r="T27" s="125"/>
      <c r="U27" s="125"/>
      <c r="V27" s="125"/>
      <c r="W27" s="125"/>
      <c r="X27" s="125"/>
      <c r="Y27" s="125"/>
      <c r="Z27" s="125"/>
      <c r="AA27" s="125"/>
      <c r="AB27" s="125"/>
      <c r="AC27" s="125"/>
      <c r="AD27" s="125"/>
      <c r="AE27" s="125"/>
      <c r="AF27" s="125"/>
      <c r="AG27" s="125"/>
      <c r="AH27" s="14"/>
      <c r="AV27" s="14"/>
    </row>
    <row r="28" spans="17:48" x14ac:dyDescent="0.3">
      <c r="Q28" s="14"/>
      <c r="R28" s="125"/>
      <c r="S28" s="125"/>
      <c r="T28" s="125"/>
      <c r="U28" s="125"/>
      <c r="V28" s="125"/>
      <c r="W28" s="125"/>
      <c r="X28" s="125"/>
      <c r="Y28" s="125"/>
      <c r="Z28" s="125"/>
      <c r="AA28" s="125"/>
      <c r="AB28" s="125"/>
      <c r="AC28" s="125"/>
      <c r="AD28" s="125"/>
      <c r="AE28" s="125"/>
      <c r="AF28" s="125"/>
      <c r="AG28" s="125"/>
      <c r="AH28" s="14"/>
      <c r="AV28" s="14"/>
    </row>
    <row r="29" spans="17:48" x14ac:dyDescent="0.3">
      <c r="Q29" s="14"/>
      <c r="R29" s="125"/>
      <c r="S29" s="125"/>
      <c r="T29" s="125"/>
      <c r="U29" s="125"/>
      <c r="V29" s="125"/>
      <c r="W29" s="125"/>
      <c r="X29" s="125"/>
      <c r="Y29" s="125"/>
      <c r="Z29" s="125"/>
      <c r="AA29" s="125"/>
      <c r="AB29" s="125"/>
      <c r="AC29" s="125"/>
      <c r="AD29" s="125"/>
      <c r="AE29" s="125"/>
      <c r="AF29" s="125"/>
      <c r="AG29" s="125"/>
      <c r="AH29" s="14"/>
      <c r="AV29" s="14"/>
    </row>
    <row r="30" spans="17:48" x14ac:dyDescent="0.3">
      <c r="Q30" s="14"/>
      <c r="R30" s="125"/>
      <c r="S30" s="125"/>
      <c r="T30" s="125"/>
      <c r="U30" s="125"/>
      <c r="V30" s="125"/>
      <c r="W30" s="125"/>
      <c r="X30" s="125"/>
      <c r="Y30" s="125"/>
      <c r="Z30" s="125"/>
      <c r="AA30" s="125"/>
      <c r="AB30" s="125"/>
      <c r="AC30" s="125"/>
      <c r="AD30" s="125"/>
      <c r="AE30" s="125"/>
      <c r="AF30" s="125"/>
      <c r="AG30" s="125"/>
      <c r="AH30" s="14"/>
      <c r="AV30" s="14"/>
    </row>
    <row r="31" spans="17:48" x14ac:dyDescent="0.3">
      <c r="Q31" s="14"/>
      <c r="R31" s="125"/>
      <c r="S31" s="125"/>
      <c r="T31" s="125"/>
      <c r="U31" s="125"/>
      <c r="V31" s="125"/>
      <c r="W31" s="125"/>
      <c r="X31" s="125"/>
      <c r="Y31" s="125"/>
      <c r="Z31" s="125"/>
      <c r="AA31" s="125"/>
      <c r="AB31" s="125"/>
      <c r="AC31" s="125"/>
      <c r="AD31" s="125"/>
      <c r="AE31" s="125"/>
      <c r="AF31" s="125"/>
      <c r="AG31" s="125"/>
      <c r="AH31" s="14"/>
      <c r="AV31" s="14"/>
    </row>
    <row r="32" spans="17:48" x14ac:dyDescent="0.3">
      <c r="Q32" s="14"/>
      <c r="R32" s="125"/>
      <c r="S32" s="125"/>
      <c r="T32" s="125"/>
      <c r="U32" s="125"/>
      <c r="V32" s="125"/>
      <c r="W32" s="125"/>
      <c r="X32" s="125"/>
      <c r="Y32" s="125"/>
      <c r="Z32" s="125"/>
      <c r="AA32" s="125"/>
      <c r="AB32" s="125"/>
      <c r="AC32" s="125"/>
      <c r="AD32" s="125"/>
      <c r="AE32" s="125"/>
      <c r="AF32" s="125"/>
      <c r="AG32" s="125"/>
      <c r="AH32" s="14"/>
      <c r="AV32" s="14"/>
    </row>
    <row r="33" spans="1:48" x14ac:dyDescent="0.3">
      <c r="Q33" s="14"/>
      <c r="R33" s="125"/>
      <c r="S33" s="125"/>
      <c r="T33" s="125"/>
      <c r="U33" s="125"/>
      <c r="V33" s="125"/>
      <c r="W33" s="125"/>
      <c r="X33" s="125"/>
      <c r="Y33" s="125"/>
      <c r="Z33" s="125"/>
      <c r="AA33" s="125"/>
      <c r="AB33" s="125"/>
      <c r="AC33" s="125"/>
      <c r="AD33" s="125"/>
      <c r="AE33" s="125"/>
      <c r="AF33" s="125"/>
      <c r="AG33" s="125"/>
      <c r="AH33" s="14"/>
      <c r="AV33" s="14"/>
    </row>
    <row r="34" spans="1:48" x14ac:dyDescent="0.3">
      <c r="Q34" s="14"/>
      <c r="R34" s="125"/>
      <c r="S34" s="125"/>
      <c r="T34" s="125"/>
      <c r="U34" s="125"/>
      <c r="V34" s="125"/>
      <c r="W34" s="125"/>
      <c r="X34" s="125"/>
      <c r="Y34" s="125"/>
      <c r="Z34" s="125"/>
      <c r="AA34" s="125"/>
      <c r="AB34" s="125"/>
      <c r="AC34" s="125"/>
      <c r="AD34" s="125"/>
      <c r="AE34" s="125"/>
      <c r="AF34" s="125"/>
      <c r="AG34" s="125"/>
      <c r="AH34" s="14"/>
      <c r="AV34" s="14"/>
    </row>
    <row r="35" spans="1:48" x14ac:dyDescent="0.3">
      <c r="A35" s="121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</row>
    <row r="36" spans="1:48" x14ac:dyDescent="0.3">
      <c r="Q36" s="14"/>
      <c r="R36" s="125"/>
      <c r="S36" s="125"/>
      <c r="T36" s="125"/>
      <c r="U36" s="125"/>
      <c r="V36" s="125"/>
      <c r="W36" s="125"/>
      <c r="X36" s="125"/>
      <c r="Y36" s="125"/>
      <c r="Z36" s="125"/>
      <c r="AA36" s="125"/>
      <c r="AB36" s="125"/>
      <c r="AC36" s="125"/>
      <c r="AD36" s="125"/>
      <c r="AE36" s="125"/>
      <c r="AF36" s="125"/>
      <c r="AG36" s="125"/>
      <c r="AH36" s="14"/>
      <c r="AV36" s="14"/>
    </row>
    <row r="37" spans="1:48" x14ac:dyDescent="0.3">
      <c r="A37" s="122" t="s">
        <v>622</v>
      </c>
      <c r="Q37" s="14"/>
      <c r="R37" s="122" t="s">
        <v>924</v>
      </c>
      <c r="S37" s="125"/>
      <c r="T37" s="125"/>
      <c r="U37" s="125"/>
      <c r="V37" s="125"/>
      <c r="W37" s="125"/>
      <c r="X37" s="125"/>
      <c r="Y37" s="125"/>
      <c r="Z37" s="125"/>
      <c r="AA37" s="125"/>
      <c r="AB37" s="125"/>
      <c r="AC37" s="125"/>
      <c r="AD37" s="125"/>
      <c r="AE37" s="125"/>
      <c r="AF37" s="125"/>
      <c r="AG37" s="125"/>
      <c r="AH37" s="14"/>
      <c r="AI37" s="123" t="s">
        <v>623</v>
      </c>
      <c r="AJ37" s="123"/>
      <c r="AK37" s="232">
        <v>2022</v>
      </c>
      <c r="AL37" s="232">
        <v>2021</v>
      </c>
      <c r="AM37" s="232">
        <v>2020</v>
      </c>
      <c r="AN37" s="232">
        <v>2019</v>
      </c>
      <c r="AO37" s="232">
        <v>2018</v>
      </c>
      <c r="AV37" s="14"/>
    </row>
    <row r="38" spans="1:48" x14ac:dyDescent="0.3">
      <c r="Q38" s="14"/>
      <c r="R38" s="125"/>
      <c r="S38" s="125"/>
      <c r="T38" s="125"/>
      <c r="U38" s="125"/>
      <c r="V38" s="125"/>
      <c r="W38" s="125"/>
      <c r="X38" s="125"/>
      <c r="Y38" s="125"/>
      <c r="Z38" s="125"/>
      <c r="AA38" s="125"/>
      <c r="AB38" s="125"/>
      <c r="AC38" s="125"/>
      <c r="AD38" s="125"/>
      <c r="AE38" s="125"/>
      <c r="AF38" s="125"/>
      <c r="AG38" s="125"/>
      <c r="AH38" s="14"/>
      <c r="AI38" s="123" t="s">
        <v>624</v>
      </c>
      <c r="AJ38" s="123"/>
      <c r="AK38" s="123"/>
      <c r="AL38" s="123"/>
      <c r="AM38" s="123"/>
      <c r="AN38" s="123"/>
      <c r="AO38" s="123"/>
      <c r="AV38" s="14"/>
    </row>
    <row r="39" spans="1:48" x14ac:dyDescent="0.3">
      <c r="Q39" s="14"/>
      <c r="R39" s="125"/>
      <c r="S39" s="125"/>
      <c r="T39" s="125"/>
      <c r="U39" s="125"/>
      <c r="V39" s="125"/>
      <c r="W39" s="125"/>
      <c r="X39" s="125"/>
      <c r="Y39" s="125"/>
      <c r="Z39" s="125"/>
      <c r="AA39" s="125"/>
      <c r="AB39" s="125"/>
      <c r="AC39" s="125"/>
      <c r="AD39" s="125"/>
      <c r="AE39" s="125"/>
      <c r="AF39" s="125"/>
      <c r="AG39" s="125"/>
      <c r="AH39" s="14"/>
      <c r="AI39" s="123"/>
      <c r="AJ39" s="123" t="s">
        <v>47</v>
      </c>
      <c r="AK39" s="233">
        <v>2431.260249127</v>
      </c>
      <c r="AL39" s="233">
        <v>3240.2611836700003</v>
      </c>
      <c r="AM39" s="233">
        <v>2975.2781580363994</v>
      </c>
      <c r="AN39" s="233">
        <v>3627.2806415482851</v>
      </c>
      <c r="AO39" s="233">
        <v>3954.1640648469993</v>
      </c>
      <c r="AV39" s="14"/>
    </row>
    <row r="40" spans="1:48" x14ac:dyDescent="0.3">
      <c r="Q40" s="14"/>
      <c r="R40" s="125"/>
      <c r="S40" s="125"/>
      <c r="T40" s="125"/>
      <c r="U40" s="125"/>
      <c r="V40" s="125"/>
      <c r="W40" s="125"/>
      <c r="X40" s="125"/>
      <c r="Y40" s="125"/>
      <c r="Z40" s="125"/>
      <c r="AA40" s="125"/>
      <c r="AB40" s="125"/>
      <c r="AC40" s="125"/>
      <c r="AD40" s="125"/>
      <c r="AE40" s="125"/>
      <c r="AF40" s="125"/>
      <c r="AG40" s="125"/>
      <c r="AH40" s="14"/>
      <c r="AI40" s="123"/>
      <c r="AJ40" s="123" t="s">
        <v>58</v>
      </c>
      <c r="AK40" s="233">
        <v>1799.1445449399998</v>
      </c>
      <c r="AL40" s="233">
        <v>2568.2636092200005</v>
      </c>
      <c r="AM40" s="233">
        <v>2768.7274813575668</v>
      </c>
      <c r="AN40" s="233">
        <v>2658.6827286386929</v>
      </c>
      <c r="AO40" s="233">
        <v>3459.4474419641992</v>
      </c>
      <c r="AV40" s="14"/>
    </row>
    <row r="41" spans="1:48" x14ac:dyDescent="0.3">
      <c r="Q41" s="14"/>
      <c r="R41" s="125"/>
      <c r="S41" s="125"/>
      <c r="T41" s="125"/>
      <c r="U41" s="125"/>
      <c r="V41" s="125"/>
      <c r="W41" s="125"/>
      <c r="X41" s="125"/>
      <c r="Y41" s="125"/>
      <c r="Z41" s="125"/>
      <c r="AA41" s="125"/>
      <c r="AB41" s="125"/>
      <c r="AC41" s="125"/>
      <c r="AD41" s="125"/>
      <c r="AE41" s="125"/>
      <c r="AF41" s="125"/>
      <c r="AG41" s="125"/>
      <c r="AH41" s="14"/>
      <c r="AI41" s="123"/>
      <c r="AJ41" s="123" t="s">
        <v>625</v>
      </c>
      <c r="AK41" s="233">
        <v>632.11570418700012</v>
      </c>
      <c r="AL41" s="233">
        <v>671.99757444999977</v>
      </c>
      <c r="AM41" s="233">
        <v>206.55067667883259</v>
      </c>
      <c r="AN41" s="233">
        <v>968.5979129095922</v>
      </c>
      <c r="AO41" s="233">
        <v>494.71662288280004</v>
      </c>
      <c r="AV41" s="14"/>
    </row>
    <row r="42" spans="1:48" x14ac:dyDescent="0.3">
      <c r="Q42" s="14"/>
      <c r="R42" s="125"/>
      <c r="S42" s="125"/>
      <c r="T42" s="125"/>
      <c r="U42" s="125"/>
      <c r="V42" s="125"/>
      <c r="W42" s="125"/>
      <c r="X42" s="125"/>
      <c r="Y42" s="125"/>
      <c r="Z42" s="125"/>
      <c r="AA42" s="125"/>
      <c r="AB42" s="125"/>
      <c r="AC42" s="125"/>
      <c r="AD42" s="125"/>
      <c r="AE42" s="125"/>
      <c r="AF42" s="125"/>
      <c r="AG42" s="125"/>
      <c r="AH42" s="14"/>
      <c r="AI42" s="123" t="s">
        <v>626</v>
      </c>
      <c r="AJ42" s="123"/>
      <c r="AK42" s="233"/>
      <c r="AL42" s="233"/>
      <c r="AM42" s="233"/>
      <c r="AN42" s="233"/>
      <c r="AO42" s="233"/>
      <c r="AV42" s="14"/>
    </row>
    <row r="43" spans="1:48" x14ac:dyDescent="0.3">
      <c r="Q43" s="14"/>
      <c r="R43" s="125"/>
      <c r="S43" s="125"/>
      <c r="T43" s="125"/>
      <c r="U43" s="125"/>
      <c r="V43" s="125"/>
      <c r="W43" s="125"/>
      <c r="X43" s="125"/>
      <c r="Y43" s="125"/>
      <c r="Z43" s="125"/>
      <c r="AA43" s="125"/>
      <c r="AB43" s="125"/>
      <c r="AC43" s="125"/>
      <c r="AD43" s="125"/>
      <c r="AE43" s="125"/>
      <c r="AF43" s="125"/>
      <c r="AG43" s="125"/>
      <c r="AH43" s="14"/>
      <c r="AI43" s="123"/>
      <c r="AJ43" s="123" t="s">
        <v>47</v>
      </c>
      <c r="AK43" s="233">
        <v>2160.3690819510002</v>
      </c>
      <c r="AL43" s="233">
        <v>2324.3760985200001</v>
      </c>
      <c r="AM43" s="233">
        <v>2301.7393735022088</v>
      </c>
      <c r="AN43" s="233">
        <v>2305.1284557332706</v>
      </c>
      <c r="AO43" s="233">
        <v>2478.9431258370514</v>
      </c>
      <c r="AV43" s="14"/>
    </row>
    <row r="44" spans="1:48" x14ac:dyDescent="0.3">
      <c r="Q44" s="14"/>
      <c r="R44" s="125"/>
      <c r="S44" s="125"/>
      <c r="T44" s="125"/>
      <c r="U44" s="125"/>
      <c r="V44" s="125"/>
      <c r="W44" s="125"/>
      <c r="X44" s="125"/>
      <c r="Y44" s="125"/>
      <c r="Z44" s="125"/>
      <c r="AA44" s="125"/>
      <c r="AB44" s="125"/>
      <c r="AC44" s="125"/>
      <c r="AD44" s="125"/>
      <c r="AE44" s="125"/>
      <c r="AF44" s="125"/>
      <c r="AG44" s="125"/>
      <c r="AH44" s="14"/>
      <c r="AI44" s="123"/>
      <c r="AJ44" s="123" t="s">
        <v>58</v>
      </c>
      <c r="AK44" s="233">
        <v>1540.315573335</v>
      </c>
      <c r="AL44" s="233">
        <v>1753.73081075</v>
      </c>
      <c r="AM44" s="233">
        <v>1666.3314041360504</v>
      </c>
      <c r="AN44" s="233">
        <v>1579.9651124406942</v>
      </c>
      <c r="AO44" s="233">
        <v>1634.873372257249</v>
      </c>
      <c r="AV44" s="14"/>
    </row>
    <row r="45" spans="1:48" x14ac:dyDescent="0.3">
      <c r="Q45" s="14"/>
      <c r="R45" s="125"/>
      <c r="S45" s="125"/>
      <c r="T45" s="125"/>
      <c r="U45" s="125"/>
      <c r="V45" s="125"/>
      <c r="W45" s="125"/>
      <c r="X45" s="125"/>
      <c r="Y45" s="125"/>
      <c r="Z45" s="125"/>
      <c r="AA45" s="125"/>
      <c r="AB45" s="125"/>
      <c r="AC45" s="125"/>
      <c r="AD45" s="125"/>
      <c r="AE45" s="125"/>
      <c r="AF45" s="125"/>
      <c r="AG45" s="125"/>
      <c r="AH45" s="14"/>
      <c r="AI45" s="123"/>
      <c r="AJ45" s="123" t="s">
        <v>625</v>
      </c>
      <c r="AK45" s="233">
        <v>620.05350861600027</v>
      </c>
      <c r="AL45" s="233">
        <v>570.6452877700001</v>
      </c>
      <c r="AM45" s="233">
        <v>635.40796936615834</v>
      </c>
      <c r="AN45" s="233">
        <v>725.16334329257643</v>
      </c>
      <c r="AO45" s="233">
        <v>844.06975357980241</v>
      </c>
      <c r="AV45" s="14"/>
    </row>
    <row r="46" spans="1:48" x14ac:dyDescent="0.3">
      <c r="Q46" s="14"/>
      <c r="R46" s="125"/>
      <c r="S46" s="125"/>
      <c r="T46" s="125"/>
      <c r="U46" s="125"/>
      <c r="V46" s="125"/>
      <c r="W46" s="125"/>
      <c r="X46" s="125"/>
      <c r="Y46" s="125"/>
      <c r="Z46" s="125"/>
      <c r="AA46" s="125"/>
      <c r="AB46" s="125"/>
      <c r="AC46" s="125"/>
      <c r="AD46" s="125"/>
      <c r="AE46" s="125"/>
      <c r="AF46" s="125"/>
      <c r="AG46" s="125"/>
      <c r="AH46" s="14"/>
      <c r="AI46" s="123" t="s">
        <v>588</v>
      </c>
      <c r="AJ46" s="123"/>
      <c r="AK46" s="233"/>
      <c r="AL46" s="233"/>
      <c r="AM46" s="233"/>
      <c r="AN46" s="233"/>
      <c r="AO46" s="233"/>
      <c r="AV46" s="14"/>
    </row>
    <row r="47" spans="1:48" x14ac:dyDescent="0.3">
      <c r="Q47" s="14"/>
      <c r="R47" s="125"/>
      <c r="S47" s="125"/>
      <c r="T47" s="125"/>
      <c r="U47" s="125"/>
      <c r="V47" s="125"/>
      <c r="W47" s="125"/>
      <c r="X47" s="125"/>
      <c r="Y47" s="125"/>
      <c r="Z47" s="125"/>
      <c r="AA47" s="125"/>
      <c r="AB47" s="125"/>
      <c r="AC47" s="125"/>
      <c r="AD47" s="125"/>
      <c r="AE47" s="125"/>
      <c r="AF47" s="125"/>
      <c r="AG47" s="125"/>
      <c r="AH47" s="14"/>
      <c r="AI47" s="123"/>
      <c r="AJ47" s="123" t="s">
        <v>47</v>
      </c>
      <c r="AK47" s="233">
        <v>654.71128752799996</v>
      </c>
      <c r="AL47" s="233">
        <v>708.21437510999988</v>
      </c>
      <c r="AM47" s="233">
        <v>711.03775893139073</v>
      </c>
      <c r="AN47" s="233">
        <v>731.99581407086339</v>
      </c>
      <c r="AO47" s="233">
        <v>746.60062094903969</v>
      </c>
      <c r="AV47" s="14"/>
    </row>
    <row r="48" spans="1:48" x14ac:dyDescent="0.3">
      <c r="Q48" s="14"/>
      <c r="R48" s="125"/>
      <c r="S48" s="125"/>
      <c r="T48" s="125"/>
      <c r="U48" s="125"/>
      <c r="V48" s="125"/>
      <c r="W48" s="125"/>
      <c r="X48" s="125"/>
      <c r="Y48" s="125"/>
      <c r="Z48" s="125"/>
      <c r="AA48" s="125"/>
      <c r="AB48" s="125"/>
      <c r="AC48" s="125"/>
      <c r="AD48" s="125"/>
      <c r="AE48" s="125"/>
      <c r="AF48" s="125"/>
      <c r="AG48" s="125"/>
      <c r="AH48" s="14"/>
      <c r="AI48" s="123"/>
      <c r="AJ48" s="123" t="s">
        <v>58</v>
      </c>
      <c r="AK48" s="233">
        <v>659.71081538600004</v>
      </c>
      <c r="AL48" s="233">
        <v>680.11259742999994</v>
      </c>
      <c r="AM48" s="233">
        <v>746.506972022024</v>
      </c>
      <c r="AN48" s="233">
        <v>764.948002520415</v>
      </c>
      <c r="AO48" s="233">
        <v>785.74865119336459</v>
      </c>
      <c r="AV48" s="14"/>
    </row>
    <row r="49" spans="17:48" x14ac:dyDescent="0.3">
      <c r="Q49" s="14"/>
      <c r="R49" s="125"/>
      <c r="S49" s="125"/>
      <c r="T49" s="125"/>
      <c r="U49" s="125"/>
      <c r="V49" s="125"/>
      <c r="W49" s="125"/>
      <c r="X49" s="125"/>
      <c r="Y49" s="125"/>
      <c r="Z49" s="125"/>
      <c r="AA49" s="125"/>
      <c r="AB49" s="125"/>
      <c r="AC49" s="125"/>
      <c r="AD49" s="125"/>
      <c r="AE49" s="125"/>
      <c r="AF49" s="125"/>
      <c r="AG49" s="125"/>
      <c r="AH49" s="14"/>
      <c r="AI49" s="123"/>
      <c r="AJ49" s="123" t="s">
        <v>625</v>
      </c>
      <c r="AK49" s="233">
        <v>-4.9995278580000786</v>
      </c>
      <c r="AL49" s="233">
        <v>28.101777679999941</v>
      </c>
      <c r="AM49" s="233">
        <v>-35.469213090633275</v>
      </c>
      <c r="AN49" s="233">
        <v>-32.952188449551613</v>
      </c>
      <c r="AO49" s="233">
        <v>-39.1480302443249</v>
      </c>
      <c r="AV49" s="14"/>
    </row>
    <row r="50" spans="17:48" x14ac:dyDescent="0.3">
      <c r="Q50" s="14"/>
      <c r="R50" s="125"/>
      <c r="S50" s="125"/>
      <c r="T50" s="125"/>
      <c r="U50" s="125"/>
      <c r="V50" s="125"/>
      <c r="W50" s="125"/>
      <c r="X50" s="125"/>
      <c r="Y50" s="125"/>
      <c r="Z50" s="125"/>
      <c r="AA50" s="125"/>
      <c r="AB50" s="125"/>
      <c r="AC50" s="125"/>
      <c r="AD50" s="125"/>
      <c r="AE50" s="125"/>
      <c r="AF50" s="125"/>
      <c r="AG50" s="125"/>
      <c r="AH50" s="14"/>
      <c r="AI50" s="123" t="s">
        <v>627</v>
      </c>
      <c r="AJ50" s="123"/>
      <c r="AK50" s="233"/>
      <c r="AL50" s="233"/>
      <c r="AM50" s="233"/>
      <c r="AN50" s="233"/>
      <c r="AO50" s="233"/>
      <c r="AV50" s="14"/>
    </row>
    <row r="51" spans="17:48" x14ac:dyDescent="0.3">
      <c r="Q51" s="14"/>
      <c r="R51" s="125"/>
      <c r="S51" s="125"/>
      <c r="T51" s="125"/>
      <c r="U51" s="125"/>
      <c r="V51" s="125"/>
      <c r="W51" s="125"/>
      <c r="X51" s="125"/>
      <c r="Y51" s="125"/>
      <c r="Z51" s="125"/>
      <c r="AA51" s="125"/>
      <c r="AB51" s="125"/>
      <c r="AC51" s="125"/>
      <c r="AD51" s="125"/>
      <c r="AE51" s="125"/>
      <c r="AF51" s="125"/>
      <c r="AG51" s="125"/>
      <c r="AH51" s="14"/>
      <c r="AI51" s="123"/>
      <c r="AJ51" s="123" t="s">
        <v>628</v>
      </c>
      <c r="AK51" s="233">
        <v>632.11570418700012</v>
      </c>
      <c r="AL51" s="233">
        <v>671.99757444999977</v>
      </c>
      <c r="AM51" s="233">
        <v>206.55067667883259</v>
      </c>
      <c r="AN51" s="233">
        <v>968.5979129095922</v>
      </c>
      <c r="AO51" s="233">
        <v>494.71662288280004</v>
      </c>
      <c r="AV51" s="14"/>
    </row>
    <row r="52" spans="17:48" x14ac:dyDescent="0.3">
      <c r="Q52" s="14"/>
      <c r="R52" s="125"/>
      <c r="S52" s="125"/>
      <c r="T52" s="125"/>
      <c r="U52" s="125"/>
      <c r="V52" s="125"/>
      <c r="W52" s="125"/>
      <c r="X52" s="125"/>
      <c r="Y52" s="125"/>
      <c r="Z52" s="125"/>
      <c r="AA52" s="125"/>
      <c r="AB52" s="125"/>
      <c r="AC52" s="125"/>
      <c r="AD52" s="125"/>
      <c r="AE52" s="125"/>
      <c r="AF52" s="125"/>
      <c r="AG52" s="125"/>
      <c r="AH52" s="14"/>
      <c r="AI52" s="123"/>
      <c r="AJ52" s="123" t="s">
        <v>629</v>
      </c>
      <c r="AK52" s="233">
        <v>620.05350861600027</v>
      </c>
      <c r="AL52" s="233">
        <v>570.6452877700001</v>
      </c>
      <c r="AM52" s="233">
        <v>635.40796936615834</v>
      </c>
      <c r="AN52" s="233">
        <v>725.16334329257643</v>
      </c>
      <c r="AO52" s="233">
        <v>844.06975357980241</v>
      </c>
      <c r="AV52" s="14"/>
    </row>
    <row r="53" spans="17:48" x14ac:dyDescent="0.3">
      <c r="Q53" s="14"/>
      <c r="R53" s="125"/>
      <c r="S53" s="125"/>
      <c r="T53" s="125"/>
      <c r="U53" s="125"/>
      <c r="V53" s="125"/>
      <c r="W53" s="125"/>
      <c r="X53" s="125"/>
      <c r="Y53" s="125"/>
      <c r="Z53" s="125"/>
      <c r="AA53" s="125"/>
      <c r="AB53" s="125"/>
      <c r="AC53" s="125"/>
      <c r="AD53" s="125"/>
      <c r="AE53" s="125"/>
      <c r="AF53" s="125"/>
      <c r="AG53" s="125"/>
      <c r="AH53" s="14"/>
      <c r="AI53" s="123"/>
      <c r="AJ53" s="123" t="s">
        <v>630</v>
      </c>
      <c r="AK53" s="233">
        <v>-4.9995278580000786</v>
      </c>
      <c r="AL53" s="233">
        <v>28.101777679999941</v>
      </c>
      <c r="AM53" s="233">
        <v>-35.469213090633275</v>
      </c>
      <c r="AN53" s="233">
        <v>-32.952188449551613</v>
      </c>
      <c r="AO53" s="233">
        <v>-39.1480302443249</v>
      </c>
      <c r="AV53" s="14"/>
    </row>
    <row r="54" spans="17:48" x14ac:dyDescent="0.3">
      <c r="Q54" s="14"/>
      <c r="R54" s="125"/>
      <c r="S54" s="125"/>
      <c r="T54" s="125"/>
      <c r="U54" s="125"/>
      <c r="V54" s="125"/>
      <c r="W54" s="125"/>
      <c r="X54" s="125"/>
      <c r="Y54" s="125"/>
      <c r="Z54" s="125"/>
      <c r="AA54" s="125"/>
      <c r="AB54" s="125"/>
      <c r="AC54" s="125"/>
      <c r="AD54" s="125"/>
      <c r="AE54" s="125"/>
      <c r="AF54" s="125"/>
      <c r="AG54" s="125"/>
      <c r="AH54" s="14"/>
      <c r="AI54" s="123"/>
      <c r="AJ54" s="123" t="s">
        <v>631</v>
      </c>
      <c r="AK54" s="233">
        <v>1247.1696849450004</v>
      </c>
      <c r="AL54" s="233">
        <v>1270.7446398999998</v>
      </c>
      <c r="AM54" s="233">
        <v>806.48943295435765</v>
      </c>
      <c r="AN54" s="233">
        <v>1660.809067752617</v>
      </c>
      <c r="AO54" s="233">
        <v>1299.6383462182775</v>
      </c>
      <c r="AV54" s="14"/>
    </row>
    <row r="55" spans="17:48" x14ac:dyDescent="0.3">
      <c r="Q55" s="14"/>
      <c r="R55" s="125"/>
      <c r="S55" s="125"/>
      <c r="T55" s="125"/>
      <c r="U55" s="125"/>
      <c r="V55" s="125"/>
      <c r="W55" s="125"/>
      <c r="X55" s="125"/>
      <c r="Y55" s="125"/>
      <c r="Z55" s="125"/>
      <c r="AA55" s="125"/>
      <c r="AB55" s="125"/>
      <c r="AC55" s="125"/>
      <c r="AD55" s="125"/>
      <c r="AE55" s="125"/>
      <c r="AF55" s="125"/>
      <c r="AG55" s="125"/>
      <c r="AH55" s="14"/>
      <c r="AI55" s="123"/>
      <c r="AJ55" s="123" t="s">
        <v>632</v>
      </c>
      <c r="AK55" s="233">
        <v>-3.6196258990000061</v>
      </c>
      <c r="AL55" s="233">
        <v>-336.89998222999998</v>
      </c>
      <c r="AM55" s="233">
        <v>54.594416159984512</v>
      </c>
      <c r="AN55" s="233">
        <v>-746.42354683824703</v>
      </c>
      <c r="AO55" s="233">
        <v>776.47518719360062</v>
      </c>
      <c r="AV55" s="14"/>
    </row>
    <row r="56" spans="17:48" x14ac:dyDescent="0.3">
      <c r="Q56" s="14"/>
      <c r="R56" s="125"/>
      <c r="S56" s="125"/>
      <c r="T56" s="125"/>
      <c r="U56" s="125"/>
      <c r="V56" s="125"/>
      <c r="W56" s="125"/>
      <c r="X56" s="125"/>
      <c r="Y56" s="125"/>
      <c r="Z56" s="125"/>
      <c r="AA56" s="125"/>
      <c r="AB56" s="125"/>
      <c r="AC56" s="125"/>
      <c r="AD56" s="125"/>
      <c r="AE56" s="125"/>
      <c r="AF56" s="125"/>
      <c r="AG56" s="125"/>
      <c r="AH56" s="14"/>
      <c r="AI56" s="123"/>
      <c r="AJ56" s="123" t="s">
        <v>633</v>
      </c>
      <c r="AK56" s="233">
        <v>1243.5500590460003</v>
      </c>
      <c r="AL56" s="233">
        <v>933.84465766999983</v>
      </c>
      <c r="AM56" s="233">
        <v>861.08384911434212</v>
      </c>
      <c r="AN56" s="233">
        <v>914.38552091436998</v>
      </c>
      <c r="AO56" s="233">
        <v>2076.1135334118781</v>
      </c>
      <c r="AV56" s="14"/>
    </row>
    <row r="57" spans="17:48" x14ac:dyDescent="0.3">
      <c r="Q57" s="14"/>
      <c r="R57" s="125"/>
      <c r="S57" s="125"/>
      <c r="T57" s="125"/>
      <c r="U57" s="125"/>
      <c r="V57" s="125"/>
      <c r="W57" s="125"/>
      <c r="X57" s="125"/>
      <c r="Y57" s="125"/>
      <c r="Z57" s="125"/>
      <c r="AA57" s="125"/>
      <c r="AB57" s="125"/>
      <c r="AC57" s="125"/>
      <c r="AD57" s="125"/>
      <c r="AE57" s="125"/>
      <c r="AF57" s="125"/>
      <c r="AG57" s="125"/>
      <c r="AH57" s="14"/>
      <c r="AI57" s="123" t="s">
        <v>634</v>
      </c>
      <c r="AJ57" s="123"/>
      <c r="AK57" s="233"/>
      <c r="AL57" s="233"/>
      <c r="AM57" s="233"/>
      <c r="AN57" s="233"/>
      <c r="AO57" s="233"/>
      <c r="AV57" s="14"/>
    </row>
    <row r="58" spans="17:48" x14ac:dyDescent="0.3">
      <c r="Q58" s="14"/>
      <c r="R58" s="125"/>
      <c r="S58" s="125"/>
      <c r="T58" s="125"/>
      <c r="U58" s="125"/>
      <c r="V58" s="125"/>
      <c r="W58" s="125"/>
      <c r="X58" s="125"/>
      <c r="Y58" s="125"/>
      <c r="Z58" s="125"/>
      <c r="AA58" s="125"/>
      <c r="AB58" s="125"/>
      <c r="AC58" s="125"/>
      <c r="AD58" s="125"/>
      <c r="AE58" s="125"/>
      <c r="AF58" s="125"/>
      <c r="AG58" s="125"/>
      <c r="AH58" s="14"/>
      <c r="AI58" s="123"/>
      <c r="AJ58" s="123" t="s">
        <v>135</v>
      </c>
      <c r="AK58" s="233">
        <v>917.39590055999997</v>
      </c>
      <c r="AL58" s="233">
        <v>488.66765050999999</v>
      </c>
      <c r="AM58" s="233">
        <v>450.48456893000008</v>
      </c>
      <c r="AN58" s="233">
        <v>463.74428809000005</v>
      </c>
      <c r="AO58" s="233">
        <v>1542.1837427099999</v>
      </c>
      <c r="AV58" s="14"/>
    </row>
    <row r="59" spans="17:48" x14ac:dyDescent="0.3">
      <c r="Q59" s="14"/>
      <c r="R59" s="125"/>
      <c r="S59" s="125"/>
      <c r="T59" s="125"/>
      <c r="U59" s="125"/>
      <c r="V59" s="125"/>
      <c r="W59" s="125"/>
      <c r="X59" s="125"/>
      <c r="Y59" s="125"/>
      <c r="Z59" s="125"/>
      <c r="AA59" s="125"/>
      <c r="AB59" s="125"/>
      <c r="AC59" s="125"/>
      <c r="AD59" s="125"/>
      <c r="AE59" s="125"/>
      <c r="AF59" s="125"/>
      <c r="AG59" s="125"/>
      <c r="AH59" s="14"/>
      <c r="AI59" s="123"/>
      <c r="AJ59" s="123" t="s">
        <v>635</v>
      </c>
      <c r="AK59" s="233">
        <v>326.15415848600037</v>
      </c>
      <c r="AL59" s="233">
        <v>445.17700715999985</v>
      </c>
      <c r="AM59" s="233">
        <v>410.59928018434204</v>
      </c>
      <c r="AN59" s="233">
        <v>450.64123282436992</v>
      </c>
      <c r="AO59" s="233">
        <v>533.92979070187812</v>
      </c>
      <c r="AV59" s="14"/>
    </row>
    <row r="60" spans="17:48" x14ac:dyDescent="0.3">
      <c r="Q60" s="14"/>
      <c r="R60" s="125"/>
      <c r="S60" s="125"/>
      <c r="T60" s="125"/>
      <c r="U60" s="125"/>
      <c r="V60" s="125"/>
      <c r="W60" s="125"/>
      <c r="X60" s="125"/>
      <c r="Y60" s="125"/>
      <c r="Z60" s="125"/>
      <c r="AA60" s="125"/>
      <c r="AB60" s="125"/>
      <c r="AC60" s="125"/>
      <c r="AD60" s="125"/>
      <c r="AE60" s="125"/>
      <c r="AF60" s="125"/>
      <c r="AG60" s="125"/>
      <c r="AH60" s="14"/>
      <c r="AI60" s="123"/>
      <c r="AJ60" s="123" t="s">
        <v>633</v>
      </c>
      <c r="AK60" s="233">
        <v>1243.5500590460003</v>
      </c>
      <c r="AL60" s="233">
        <v>933.84465766999983</v>
      </c>
      <c r="AM60" s="233">
        <v>861.08384911434212</v>
      </c>
      <c r="AN60" s="233">
        <v>914.38552091436998</v>
      </c>
      <c r="AO60" s="233">
        <v>2076.1135334118781</v>
      </c>
      <c r="AV60" s="14"/>
    </row>
    <row r="61" spans="17:48" x14ac:dyDescent="0.3">
      <c r="Q61" s="14"/>
      <c r="R61" s="125"/>
      <c r="S61" s="125"/>
      <c r="T61" s="125"/>
      <c r="U61" s="125"/>
      <c r="V61" s="125"/>
      <c r="W61" s="125"/>
      <c r="X61" s="125"/>
      <c r="Y61" s="125"/>
      <c r="Z61" s="125"/>
      <c r="AA61" s="125"/>
      <c r="AB61" s="125"/>
      <c r="AC61" s="125"/>
      <c r="AD61" s="125"/>
      <c r="AE61" s="125"/>
      <c r="AF61" s="125"/>
      <c r="AG61" s="125"/>
      <c r="AH61" s="14"/>
      <c r="AV61" s="14"/>
    </row>
    <row r="62" spans="17:48" x14ac:dyDescent="0.3">
      <c r="Q62" s="14"/>
      <c r="R62" s="125"/>
      <c r="S62" s="125"/>
      <c r="T62" s="125"/>
      <c r="U62" s="125"/>
      <c r="V62" s="125"/>
      <c r="W62" s="125"/>
      <c r="X62" s="125"/>
      <c r="Y62" s="125"/>
      <c r="Z62" s="125"/>
      <c r="AA62" s="125"/>
      <c r="AB62" s="125"/>
      <c r="AC62" s="125"/>
      <c r="AD62" s="125"/>
      <c r="AE62" s="125"/>
      <c r="AF62" s="125"/>
      <c r="AG62" s="125"/>
      <c r="AH62" s="14"/>
      <c r="AV62" s="14"/>
    </row>
    <row r="63" spans="17:48" x14ac:dyDescent="0.3">
      <c r="Q63" s="14"/>
      <c r="R63" s="125"/>
      <c r="S63" s="125"/>
      <c r="T63" s="125"/>
      <c r="U63" s="125"/>
      <c r="V63" s="125"/>
      <c r="W63" s="125"/>
      <c r="X63" s="125"/>
      <c r="Y63" s="125"/>
      <c r="Z63" s="125"/>
      <c r="AA63" s="125"/>
      <c r="AB63" s="125"/>
      <c r="AC63" s="125"/>
      <c r="AD63" s="125"/>
      <c r="AE63" s="125"/>
      <c r="AF63" s="125"/>
      <c r="AG63" s="125"/>
      <c r="AH63" s="14"/>
      <c r="AV63" s="14"/>
    </row>
    <row r="64" spans="17:48" x14ac:dyDescent="0.3">
      <c r="Q64" s="14"/>
      <c r="R64" s="125"/>
      <c r="S64" s="125"/>
      <c r="T64" s="125"/>
      <c r="U64" s="125"/>
      <c r="V64" s="125"/>
      <c r="W64" s="125"/>
      <c r="X64" s="125"/>
      <c r="Y64" s="125"/>
      <c r="Z64" s="125"/>
      <c r="AA64" s="125"/>
      <c r="AB64" s="125"/>
      <c r="AC64" s="125"/>
      <c r="AD64" s="125"/>
      <c r="AE64" s="125"/>
      <c r="AF64" s="125"/>
      <c r="AG64" s="125"/>
      <c r="AH64" s="14"/>
      <c r="AV64" s="14"/>
    </row>
    <row r="65" spans="1:48" x14ac:dyDescent="0.3">
      <c r="A65" s="121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</row>
    <row r="66" spans="1:48" x14ac:dyDescent="0.3">
      <c r="Q66" s="14"/>
      <c r="R66" s="125"/>
      <c r="S66" s="125"/>
      <c r="T66" s="125"/>
      <c r="U66" s="125"/>
      <c r="V66" s="125"/>
      <c r="W66" s="125"/>
      <c r="X66" s="125"/>
      <c r="Y66" s="125"/>
      <c r="Z66" s="125"/>
      <c r="AA66" s="125"/>
      <c r="AB66" s="125"/>
      <c r="AC66" s="125"/>
      <c r="AD66" s="125"/>
      <c r="AE66" s="125"/>
      <c r="AF66" s="125"/>
      <c r="AG66" s="125"/>
      <c r="AH66" s="14"/>
      <c r="AV66" s="14"/>
    </row>
    <row r="67" spans="1:48" x14ac:dyDescent="0.3">
      <c r="A67" s="122" t="s">
        <v>636</v>
      </c>
      <c r="Q67" s="14"/>
      <c r="R67" s="122" t="s">
        <v>923</v>
      </c>
      <c r="S67" s="125"/>
      <c r="T67" s="125"/>
      <c r="U67" s="125"/>
      <c r="V67" s="125"/>
      <c r="W67" s="125"/>
      <c r="X67" s="125"/>
      <c r="Y67" s="125"/>
      <c r="Z67" s="125"/>
      <c r="AA67" s="125"/>
      <c r="AB67" s="125"/>
      <c r="AC67" s="125"/>
      <c r="AD67" s="125"/>
      <c r="AE67" s="125"/>
      <c r="AF67" s="125"/>
      <c r="AG67" s="125"/>
      <c r="AH67" s="14"/>
      <c r="AI67">
        <v>2013</v>
      </c>
      <c r="AJ67" s="134">
        <v>0.92004471451064984</v>
      </c>
      <c r="AV67" s="14"/>
    </row>
    <row r="68" spans="1:48" x14ac:dyDescent="0.3">
      <c r="Q68" s="14"/>
      <c r="R68" s="125"/>
      <c r="S68" s="125"/>
      <c r="T68" s="125"/>
      <c r="U68" s="125"/>
      <c r="V68" s="125"/>
      <c r="W68" s="125"/>
      <c r="X68" s="125"/>
      <c r="Y68" s="125"/>
      <c r="Z68" s="125"/>
      <c r="AA68" s="125"/>
      <c r="AB68" s="125"/>
      <c r="AC68" s="125"/>
      <c r="AD68" s="125"/>
      <c r="AE68" s="125"/>
      <c r="AF68" s="125"/>
      <c r="AG68" s="125"/>
      <c r="AH68" s="14"/>
      <c r="AI68">
        <v>2014</v>
      </c>
      <c r="AJ68" s="134">
        <v>0.92414504055205149</v>
      </c>
      <c r="AV68" s="14"/>
    </row>
    <row r="69" spans="1:48" x14ac:dyDescent="0.3">
      <c r="Q69" s="14"/>
      <c r="R69" s="125"/>
      <c r="S69" s="125"/>
      <c r="T69" s="125"/>
      <c r="U69" s="125"/>
      <c r="V69" s="125"/>
      <c r="W69" s="125"/>
      <c r="X69" s="125"/>
      <c r="Y69" s="125"/>
      <c r="Z69" s="125"/>
      <c r="AA69" s="125"/>
      <c r="AB69" s="125"/>
      <c r="AC69" s="125"/>
      <c r="AD69" s="125"/>
      <c r="AE69" s="125"/>
      <c r="AF69" s="125"/>
      <c r="AG69" s="125"/>
      <c r="AH69" s="14"/>
      <c r="AI69">
        <v>2015</v>
      </c>
      <c r="AJ69" s="134">
        <v>0.92634598143221225</v>
      </c>
      <c r="AV69" s="14"/>
    </row>
    <row r="70" spans="1:48" x14ac:dyDescent="0.3">
      <c r="Q70" s="14"/>
      <c r="R70" s="125"/>
      <c r="S70" s="125"/>
      <c r="T70" s="125"/>
      <c r="U70" s="125"/>
      <c r="V70" s="125"/>
      <c r="W70" s="125"/>
      <c r="X70" s="125"/>
      <c r="Y70" s="125"/>
      <c r="Z70" s="125"/>
      <c r="AA70" s="125"/>
      <c r="AB70" s="125"/>
      <c r="AC70" s="125"/>
      <c r="AD70" s="125"/>
      <c r="AE70" s="125"/>
      <c r="AF70" s="125"/>
      <c r="AG70" s="125"/>
      <c r="AH70" s="14"/>
      <c r="AI70">
        <v>2016</v>
      </c>
      <c r="AJ70" s="134">
        <v>0.92664934354917783</v>
      </c>
      <c r="AV70" s="14"/>
    </row>
    <row r="71" spans="1:48" x14ac:dyDescent="0.3">
      <c r="Q71" s="14"/>
      <c r="R71" s="125"/>
      <c r="S71" s="125"/>
      <c r="T71" s="125"/>
      <c r="U71" s="125"/>
      <c r="V71" s="125"/>
      <c r="W71" s="125"/>
      <c r="X71" s="125"/>
      <c r="Y71" s="125"/>
      <c r="Z71" s="125"/>
      <c r="AA71" s="125"/>
      <c r="AB71" s="125"/>
      <c r="AC71" s="125"/>
      <c r="AD71" s="125"/>
      <c r="AE71" s="125"/>
      <c r="AF71" s="125"/>
      <c r="AG71" s="125"/>
      <c r="AH71" s="14"/>
      <c r="AI71">
        <v>2017</v>
      </c>
      <c r="AJ71" s="134">
        <v>0.92504524519502107</v>
      </c>
      <c r="AV71" s="14"/>
    </row>
    <row r="72" spans="1:48" x14ac:dyDescent="0.3">
      <c r="Q72" s="14"/>
      <c r="R72" s="125"/>
      <c r="S72" s="125"/>
      <c r="T72" s="125"/>
      <c r="U72" s="125"/>
      <c r="V72" s="125"/>
      <c r="W72" s="125"/>
      <c r="X72" s="125"/>
      <c r="Y72" s="125"/>
      <c r="Z72" s="125"/>
      <c r="AA72" s="125"/>
      <c r="AB72" s="125"/>
      <c r="AC72" s="125"/>
      <c r="AD72" s="125"/>
      <c r="AE72" s="125"/>
      <c r="AF72" s="125"/>
      <c r="AG72" s="125"/>
      <c r="AH72" s="14"/>
      <c r="AI72">
        <v>2018</v>
      </c>
      <c r="AJ72" s="134">
        <v>0.92461925378411192</v>
      </c>
      <c r="AV72" s="14"/>
    </row>
    <row r="73" spans="1:48" x14ac:dyDescent="0.3">
      <c r="Q73" s="14"/>
      <c r="R73" s="125"/>
      <c r="S73" s="125"/>
      <c r="T73" s="125"/>
      <c r="U73" s="125"/>
      <c r="V73" s="125"/>
      <c r="W73" s="125"/>
      <c r="X73" s="125"/>
      <c r="Y73" s="125"/>
      <c r="Z73" s="125"/>
      <c r="AA73" s="125"/>
      <c r="AB73" s="125"/>
      <c r="AC73" s="125"/>
      <c r="AD73" s="125"/>
      <c r="AE73" s="125"/>
      <c r="AF73" s="125"/>
      <c r="AG73" s="125"/>
      <c r="AH73" s="14"/>
      <c r="AI73">
        <v>2019</v>
      </c>
      <c r="AJ73" s="134">
        <v>0.93479368508982263</v>
      </c>
      <c r="AV73" s="14"/>
    </row>
    <row r="74" spans="1:48" x14ac:dyDescent="0.3">
      <c r="Q74" s="14"/>
      <c r="R74" s="125"/>
      <c r="S74" s="125"/>
      <c r="T74" s="125"/>
      <c r="U74" s="125"/>
      <c r="V74" s="125"/>
      <c r="W74" s="125"/>
      <c r="X74" s="125"/>
      <c r="Y74" s="125"/>
      <c r="Z74" s="125"/>
      <c r="AA74" s="125"/>
      <c r="AB74" s="125"/>
      <c r="AC74" s="125"/>
      <c r="AD74" s="125"/>
      <c r="AE74" s="125"/>
      <c r="AF74" s="125"/>
      <c r="AG74" s="125"/>
      <c r="AH74" s="14"/>
      <c r="AI74">
        <v>2020</v>
      </c>
      <c r="AJ74" s="134">
        <v>0.9293276575003927</v>
      </c>
      <c r="AV74" s="14"/>
    </row>
    <row r="75" spans="1:48" ht="13.5" thickBot="1" x14ac:dyDescent="0.35">
      <c r="Q75" s="14"/>
      <c r="R75" s="125"/>
      <c r="S75" s="125"/>
      <c r="T75" s="125"/>
      <c r="U75" s="125"/>
      <c r="V75" s="125"/>
      <c r="W75" s="125"/>
      <c r="X75" s="125"/>
      <c r="Y75" s="125"/>
      <c r="Z75" s="125"/>
      <c r="AA75" s="125"/>
      <c r="AB75" s="125"/>
      <c r="AC75" s="125"/>
      <c r="AD75" s="125"/>
      <c r="AE75" s="125"/>
      <c r="AF75" s="125"/>
      <c r="AG75" s="125"/>
      <c r="AH75" s="14"/>
      <c r="AI75">
        <v>2021</v>
      </c>
      <c r="AJ75" s="134">
        <v>0.93111404381123242</v>
      </c>
      <c r="AV75" s="14"/>
    </row>
    <row r="76" spans="1:48" ht="13.5" thickBot="1" x14ac:dyDescent="0.35">
      <c r="Q76" s="14"/>
      <c r="R76" s="125"/>
      <c r="S76" s="125"/>
      <c r="T76" s="125"/>
      <c r="U76" s="125"/>
      <c r="V76" s="125"/>
      <c r="W76" s="125"/>
      <c r="X76" s="125"/>
      <c r="Y76" s="125"/>
      <c r="Z76" s="125"/>
      <c r="AA76" s="125"/>
      <c r="AB76" s="125"/>
      <c r="AC76" s="125"/>
      <c r="AD76" s="125"/>
      <c r="AE76" s="125"/>
      <c r="AF76" s="125"/>
      <c r="AG76" s="125"/>
      <c r="AH76" s="14"/>
      <c r="AI76" s="133">
        <v>2022</v>
      </c>
      <c r="AJ76" s="134">
        <v>0.93265106456276492</v>
      </c>
      <c r="AV76" s="14"/>
    </row>
    <row r="77" spans="1:48" x14ac:dyDescent="0.3">
      <c r="Q77" s="14"/>
      <c r="R77" s="125"/>
      <c r="S77" s="125"/>
      <c r="T77" s="125"/>
      <c r="U77" s="125"/>
      <c r="V77" s="125"/>
      <c r="W77" s="125"/>
      <c r="X77" s="125"/>
      <c r="Y77" s="125"/>
      <c r="Z77" s="125"/>
      <c r="AA77" s="125"/>
      <c r="AB77" s="125"/>
      <c r="AC77" s="125"/>
      <c r="AD77" s="125"/>
      <c r="AE77" s="125"/>
      <c r="AF77" s="125"/>
      <c r="AG77" s="125"/>
      <c r="AH77" s="14"/>
      <c r="AV77" s="14"/>
    </row>
    <row r="78" spans="1:48" x14ac:dyDescent="0.3">
      <c r="Q78" s="14"/>
      <c r="R78" s="125"/>
      <c r="S78" s="125"/>
      <c r="T78" s="125"/>
      <c r="U78" s="125"/>
      <c r="V78" s="125"/>
      <c r="W78" s="125"/>
      <c r="X78" s="125"/>
      <c r="Y78" s="125"/>
      <c r="Z78" s="125"/>
      <c r="AA78" s="125"/>
      <c r="AB78" s="125"/>
      <c r="AC78" s="125"/>
      <c r="AD78" s="125"/>
      <c r="AE78" s="125"/>
      <c r="AF78" s="125"/>
      <c r="AG78" s="125"/>
      <c r="AH78" s="14"/>
      <c r="AV78" s="14"/>
    </row>
    <row r="79" spans="1:48" x14ac:dyDescent="0.3">
      <c r="Q79" s="14"/>
      <c r="R79" s="125"/>
      <c r="S79" s="125"/>
      <c r="T79" s="125"/>
      <c r="U79" s="125"/>
      <c r="V79" s="125"/>
      <c r="W79" s="125"/>
      <c r="X79" s="125"/>
      <c r="Y79" s="125"/>
      <c r="Z79" s="125"/>
      <c r="AA79" s="125"/>
      <c r="AB79" s="125"/>
      <c r="AC79" s="125"/>
      <c r="AD79" s="125"/>
      <c r="AE79" s="125"/>
      <c r="AF79" s="125"/>
      <c r="AG79" s="125"/>
      <c r="AH79" s="14"/>
      <c r="AV79" s="14"/>
    </row>
    <row r="80" spans="1:48" x14ac:dyDescent="0.3">
      <c r="Q80" s="14"/>
      <c r="R80" s="125"/>
      <c r="S80" s="125"/>
      <c r="T80" s="125"/>
      <c r="U80" s="125"/>
      <c r="V80" s="125"/>
      <c r="W80" s="125"/>
      <c r="X80" s="125"/>
      <c r="Y80" s="125"/>
      <c r="Z80" s="125"/>
      <c r="AA80" s="125"/>
      <c r="AB80" s="125"/>
      <c r="AC80" s="125"/>
      <c r="AD80" s="125"/>
      <c r="AE80" s="125"/>
      <c r="AF80" s="125"/>
      <c r="AG80" s="125"/>
      <c r="AH80" s="14"/>
      <c r="AV80" s="14"/>
    </row>
    <row r="81" spans="1:48" x14ac:dyDescent="0.3">
      <c r="Q81" s="14"/>
      <c r="R81" s="125"/>
      <c r="S81" s="125"/>
      <c r="T81" s="125"/>
      <c r="U81" s="125"/>
      <c r="V81" s="125"/>
      <c r="W81" s="125"/>
      <c r="X81" s="125"/>
      <c r="Y81" s="125"/>
      <c r="Z81" s="125"/>
      <c r="AA81" s="125"/>
      <c r="AB81" s="125"/>
      <c r="AC81" s="125"/>
      <c r="AD81" s="125"/>
      <c r="AE81" s="125"/>
      <c r="AF81" s="125"/>
      <c r="AG81" s="125"/>
      <c r="AH81" s="14"/>
      <c r="AV81" s="14"/>
    </row>
    <row r="82" spans="1:48" x14ac:dyDescent="0.3">
      <c r="Q82" s="14"/>
      <c r="R82" s="125"/>
      <c r="S82" s="125"/>
      <c r="T82" s="125"/>
      <c r="U82" s="125"/>
      <c r="V82" s="125"/>
      <c r="W82" s="125"/>
      <c r="X82" s="125"/>
      <c r="Y82" s="125"/>
      <c r="Z82" s="125"/>
      <c r="AA82" s="125"/>
      <c r="AB82" s="125"/>
      <c r="AC82" s="125"/>
      <c r="AD82" s="125"/>
      <c r="AE82" s="125"/>
      <c r="AF82" s="125"/>
      <c r="AG82" s="125"/>
      <c r="AH82" s="14"/>
      <c r="AV82" s="14"/>
    </row>
    <row r="83" spans="1:48" x14ac:dyDescent="0.3">
      <c r="Q83" s="14"/>
      <c r="R83" s="125"/>
      <c r="S83" s="125"/>
      <c r="T83" s="125"/>
      <c r="U83" s="125"/>
      <c r="V83" s="125"/>
      <c r="W83" s="125"/>
      <c r="X83" s="125"/>
      <c r="Y83" s="125"/>
      <c r="Z83" s="125"/>
      <c r="AA83" s="125"/>
      <c r="AB83" s="125"/>
      <c r="AC83" s="125"/>
      <c r="AD83" s="125"/>
      <c r="AE83" s="125"/>
      <c r="AF83" s="125"/>
      <c r="AG83" s="125"/>
      <c r="AH83" s="14"/>
      <c r="AV83" s="14"/>
    </row>
    <row r="84" spans="1:48" x14ac:dyDescent="0.3">
      <c r="Q84" s="14"/>
      <c r="R84" s="125"/>
      <c r="S84" s="125"/>
      <c r="T84" s="125"/>
      <c r="U84" s="125"/>
      <c r="V84" s="125"/>
      <c r="W84" s="125"/>
      <c r="X84" s="125"/>
      <c r="Y84" s="125"/>
      <c r="Z84" s="125"/>
      <c r="AA84" s="125"/>
      <c r="AB84" s="125"/>
      <c r="AC84" s="125"/>
      <c r="AD84" s="125"/>
      <c r="AE84" s="125"/>
      <c r="AF84" s="125"/>
      <c r="AG84" s="125"/>
      <c r="AH84" s="14"/>
      <c r="AV84" s="14"/>
    </row>
    <row r="85" spans="1:48" x14ac:dyDescent="0.3">
      <c r="Q85" s="14"/>
      <c r="R85" s="125"/>
      <c r="S85" s="125"/>
      <c r="T85" s="125"/>
      <c r="U85" s="125"/>
      <c r="V85" s="125"/>
      <c r="W85" s="125"/>
      <c r="X85" s="125"/>
      <c r="Y85" s="125"/>
      <c r="Z85" s="125"/>
      <c r="AA85" s="125"/>
      <c r="AB85" s="125"/>
      <c r="AC85" s="125"/>
      <c r="AD85" s="125"/>
      <c r="AE85" s="125"/>
      <c r="AF85" s="125"/>
      <c r="AG85" s="125"/>
      <c r="AH85" s="14"/>
      <c r="AV85" s="14"/>
    </row>
    <row r="86" spans="1:48" x14ac:dyDescent="0.3">
      <c r="Q86" s="14"/>
      <c r="R86" s="125"/>
      <c r="S86" s="125"/>
      <c r="T86" s="125"/>
      <c r="U86" s="125"/>
      <c r="V86" s="125"/>
      <c r="W86" s="125"/>
      <c r="X86" s="125"/>
      <c r="Y86" s="125"/>
      <c r="Z86" s="125"/>
      <c r="AA86" s="125"/>
      <c r="AB86" s="125"/>
      <c r="AC86" s="125"/>
      <c r="AD86" s="125"/>
      <c r="AE86" s="125"/>
      <c r="AF86" s="125"/>
      <c r="AG86" s="125"/>
      <c r="AH86" s="14"/>
      <c r="AV86" s="14"/>
    </row>
    <row r="87" spans="1:48" x14ac:dyDescent="0.3">
      <c r="Q87" s="14"/>
      <c r="R87" s="125"/>
      <c r="S87" s="125"/>
      <c r="T87" s="125"/>
      <c r="U87" s="125"/>
      <c r="V87" s="125"/>
      <c r="W87" s="125"/>
      <c r="X87" s="125"/>
      <c r="Y87" s="125"/>
      <c r="Z87" s="125"/>
      <c r="AA87" s="125"/>
      <c r="AB87" s="125"/>
      <c r="AC87" s="125"/>
      <c r="AD87" s="125"/>
      <c r="AE87" s="125"/>
      <c r="AF87" s="125"/>
      <c r="AG87" s="125"/>
      <c r="AH87" s="14"/>
      <c r="AV87" s="14"/>
    </row>
    <row r="88" spans="1:48" x14ac:dyDescent="0.3">
      <c r="Q88" s="14"/>
      <c r="R88" s="125"/>
      <c r="S88" s="125"/>
      <c r="T88" s="125"/>
      <c r="U88" s="125"/>
      <c r="V88" s="125"/>
      <c r="W88" s="125"/>
      <c r="X88" s="125"/>
      <c r="Y88" s="125"/>
      <c r="Z88" s="125"/>
      <c r="AA88" s="125"/>
      <c r="AB88" s="125"/>
      <c r="AC88" s="125"/>
      <c r="AD88" s="125"/>
      <c r="AE88" s="125"/>
      <c r="AF88" s="125"/>
      <c r="AG88" s="125"/>
      <c r="AH88" s="14"/>
      <c r="AV88" s="14"/>
    </row>
    <row r="89" spans="1:48" x14ac:dyDescent="0.3">
      <c r="Q89" s="14"/>
      <c r="R89" s="125"/>
      <c r="S89" s="125"/>
      <c r="T89" s="125"/>
      <c r="U89" s="125"/>
      <c r="V89" s="125"/>
      <c r="W89" s="125"/>
      <c r="X89" s="125"/>
      <c r="Y89" s="125"/>
      <c r="Z89" s="125"/>
      <c r="AA89" s="125"/>
      <c r="AB89" s="125"/>
      <c r="AC89" s="125"/>
      <c r="AD89" s="125"/>
      <c r="AE89" s="125"/>
      <c r="AF89" s="125"/>
      <c r="AG89" s="125"/>
      <c r="AH89" s="14"/>
      <c r="AV89" s="14"/>
    </row>
    <row r="90" spans="1:48" x14ac:dyDescent="0.3">
      <c r="Q90" s="14"/>
      <c r="R90" s="125"/>
      <c r="S90" s="125"/>
      <c r="T90" s="125"/>
      <c r="U90" s="125"/>
      <c r="V90" s="125"/>
      <c r="W90" s="125"/>
      <c r="X90" s="125"/>
      <c r="Y90" s="125"/>
      <c r="Z90" s="125"/>
      <c r="AA90" s="125"/>
      <c r="AB90" s="125"/>
      <c r="AC90" s="125"/>
      <c r="AD90" s="125"/>
      <c r="AE90" s="125"/>
      <c r="AF90" s="125"/>
      <c r="AG90" s="125"/>
      <c r="AH90" s="14"/>
      <c r="AV90" s="14"/>
    </row>
    <row r="91" spans="1:48" x14ac:dyDescent="0.3">
      <c r="Q91" s="14"/>
      <c r="R91" s="125"/>
      <c r="S91" s="125"/>
      <c r="T91" s="125"/>
      <c r="U91" s="125"/>
      <c r="V91" s="125"/>
      <c r="W91" s="125"/>
      <c r="X91" s="125"/>
      <c r="Y91" s="125"/>
      <c r="Z91" s="125"/>
      <c r="AA91" s="125"/>
      <c r="AB91" s="125"/>
      <c r="AC91" s="125"/>
      <c r="AD91" s="125"/>
      <c r="AE91" s="125"/>
      <c r="AF91" s="125"/>
      <c r="AG91" s="125"/>
      <c r="AH91" s="14"/>
      <c r="AV91" s="14"/>
    </row>
    <row r="92" spans="1:48" x14ac:dyDescent="0.3">
      <c r="Q92" s="14"/>
      <c r="R92" s="125"/>
      <c r="S92" s="125"/>
      <c r="T92" s="125"/>
      <c r="U92" s="125"/>
      <c r="V92" s="125"/>
      <c r="W92" s="125"/>
      <c r="X92" s="125"/>
      <c r="Y92" s="125"/>
      <c r="Z92" s="125"/>
      <c r="AA92" s="125"/>
      <c r="AB92" s="125"/>
      <c r="AC92" s="125"/>
      <c r="AD92" s="125"/>
      <c r="AE92" s="125"/>
      <c r="AF92" s="125"/>
      <c r="AG92" s="125"/>
      <c r="AH92" s="14"/>
      <c r="AV92" s="14"/>
    </row>
    <row r="93" spans="1:48" x14ac:dyDescent="0.3">
      <c r="Q93" s="14"/>
      <c r="R93" s="125"/>
      <c r="S93" s="125"/>
      <c r="T93" s="125"/>
      <c r="U93" s="125"/>
      <c r="V93" s="125"/>
      <c r="W93" s="125"/>
      <c r="X93" s="125"/>
      <c r="Y93" s="125"/>
      <c r="Z93" s="125"/>
      <c r="AA93" s="125"/>
      <c r="AB93" s="125"/>
      <c r="AC93" s="125"/>
      <c r="AD93" s="125"/>
      <c r="AE93" s="125"/>
      <c r="AF93" s="125"/>
      <c r="AG93" s="125"/>
      <c r="AH93" s="14"/>
      <c r="AV93" s="14"/>
    </row>
    <row r="94" spans="1:48" x14ac:dyDescent="0.3">
      <c r="Q94" s="14"/>
      <c r="R94" s="125"/>
      <c r="S94" s="125"/>
      <c r="T94" s="125"/>
      <c r="U94" s="125"/>
      <c r="V94" s="125"/>
      <c r="W94" s="125"/>
      <c r="X94" s="125"/>
      <c r="Y94" s="125"/>
      <c r="Z94" s="125"/>
      <c r="AA94" s="125"/>
      <c r="AB94" s="125"/>
      <c r="AC94" s="125"/>
      <c r="AD94" s="125"/>
      <c r="AE94" s="125"/>
      <c r="AF94" s="125"/>
      <c r="AG94" s="125"/>
      <c r="AH94" s="14"/>
      <c r="AV94" s="14"/>
    </row>
    <row r="95" spans="1:48" x14ac:dyDescent="0.3">
      <c r="Q95" s="14"/>
      <c r="R95" s="125"/>
      <c r="S95" s="125"/>
      <c r="T95" s="125"/>
      <c r="U95" s="125"/>
      <c r="V95" s="125"/>
      <c r="W95" s="125"/>
      <c r="X95" s="125"/>
      <c r="Y95" s="125"/>
      <c r="Z95" s="125"/>
      <c r="AA95" s="125"/>
      <c r="AB95" s="125"/>
      <c r="AC95" s="125"/>
      <c r="AD95" s="125"/>
      <c r="AE95" s="125"/>
      <c r="AF95" s="125"/>
      <c r="AG95" s="125"/>
      <c r="AH95" s="14"/>
      <c r="AV95" s="14"/>
    </row>
    <row r="96" spans="1:48" x14ac:dyDescent="0.3">
      <c r="A96" s="121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</row>
    <row r="97" spans="1:48" x14ac:dyDescent="0.3">
      <c r="Q97" s="14"/>
      <c r="R97" s="125"/>
      <c r="S97" s="125"/>
      <c r="T97" s="125"/>
      <c r="U97" s="125"/>
      <c r="V97" s="125"/>
      <c r="W97" s="125"/>
      <c r="X97" s="125"/>
      <c r="Y97" s="125"/>
      <c r="Z97" s="125"/>
      <c r="AA97" s="125"/>
      <c r="AB97" s="125"/>
      <c r="AC97" s="125"/>
      <c r="AD97" s="125"/>
      <c r="AE97" s="125"/>
      <c r="AF97" s="125"/>
      <c r="AG97" s="125"/>
      <c r="AH97" s="14"/>
      <c r="AV97" s="14"/>
    </row>
    <row r="98" spans="1:48" x14ac:dyDescent="0.3">
      <c r="A98" s="122" t="s">
        <v>637</v>
      </c>
      <c r="Q98" s="14"/>
      <c r="R98" s="122" t="s">
        <v>922</v>
      </c>
      <c r="S98" s="125"/>
      <c r="T98" s="125"/>
      <c r="U98" s="125"/>
      <c r="V98" s="125"/>
      <c r="W98" s="125"/>
      <c r="X98" s="125"/>
      <c r="Y98" s="125"/>
      <c r="Z98" s="125"/>
      <c r="AA98" s="125"/>
      <c r="AB98" s="125"/>
      <c r="AC98" s="125"/>
      <c r="AD98" s="125"/>
      <c r="AE98" s="125"/>
      <c r="AF98" s="125"/>
      <c r="AG98" s="125"/>
      <c r="AH98" s="14"/>
      <c r="AI98"/>
      <c r="AJ98" t="s">
        <v>925</v>
      </c>
      <c r="AK98" t="s">
        <v>926</v>
      </c>
      <c r="AL98" t="s">
        <v>937</v>
      </c>
      <c r="AV98" s="14"/>
    </row>
    <row r="99" spans="1:48" x14ac:dyDescent="0.3">
      <c r="Q99" s="14"/>
      <c r="R99" s="125"/>
      <c r="S99" s="125"/>
      <c r="T99" s="125"/>
      <c r="U99" s="125"/>
      <c r="V99" s="125"/>
      <c r="W99" s="125"/>
      <c r="X99" s="125"/>
      <c r="Y99" s="125"/>
      <c r="Z99" s="125"/>
      <c r="AA99" s="125"/>
      <c r="AB99" s="125"/>
      <c r="AC99" s="125"/>
      <c r="AD99" s="125"/>
      <c r="AE99" s="125"/>
      <c r="AF99" s="125"/>
      <c r="AG99" s="125"/>
      <c r="AH99" s="14"/>
      <c r="AI99"/>
      <c r="AJ99" t="s">
        <v>638</v>
      </c>
      <c r="AK99" t="s">
        <v>639</v>
      </c>
      <c r="AL99" t="s">
        <v>938</v>
      </c>
      <c r="AV99" s="14"/>
    </row>
    <row r="100" spans="1:48" x14ac:dyDescent="0.3">
      <c r="Q100" s="14"/>
      <c r="R100" s="125"/>
      <c r="S100" s="125"/>
      <c r="T100" s="125"/>
      <c r="U100" s="125"/>
      <c r="V100" s="125"/>
      <c r="W100" s="125"/>
      <c r="X100" s="125"/>
      <c r="Y100" s="125"/>
      <c r="Z100" s="125"/>
      <c r="AA100" s="125"/>
      <c r="AB100" s="125"/>
      <c r="AC100" s="125"/>
      <c r="AD100" s="125"/>
      <c r="AE100" s="125"/>
      <c r="AF100" s="125"/>
      <c r="AG100" s="125"/>
      <c r="AH100" s="14"/>
      <c r="AI100">
        <v>2013</v>
      </c>
      <c r="AJ100" s="131">
        <v>-1.734475432859999E-3</v>
      </c>
      <c r="AK100" s="131">
        <v>3.1239925909225977E-2</v>
      </c>
      <c r="AL100" s="132">
        <v>163232.55739258</v>
      </c>
      <c r="AV100" s="14"/>
    </row>
    <row r="101" spans="1:48" x14ac:dyDescent="0.3">
      <c r="Q101" s="14"/>
      <c r="R101" s="125"/>
      <c r="S101" s="125"/>
      <c r="T101" s="125"/>
      <c r="U101" s="125"/>
      <c r="V101" s="125"/>
      <c r="W101" s="125"/>
      <c r="X101" s="125"/>
      <c r="Y101" s="125"/>
      <c r="Z101" s="125"/>
      <c r="AA101" s="125"/>
      <c r="AB101" s="125"/>
      <c r="AC101" s="125"/>
      <c r="AD101" s="125"/>
      <c r="AE101" s="125"/>
      <c r="AF101" s="125"/>
      <c r="AG101" s="125"/>
      <c r="AH101" s="14"/>
      <c r="AI101">
        <v>2014</v>
      </c>
      <c r="AJ101" s="131">
        <v>8.6129506924798482E-2</v>
      </c>
      <c r="AK101" s="131">
        <v>3.2002360207142859E-2</v>
      </c>
      <c r="AL101" s="132">
        <v>174755.13178796999</v>
      </c>
      <c r="AV101" s="14"/>
    </row>
    <row r="102" spans="1:48" x14ac:dyDescent="0.3">
      <c r="Q102" s="14"/>
      <c r="R102" s="125"/>
      <c r="S102" s="125"/>
      <c r="T102" s="125"/>
      <c r="U102" s="125"/>
      <c r="V102" s="125"/>
      <c r="W102" s="125"/>
      <c r="X102" s="125"/>
      <c r="Y102" s="125"/>
      <c r="Z102" s="125"/>
      <c r="AA102" s="125"/>
      <c r="AB102" s="125"/>
      <c r="AC102" s="125"/>
      <c r="AD102" s="125"/>
      <c r="AE102" s="125"/>
      <c r="AF102" s="125"/>
      <c r="AG102" s="125"/>
      <c r="AH102" s="14"/>
      <c r="AI102">
        <v>2015</v>
      </c>
      <c r="AJ102" s="131">
        <v>1.9053534870943644E-2</v>
      </c>
      <c r="AK102" s="131">
        <v>2.9572591618500042E-2</v>
      </c>
      <c r="AL102" s="132">
        <v>180804.95470258</v>
      </c>
      <c r="AV102" s="14"/>
    </row>
    <row r="103" spans="1:48" x14ac:dyDescent="0.3">
      <c r="Q103" s="14"/>
      <c r="R103" s="125"/>
      <c r="S103" s="125"/>
      <c r="T103" s="125"/>
      <c r="U103" s="125"/>
      <c r="V103" s="125"/>
      <c r="W103" s="125"/>
      <c r="X103" s="125"/>
      <c r="Y103" s="125"/>
      <c r="Z103" s="125"/>
      <c r="AA103" s="125"/>
      <c r="AB103" s="125"/>
      <c r="AC103" s="125"/>
      <c r="AD103" s="125"/>
      <c r="AE103" s="125"/>
      <c r="AF103" s="125"/>
      <c r="AG103" s="125"/>
      <c r="AH103" s="14"/>
      <c r="AI103">
        <v>2016</v>
      </c>
      <c r="AJ103" s="131">
        <v>3.2914967390430407E-2</v>
      </c>
      <c r="AK103" s="131">
        <v>2.6179391774922896E-2</v>
      </c>
      <c r="AL103" s="132">
        <v>188349.37906167001</v>
      </c>
      <c r="AV103" s="14"/>
    </row>
    <row r="104" spans="1:48" x14ac:dyDescent="0.3">
      <c r="Q104" s="14"/>
      <c r="R104" s="125"/>
      <c r="S104" s="125"/>
      <c r="T104" s="125"/>
      <c r="U104" s="125"/>
      <c r="V104" s="125"/>
      <c r="W104" s="125"/>
      <c r="X104" s="125"/>
      <c r="Y104" s="125"/>
      <c r="Z104" s="125"/>
      <c r="AA104" s="125"/>
      <c r="AB104" s="125"/>
      <c r="AC104" s="125"/>
      <c r="AD104" s="125"/>
      <c r="AE104" s="125"/>
      <c r="AF104" s="125"/>
      <c r="AG104" s="125"/>
      <c r="AH104" s="14"/>
      <c r="AI104">
        <v>2017</v>
      </c>
      <c r="AJ104" s="131">
        <v>2.4836807334534874E-2</v>
      </c>
      <c r="AK104" s="131">
        <v>2.0447439561479666E-2</v>
      </c>
      <c r="AL104" s="132">
        <v>189766.66139228997</v>
      </c>
      <c r="AV104" s="14"/>
    </row>
    <row r="105" spans="1:48" x14ac:dyDescent="0.3">
      <c r="Q105" s="14"/>
      <c r="R105" s="125"/>
      <c r="S105" s="125"/>
      <c r="T105" s="125"/>
      <c r="U105" s="125"/>
      <c r="V105" s="125"/>
      <c r="W105" s="125"/>
      <c r="X105" s="125"/>
      <c r="Y105" s="125"/>
      <c r="Z105" s="125"/>
      <c r="AA105" s="125"/>
      <c r="AB105" s="125"/>
      <c r="AC105" s="125"/>
      <c r="AD105" s="125"/>
      <c r="AE105" s="125"/>
      <c r="AF105" s="125"/>
      <c r="AG105" s="125"/>
      <c r="AH105" s="14"/>
      <c r="AI105">
        <v>2018</v>
      </c>
      <c r="AJ105" s="131">
        <v>3.8041134110724196E-3</v>
      </c>
      <c r="AK105" s="131">
        <v>2.1006152124700906E-2</v>
      </c>
      <c r="AL105" s="132">
        <v>190215.07323293999</v>
      </c>
      <c r="AV105" s="14"/>
    </row>
    <row r="106" spans="1:48" x14ac:dyDescent="0.3">
      <c r="Q106" s="14"/>
      <c r="R106" s="125"/>
      <c r="S106" s="125"/>
      <c r="T106" s="125"/>
      <c r="U106" s="125"/>
      <c r="V106" s="125"/>
      <c r="W106" s="125"/>
      <c r="X106" s="125"/>
      <c r="Y106" s="125"/>
      <c r="Z106" s="125"/>
      <c r="AA106" s="125"/>
      <c r="AB106" s="125"/>
      <c r="AC106" s="125"/>
      <c r="AD106" s="125"/>
      <c r="AE106" s="125"/>
      <c r="AF106" s="125"/>
      <c r="AG106" s="125"/>
      <c r="AH106" s="14"/>
      <c r="AI106">
        <v>2019</v>
      </c>
      <c r="AJ106" s="131">
        <v>3.4601037948243991E-2</v>
      </c>
      <c r="AK106" s="131">
        <v>2.0537219756093978E-2</v>
      </c>
      <c r="AL106" s="132">
        <v>165822.64357081</v>
      </c>
      <c r="AV106" s="14"/>
    </row>
    <row r="107" spans="1:48" x14ac:dyDescent="0.3">
      <c r="Q107" s="14"/>
      <c r="R107" s="125"/>
      <c r="S107" s="125"/>
      <c r="T107" s="125"/>
      <c r="U107" s="125"/>
      <c r="V107" s="125"/>
      <c r="W107" s="125"/>
      <c r="X107" s="125"/>
      <c r="Y107" s="125"/>
      <c r="Z107" s="125"/>
      <c r="AA107" s="125"/>
      <c r="AB107" s="125"/>
      <c r="AC107" s="125"/>
      <c r="AD107" s="125"/>
      <c r="AE107" s="125"/>
      <c r="AF107" s="125"/>
      <c r="AG107" s="125"/>
      <c r="AH107" s="14"/>
      <c r="AI107">
        <v>2020</v>
      </c>
      <c r="AJ107" s="131">
        <v>2.5192367928890246E-2</v>
      </c>
      <c r="AK107" s="131">
        <v>1.8195662305618532E-2</v>
      </c>
      <c r="AL107" s="132">
        <v>163754.96238062999</v>
      </c>
      <c r="AV107" s="14"/>
    </row>
    <row r="108" spans="1:48" ht="13.5" thickBot="1" x14ac:dyDescent="0.35">
      <c r="Q108" s="14"/>
      <c r="R108" s="125"/>
      <c r="S108" s="125"/>
      <c r="T108" s="125"/>
      <c r="U108" s="125"/>
      <c r="V108" s="125"/>
      <c r="W108" s="125"/>
      <c r="X108" s="125"/>
      <c r="Y108" s="125"/>
      <c r="Z108" s="125"/>
      <c r="AA108" s="125"/>
      <c r="AB108" s="125"/>
      <c r="AC108" s="125"/>
      <c r="AD108" s="125"/>
      <c r="AE108" s="125"/>
      <c r="AF108" s="125"/>
      <c r="AG108" s="125"/>
      <c r="AH108" s="14"/>
      <c r="AI108">
        <v>2021</v>
      </c>
      <c r="AJ108" s="131">
        <v>2.8725998707804837E-3</v>
      </c>
      <c r="AK108" s="131">
        <v>1.998526086734307E-2</v>
      </c>
      <c r="AL108" s="132">
        <v>162519.44547872999</v>
      </c>
      <c r="AV108" s="14"/>
    </row>
    <row r="109" spans="1:48" ht="13.5" thickBot="1" x14ac:dyDescent="0.35">
      <c r="Q109" s="14"/>
      <c r="R109" s="125"/>
      <c r="S109" s="125"/>
      <c r="T109" s="125"/>
      <c r="U109" s="125"/>
      <c r="V109" s="125"/>
      <c r="W109" s="125"/>
      <c r="X109" s="125"/>
      <c r="Y109" s="125"/>
      <c r="Z109" s="125"/>
      <c r="AA109" s="125"/>
      <c r="AB109" s="125"/>
      <c r="AC109" s="125"/>
      <c r="AD109" s="125"/>
      <c r="AE109" s="125"/>
      <c r="AF109" s="125"/>
      <c r="AG109" s="125"/>
      <c r="AH109" s="14"/>
      <c r="AI109" s="133">
        <v>2022</v>
      </c>
      <c r="AJ109" s="131">
        <v>-0.10518224152292231</v>
      </c>
      <c r="AK109" s="131">
        <v>1.7284222619705074E-2</v>
      </c>
      <c r="AL109" s="132">
        <v>157869.82988688804</v>
      </c>
      <c r="AV109" s="14"/>
    </row>
    <row r="110" spans="1:48" x14ac:dyDescent="0.3">
      <c r="Q110" s="14"/>
      <c r="R110" s="125"/>
      <c r="S110" s="125"/>
      <c r="T110" s="125"/>
      <c r="U110" s="125"/>
      <c r="V110" s="125"/>
      <c r="W110" s="125"/>
      <c r="X110" s="125"/>
      <c r="Y110" s="125"/>
      <c r="Z110" s="125"/>
      <c r="AA110" s="125"/>
      <c r="AB110" s="125"/>
      <c r="AC110" s="125"/>
      <c r="AD110" s="125"/>
      <c r="AE110" s="125"/>
      <c r="AF110" s="125"/>
      <c r="AG110" s="125"/>
      <c r="AH110" s="14"/>
      <c r="AV110" s="14"/>
    </row>
    <row r="111" spans="1:48" x14ac:dyDescent="0.3">
      <c r="Q111" s="14"/>
      <c r="R111" s="125"/>
      <c r="S111" s="125"/>
      <c r="T111" s="125"/>
      <c r="U111" s="125"/>
      <c r="V111" s="125"/>
      <c r="W111" s="125"/>
      <c r="X111" s="125"/>
      <c r="Y111" s="125"/>
      <c r="Z111" s="125"/>
      <c r="AA111" s="125"/>
      <c r="AB111" s="125"/>
      <c r="AC111" s="125"/>
      <c r="AD111" s="125"/>
      <c r="AE111" s="125"/>
      <c r="AF111" s="125"/>
      <c r="AG111" s="125"/>
      <c r="AH111" s="14"/>
      <c r="AV111" s="14"/>
    </row>
    <row r="112" spans="1:48" x14ac:dyDescent="0.3">
      <c r="Q112" s="14"/>
      <c r="R112" s="125"/>
      <c r="S112" s="125"/>
      <c r="T112" s="125"/>
      <c r="U112" s="125"/>
      <c r="V112" s="125"/>
      <c r="W112" s="125"/>
      <c r="X112" s="125"/>
      <c r="Y112" s="125"/>
      <c r="Z112" s="125"/>
      <c r="AA112" s="125"/>
      <c r="AB112" s="125"/>
      <c r="AC112" s="125"/>
      <c r="AD112" s="125"/>
      <c r="AE112" s="125"/>
      <c r="AF112" s="125"/>
      <c r="AG112" s="125"/>
      <c r="AH112" s="14"/>
      <c r="AV112" s="14"/>
    </row>
    <row r="113" spans="17:48" x14ac:dyDescent="0.3">
      <c r="Q113" s="14"/>
      <c r="R113" s="125"/>
      <c r="S113" s="125"/>
      <c r="T113" s="125"/>
      <c r="U113" s="125"/>
      <c r="V113" s="125"/>
      <c r="W113" s="125"/>
      <c r="X113" s="125"/>
      <c r="Y113" s="125"/>
      <c r="Z113" s="125"/>
      <c r="AA113" s="125"/>
      <c r="AB113" s="125"/>
      <c r="AC113" s="125"/>
      <c r="AD113" s="125"/>
      <c r="AE113" s="125"/>
      <c r="AF113" s="125"/>
      <c r="AG113" s="125"/>
      <c r="AH113" s="14"/>
      <c r="AV113" s="14"/>
    </row>
    <row r="114" spans="17:48" x14ac:dyDescent="0.3">
      <c r="Q114" s="14"/>
      <c r="R114" s="125"/>
      <c r="S114" s="125"/>
      <c r="T114" s="125"/>
      <c r="U114" s="125"/>
      <c r="V114" s="125"/>
      <c r="W114" s="125"/>
      <c r="X114" s="125"/>
      <c r="Y114" s="125"/>
      <c r="Z114" s="125"/>
      <c r="AA114" s="125"/>
      <c r="AB114" s="125"/>
      <c r="AC114" s="125"/>
      <c r="AD114" s="125"/>
      <c r="AE114" s="125"/>
      <c r="AF114" s="125"/>
      <c r="AG114" s="125"/>
      <c r="AH114" s="14"/>
      <c r="AV114" s="14"/>
    </row>
    <row r="115" spans="17:48" x14ac:dyDescent="0.3">
      <c r="Q115" s="14"/>
      <c r="R115" s="125"/>
      <c r="S115" s="125"/>
      <c r="T115" s="125"/>
      <c r="U115" s="125"/>
      <c r="V115" s="125"/>
      <c r="W115" s="125"/>
      <c r="X115" s="125"/>
      <c r="Y115" s="125"/>
      <c r="Z115" s="125"/>
      <c r="AA115" s="125"/>
      <c r="AB115" s="125"/>
      <c r="AC115" s="125"/>
      <c r="AD115" s="125"/>
      <c r="AE115" s="125"/>
      <c r="AF115" s="125"/>
      <c r="AG115" s="125"/>
      <c r="AH115" s="14"/>
      <c r="AV115" s="14"/>
    </row>
    <row r="116" spans="17:48" x14ac:dyDescent="0.3">
      <c r="Q116" s="14"/>
      <c r="R116" s="125"/>
      <c r="S116" s="125"/>
      <c r="T116" s="125"/>
      <c r="U116" s="125"/>
      <c r="V116" s="125"/>
      <c r="W116" s="125"/>
      <c r="X116" s="125"/>
      <c r="Y116" s="125"/>
      <c r="Z116" s="125"/>
      <c r="AA116" s="125"/>
      <c r="AB116" s="125"/>
      <c r="AC116" s="125"/>
      <c r="AD116" s="125"/>
      <c r="AE116" s="125"/>
      <c r="AF116" s="125"/>
      <c r="AG116" s="125"/>
      <c r="AH116" s="14"/>
      <c r="AV116" s="14"/>
    </row>
    <row r="117" spans="17:48" x14ac:dyDescent="0.3">
      <c r="Q117" s="14"/>
      <c r="R117" s="125"/>
      <c r="S117" s="125"/>
      <c r="T117" s="125"/>
      <c r="U117" s="125"/>
      <c r="V117" s="125"/>
      <c r="W117" s="125"/>
      <c r="X117" s="125"/>
      <c r="Y117" s="125"/>
      <c r="Z117" s="125"/>
      <c r="AA117" s="125"/>
      <c r="AB117" s="125"/>
      <c r="AC117" s="125"/>
      <c r="AD117" s="125"/>
      <c r="AE117" s="125"/>
      <c r="AF117" s="125"/>
      <c r="AG117" s="125"/>
      <c r="AH117" s="14"/>
      <c r="AV117" s="14"/>
    </row>
    <row r="118" spans="17:48" x14ac:dyDescent="0.3">
      <c r="Q118" s="14"/>
      <c r="R118" s="125"/>
      <c r="S118" s="125"/>
      <c r="T118" s="125"/>
      <c r="U118" s="125"/>
      <c r="V118" s="125"/>
      <c r="W118" s="125"/>
      <c r="X118" s="125"/>
      <c r="Y118" s="125"/>
      <c r="Z118" s="125"/>
      <c r="AA118" s="125"/>
      <c r="AB118" s="125"/>
      <c r="AC118" s="125"/>
      <c r="AD118" s="125"/>
      <c r="AE118" s="125"/>
      <c r="AF118" s="125"/>
      <c r="AG118" s="125"/>
      <c r="AH118" s="14"/>
      <c r="AV118" s="14"/>
    </row>
    <row r="119" spans="17:48" x14ac:dyDescent="0.3">
      <c r="Q119" s="14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125"/>
      <c r="AC119" s="125"/>
      <c r="AD119" s="125"/>
      <c r="AE119" s="125"/>
      <c r="AF119" s="125"/>
      <c r="AG119" s="125"/>
      <c r="AH119" s="14"/>
      <c r="AV119" s="14"/>
    </row>
    <row r="120" spans="17:48" x14ac:dyDescent="0.3">
      <c r="Q120" s="14"/>
      <c r="R120" s="125"/>
      <c r="S120" s="125"/>
      <c r="T120" s="125"/>
      <c r="U120" s="125"/>
      <c r="V120" s="125"/>
      <c r="W120" s="125"/>
      <c r="X120" s="125"/>
      <c r="Y120" s="125"/>
      <c r="Z120" s="125"/>
      <c r="AA120" s="125"/>
      <c r="AB120" s="125"/>
      <c r="AC120" s="125"/>
      <c r="AD120" s="125"/>
      <c r="AE120" s="125"/>
      <c r="AF120" s="125"/>
      <c r="AG120" s="125"/>
      <c r="AH120" s="14"/>
      <c r="AV120" s="14"/>
    </row>
    <row r="121" spans="17:48" x14ac:dyDescent="0.3">
      <c r="Q121" s="14"/>
      <c r="R121" s="125"/>
      <c r="S121" s="125"/>
      <c r="T121" s="125"/>
      <c r="U121" s="125"/>
      <c r="V121" s="125"/>
      <c r="W121" s="125"/>
      <c r="X121" s="125"/>
      <c r="Y121" s="125"/>
      <c r="Z121" s="125"/>
      <c r="AA121" s="125"/>
      <c r="AB121" s="125"/>
      <c r="AC121" s="125"/>
      <c r="AD121" s="125"/>
      <c r="AE121" s="125"/>
      <c r="AF121" s="125"/>
      <c r="AG121" s="125"/>
      <c r="AH121" s="14"/>
      <c r="AV121" s="14"/>
    </row>
    <row r="122" spans="17:48" x14ac:dyDescent="0.3">
      <c r="Q122" s="14"/>
      <c r="R122" s="125"/>
      <c r="S122" s="125"/>
      <c r="T122" s="125"/>
      <c r="U122" s="125"/>
      <c r="V122" s="125"/>
      <c r="W122" s="125"/>
      <c r="X122" s="125"/>
      <c r="Y122" s="125"/>
      <c r="Z122" s="125"/>
      <c r="AA122" s="125"/>
      <c r="AB122" s="125"/>
      <c r="AC122" s="125"/>
      <c r="AD122" s="125"/>
      <c r="AE122" s="125"/>
      <c r="AF122" s="125"/>
      <c r="AG122" s="125"/>
      <c r="AH122" s="14"/>
      <c r="AV122" s="14"/>
    </row>
    <row r="123" spans="17:48" x14ac:dyDescent="0.3">
      <c r="Q123" s="14"/>
      <c r="R123" s="125"/>
      <c r="S123" s="125"/>
      <c r="T123" s="125"/>
      <c r="U123" s="125"/>
      <c r="V123" s="125"/>
      <c r="W123" s="125"/>
      <c r="X123" s="125"/>
      <c r="Y123" s="125"/>
      <c r="Z123" s="125"/>
      <c r="AA123" s="125"/>
      <c r="AB123" s="125"/>
      <c r="AC123" s="125"/>
      <c r="AD123" s="125"/>
      <c r="AE123" s="125"/>
      <c r="AF123" s="125"/>
      <c r="AG123" s="125"/>
      <c r="AH123" s="14"/>
      <c r="AV123" s="14"/>
    </row>
    <row r="124" spans="17:48" x14ac:dyDescent="0.3">
      <c r="Q124" s="14"/>
      <c r="R124" s="125"/>
      <c r="S124" s="125"/>
      <c r="T124" s="125"/>
      <c r="U124" s="125"/>
      <c r="V124" s="125"/>
      <c r="W124" s="125"/>
      <c r="X124" s="125"/>
      <c r="Y124" s="125"/>
      <c r="Z124" s="125"/>
      <c r="AA124" s="125"/>
      <c r="AB124" s="125"/>
      <c r="AC124" s="125"/>
      <c r="AD124" s="125"/>
      <c r="AE124" s="125"/>
      <c r="AF124" s="125"/>
      <c r="AG124" s="125"/>
      <c r="AH124" s="14"/>
      <c r="AV124" s="14"/>
    </row>
    <row r="125" spans="17:48" x14ac:dyDescent="0.3">
      <c r="Q125" s="14"/>
      <c r="R125" s="125"/>
      <c r="S125" s="125"/>
      <c r="T125" s="125"/>
      <c r="U125" s="125"/>
      <c r="V125" s="125"/>
      <c r="W125" s="125"/>
      <c r="X125" s="125"/>
      <c r="Y125" s="125"/>
      <c r="Z125" s="125"/>
      <c r="AA125" s="125"/>
      <c r="AB125" s="125"/>
      <c r="AC125" s="125"/>
      <c r="AD125" s="125"/>
      <c r="AE125" s="125"/>
      <c r="AF125" s="125"/>
      <c r="AG125" s="125"/>
      <c r="AH125" s="14"/>
      <c r="AV125" s="14"/>
    </row>
    <row r="126" spans="17:48" x14ac:dyDescent="0.3">
      <c r="Q126" s="14"/>
      <c r="R126" s="125"/>
      <c r="S126" s="125"/>
      <c r="T126" s="125"/>
      <c r="U126" s="125"/>
      <c r="V126" s="125"/>
      <c r="W126" s="125"/>
      <c r="X126" s="125"/>
      <c r="Y126" s="125"/>
      <c r="Z126" s="125"/>
      <c r="AA126" s="125"/>
      <c r="AB126" s="125"/>
      <c r="AC126" s="125"/>
      <c r="AD126" s="125"/>
      <c r="AE126" s="125"/>
      <c r="AF126" s="125"/>
      <c r="AG126" s="125"/>
      <c r="AH126" s="14"/>
      <c r="AV126" s="14"/>
    </row>
    <row r="127" spans="17:48" x14ac:dyDescent="0.3">
      <c r="Q127" s="14"/>
      <c r="R127" s="125"/>
      <c r="S127" s="125"/>
      <c r="T127" s="125"/>
      <c r="U127" s="125"/>
      <c r="V127" s="125"/>
      <c r="W127" s="125"/>
      <c r="X127" s="125"/>
      <c r="Y127" s="125"/>
      <c r="Z127" s="125"/>
      <c r="AA127" s="125"/>
      <c r="AB127" s="125"/>
      <c r="AC127" s="125"/>
      <c r="AD127" s="125"/>
      <c r="AE127" s="125"/>
      <c r="AF127" s="125"/>
      <c r="AG127" s="125"/>
      <c r="AH127" s="14"/>
      <c r="AV127" s="14"/>
    </row>
    <row r="128" spans="17:48" x14ac:dyDescent="0.3">
      <c r="Q128" s="14"/>
      <c r="R128" s="125"/>
      <c r="S128" s="125"/>
      <c r="T128" s="125"/>
      <c r="U128" s="125"/>
      <c r="V128" s="125"/>
      <c r="W128" s="125"/>
      <c r="X128" s="125"/>
      <c r="Y128" s="125"/>
      <c r="Z128" s="125"/>
      <c r="AA128" s="125"/>
      <c r="AB128" s="125"/>
      <c r="AC128" s="125"/>
      <c r="AD128" s="125"/>
      <c r="AE128" s="125"/>
      <c r="AF128" s="125"/>
      <c r="AG128" s="125"/>
      <c r="AH128" s="14"/>
      <c r="AV128" s="14"/>
    </row>
    <row r="129" spans="1:48" x14ac:dyDescent="0.3">
      <c r="Q129" s="14"/>
      <c r="R129" s="125"/>
      <c r="S129" s="125"/>
      <c r="T129" s="125"/>
      <c r="U129" s="125"/>
      <c r="V129" s="125"/>
      <c r="W129" s="125"/>
      <c r="X129" s="125"/>
      <c r="Y129" s="125"/>
      <c r="Z129" s="125"/>
      <c r="AA129" s="125"/>
      <c r="AB129" s="125"/>
      <c r="AC129" s="125"/>
      <c r="AD129" s="125"/>
      <c r="AE129" s="125"/>
      <c r="AF129" s="125"/>
      <c r="AG129" s="125"/>
      <c r="AH129" s="14"/>
      <c r="AV129" s="14"/>
    </row>
    <row r="130" spans="1:48" x14ac:dyDescent="0.3">
      <c r="Q130" s="14"/>
      <c r="R130" s="125"/>
      <c r="S130" s="125"/>
      <c r="T130" s="125"/>
      <c r="U130" s="125"/>
      <c r="V130" s="125"/>
      <c r="W130" s="125"/>
      <c r="X130" s="125"/>
      <c r="Y130" s="125"/>
      <c r="Z130" s="125"/>
      <c r="AA130" s="125"/>
      <c r="AB130" s="125"/>
      <c r="AC130" s="125"/>
      <c r="AD130" s="125"/>
      <c r="AE130" s="125"/>
      <c r="AF130" s="125"/>
      <c r="AG130" s="125"/>
      <c r="AH130" s="14"/>
      <c r="AV130" s="14"/>
    </row>
    <row r="131" spans="1:48" x14ac:dyDescent="0.3">
      <c r="Q131" s="14"/>
      <c r="R131" s="125"/>
      <c r="S131" s="125"/>
      <c r="T131" s="125"/>
      <c r="U131" s="125"/>
      <c r="V131" s="125"/>
      <c r="W131" s="125"/>
      <c r="X131" s="125"/>
      <c r="Y131" s="125"/>
      <c r="Z131" s="125"/>
      <c r="AA131" s="125"/>
      <c r="AB131" s="125"/>
      <c r="AC131" s="125"/>
      <c r="AD131" s="125"/>
      <c r="AE131" s="125"/>
      <c r="AF131" s="125"/>
      <c r="AG131" s="125"/>
      <c r="AH131" s="14"/>
      <c r="AV131" s="14"/>
    </row>
    <row r="132" spans="1:48" x14ac:dyDescent="0.3">
      <c r="A132" s="121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</row>
    <row r="133" spans="1:48" x14ac:dyDescent="0.3">
      <c r="Q133" s="14"/>
      <c r="R133" s="125"/>
      <c r="S133" s="125"/>
      <c r="T133" s="125"/>
      <c r="U133" s="125"/>
      <c r="V133" s="125"/>
      <c r="W133" s="125"/>
      <c r="X133" s="125"/>
      <c r="Y133" s="125"/>
      <c r="Z133" s="125"/>
      <c r="AA133" s="125"/>
      <c r="AB133" s="125"/>
      <c r="AC133" s="125"/>
      <c r="AD133" s="125"/>
      <c r="AE133" s="125"/>
      <c r="AF133" s="125"/>
      <c r="AG133" s="125"/>
      <c r="AH133" s="14"/>
      <c r="AV133" s="14"/>
    </row>
    <row r="134" spans="1:48" x14ac:dyDescent="0.3">
      <c r="A134" s="122" t="s">
        <v>640</v>
      </c>
      <c r="Q134" s="14"/>
      <c r="R134" s="122" t="s">
        <v>921</v>
      </c>
      <c r="S134" s="125"/>
      <c r="T134" s="125"/>
      <c r="U134" s="125"/>
      <c r="V134" s="125"/>
      <c r="W134" s="125"/>
      <c r="X134" s="125"/>
      <c r="Y134" s="125"/>
      <c r="Z134" s="125"/>
      <c r="AA134" s="125"/>
      <c r="AB134" s="125"/>
      <c r="AC134" s="125"/>
      <c r="AD134" s="125"/>
      <c r="AE134" s="125"/>
      <c r="AF134" s="125"/>
      <c r="AG134" s="125"/>
      <c r="AH134" s="14"/>
      <c r="AI134" s="123"/>
      <c r="AJ134" s="123" t="s">
        <v>18</v>
      </c>
      <c r="AK134" s="123"/>
      <c r="AV134" s="14"/>
    </row>
    <row r="135" spans="1:48" x14ac:dyDescent="0.3">
      <c r="Q135" s="14"/>
      <c r="R135" s="125"/>
      <c r="S135" s="125"/>
      <c r="T135" s="125"/>
      <c r="U135" s="125"/>
      <c r="V135" s="125"/>
      <c r="W135" s="125"/>
      <c r="X135" s="125"/>
      <c r="Y135" s="125"/>
      <c r="Z135" s="125"/>
      <c r="AA135" s="125"/>
      <c r="AB135" s="125"/>
      <c r="AC135" s="125"/>
      <c r="AD135" s="125"/>
      <c r="AE135" s="125"/>
      <c r="AF135" s="125"/>
      <c r="AG135" s="125"/>
      <c r="AH135" s="14"/>
      <c r="AI135" s="123"/>
      <c r="AJ135" s="123" t="s">
        <v>17</v>
      </c>
      <c r="AK135" s="123" t="s">
        <v>942</v>
      </c>
      <c r="AV135" s="14"/>
    </row>
    <row r="136" spans="1:48" x14ac:dyDescent="0.3">
      <c r="Q136" s="14"/>
      <c r="R136" s="125"/>
      <c r="S136" s="125"/>
      <c r="T136" s="125"/>
      <c r="U136" s="125"/>
      <c r="V136" s="125"/>
      <c r="W136" s="125"/>
      <c r="X136" s="125"/>
      <c r="Y136" s="125"/>
      <c r="Z136" s="125"/>
      <c r="AA136" s="125"/>
      <c r="AB136" s="125"/>
      <c r="AC136" s="125"/>
      <c r="AD136" s="125"/>
      <c r="AE136" s="125"/>
      <c r="AF136" s="125"/>
      <c r="AG136" s="125"/>
      <c r="AH136" s="14"/>
      <c r="AI136" s="123">
        <v>2013</v>
      </c>
      <c r="AJ136" s="135">
        <v>2620.9481277042573</v>
      </c>
      <c r="AK136" s="135">
        <v>1429.0573464839842</v>
      </c>
      <c r="AV136" s="14"/>
    </row>
    <row r="137" spans="1:48" x14ac:dyDescent="0.3">
      <c r="Q137" s="14"/>
      <c r="R137" s="125"/>
      <c r="S137" s="125"/>
      <c r="T137" s="125"/>
      <c r="U137" s="125"/>
      <c r="V137" s="125"/>
      <c r="W137" s="125"/>
      <c r="X137" s="125"/>
      <c r="Y137" s="125"/>
      <c r="Z137" s="125"/>
      <c r="AA137" s="125"/>
      <c r="AB137" s="125"/>
      <c r="AC137" s="125"/>
      <c r="AD137" s="125"/>
      <c r="AE137" s="125"/>
      <c r="AF137" s="125"/>
      <c r="AG137" s="125"/>
      <c r="AH137" s="14"/>
      <c r="AI137" s="123">
        <v>2014</v>
      </c>
      <c r="AJ137" s="135">
        <v>2623.6462187299167</v>
      </c>
      <c r="AK137" s="135">
        <v>1394.6307984500017</v>
      </c>
      <c r="AV137" s="14"/>
    </row>
    <row r="138" spans="1:48" x14ac:dyDescent="0.3">
      <c r="Q138" s="14"/>
      <c r="R138" s="125"/>
      <c r="S138" s="125"/>
      <c r="T138" s="125"/>
      <c r="U138" s="125"/>
      <c r="V138" s="125"/>
      <c r="W138" s="125"/>
      <c r="X138" s="125"/>
      <c r="Y138" s="125"/>
      <c r="Z138" s="125"/>
      <c r="AA138" s="125"/>
      <c r="AB138" s="125"/>
      <c r="AC138" s="125"/>
      <c r="AD138" s="125"/>
      <c r="AE138" s="125"/>
      <c r="AF138" s="125"/>
      <c r="AG138" s="125"/>
      <c r="AH138" s="14"/>
      <c r="AI138" s="123">
        <v>2015</v>
      </c>
      <c r="AJ138" s="135">
        <v>2594.2703112581726</v>
      </c>
      <c r="AK138" s="135">
        <v>1417.9318641056479</v>
      </c>
      <c r="AV138" s="14"/>
    </row>
    <row r="139" spans="1:48" x14ac:dyDescent="0.3">
      <c r="Q139" s="14"/>
      <c r="R139" s="125"/>
      <c r="S139" s="125"/>
      <c r="T139" s="125"/>
      <c r="U139" s="125"/>
      <c r="V139" s="125"/>
      <c r="W139" s="125"/>
      <c r="X139" s="125"/>
      <c r="Y139" s="125"/>
      <c r="Z139" s="125"/>
      <c r="AA139" s="125"/>
      <c r="AB139" s="125"/>
      <c r="AC139" s="125"/>
      <c r="AD139" s="125"/>
      <c r="AE139" s="125"/>
      <c r="AF139" s="125"/>
      <c r="AG139" s="125"/>
      <c r="AH139" s="14"/>
      <c r="AI139" s="123">
        <v>2016</v>
      </c>
      <c r="AJ139" s="135">
        <v>2528.4648872734178</v>
      </c>
      <c r="AK139" s="135">
        <v>1452.3171403959352</v>
      </c>
      <c r="AV139" s="14"/>
    </row>
    <row r="140" spans="1:48" x14ac:dyDescent="0.3">
      <c r="Q140" s="14"/>
      <c r="R140" s="125"/>
      <c r="S140" s="125"/>
      <c r="T140" s="125"/>
      <c r="U140" s="125"/>
      <c r="V140" s="125"/>
      <c r="W140" s="125"/>
      <c r="X140" s="125"/>
      <c r="Y140" s="125"/>
      <c r="Z140" s="125"/>
      <c r="AA140" s="125"/>
      <c r="AB140" s="125"/>
      <c r="AC140" s="125"/>
      <c r="AD140" s="125"/>
      <c r="AE140" s="125"/>
      <c r="AF140" s="125"/>
      <c r="AG140" s="125"/>
      <c r="AH140" s="14"/>
      <c r="AI140" s="123">
        <v>2017</v>
      </c>
      <c r="AJ140" s="135">
        <v>2463.181732318064</v>
      </c>
      <c r="AK140" s="135">
        <v>1454.234017391133</v>
      </c>
      <c r="AV140" s="14"/>
    </row>
    <row r="141" spans="1:48" x14ac:dyDescent="0.3">
      <c r="Q141" s="14"/>
      <c r="R141" s="125"/>
      <c r="S141" s="125"/>
      <c r="T141" s="125"/>
      <c r="U141" s="125"/>
      <c r="V141" s="125"/>
      <c r="W141" s="125"/>
      <c r="X141" s="125"/>
      <c r="Y141" s="125"/>
      <c r="Z141" s="125"/>
      <c r="AA141" s="125"/>
      <c r="AB141" s="125"/>
      <c r="AC141" s="125"/>
      <c r="AD141" s="125"/>
      <c r="AE141" s="125"/>
      <c r="AF141" s="125"/>
      <c r="AG141" s="125"/>
      <c r="AH141" s="14"/>
      <c r="AI141" s="123">
        <v>2018</v>
      </c>
      <c r="AJ141" s="135">
        <v>2478.9431258370514</v>
      </c>
      <c r="AK141" s="135">
        <v>1634.8733722572492</v>
      </c>
      <c r="AV141" s="14"/>
    </row>
    <row r="142" spans="1:48" x14ac:dyDescent="0.3">
      <c r="Q142" s="14"/>
      <c r="R142" s="125"/>
      <c r="S142" s="125"/>
      <c r="T142" s="125"/>
      <c r="U142" s="125"/>
      <c r="V142" s="125"/>
      <c r="W142" s="125"/>
      <c r="X142" s="125"/>
      <c r="Y142" s="125"/>
      <c r="Z142" s="125"/>
      <c r="AA142" s="125"/>
      <c r="AB142" s="125"/>
      <c r="AC142" s="125"/>
      <c r="AD142" s="125"/>
      <c r="AE142" s="125"/>
      <c r="AF142" s="125"/>
      <c r="AG142" s="125"/>
      <c r="AH142" s="14"/>
      <c r="AI142" s="123">
        <v>2019</v>
      </c>
      <c r="AJ142" s="135">
        <v>2305.1284557332706</v>
      </c>
      <c r="AK142" s="135">
        <v>1579.9651124406939</v>
      </c>
      <c r="AV142" s="14"/>
    </row>
    <row r="143" spans="1:48" x14ac:dyDescent="0.3">
      <c r="Q143" s="14"/>
      <c r="R143" s="125"/>
      <c r="S143" s="125"/>
      <c r="T143" s="125"/>
      <c r="U143" s="125"/>
      <c r="V143" s="125"/>
      <c r="W143" s="125"/>
      <c r="X143" s="125"/>
      <c r="Y143" s="125"/>
      <c r="Z143" s="125"/>
      <c r="AA143" s="125"/>
      <c r="AB143" s="125"/>
      <c r="AC143" s="125"/>
      <c r="AD143" s="125"/>
      <c r="AE143" s="125"/>
      <c r="AF143" s="125"/>
      <c r="AG143" s="125"/>
      <c r="AH143" s="14"/>
      <c r="AI143" s="123">
        <v>2020</v>
      </c>
      <c r="AJ143" s="135">
        <v>2301.7393735022088</v>
      </c>
      <c r="AK143" s="135">
        <v>1666.3314041360504</v>
      </c>
      <c r="AV143" s="14"/>
    </row>
    <row r="144" spans="1:48" x14ac:dyDescent="0.3">
      <c r="Q144" s="14"/>
      <c r="R144" s="125"/>
      <c r="S144" s="125"/>
      <c r="T144" s="125"/>
      <c r="U144" s="125"/>
      <c r="V144" s="125"/>
      <c r="W144" s="125"/>
      <c r="X144" s="125"/>
      <c r="Y144" s="125"/>
      <c r="Z144" s="125"/>
      <c r="AA144" s="125"/>
      <c r="AB144" s="125"/>
      <c r="AC144" s="125"/>
      <c r="AD144" s="125"/>
      <c r="AE144" s="125"/>
      <c r="AF144" s="125"/>
      <c r="AG144" s="125"/>
      <c r="AH144" s="14"/>
      <c r="AI144" s="123">
        <v>2021</v>
      </c>
      <c r="AJ144" s="135">
        <v>2324.3760985200001</v>
      </c>
      <c r="AK144" s="135">
        <v>1753.7308107500003</v>
      </c>
      <c r="AV144" s="14"/>
    </row>
    <row r="145" spans="1:48" x14ac:dyDescent="0.3">
      <c r="Q145" s="14"/>
      <c r="R145" s="125"/>
      <c r="S145" s="125"/>
      <c r="T145" s="125"/>
      <c r="U145" s="125"/>
      <c r="V145" s="125"/>
      <c r="W145" s="125"/>
      <c r="X145" s="125"/>
      <c r="Y145" s="125"/>
      <c r="Z145" s="125"/>
      <c r="AA145" s="125"/>
      <c r="AB145" s="125"/>
      <c r="AC145" s="125"/>
      <c r="AD145" s="125"/>
      <c r="AE145" s="125"/>
      <c r="AF145" s="125"/>
      <c r="AG145" s="125"/>
      <c r="AH145" s="14"/>
      <c r="AI145" s="123">
        <v>2022</v>
      </c>
      <c r="AJ145" s="135">
        <v>2369.9930822480001</v>
      </c>
      <c r="AK145" s="135">
        <v>1691.2287455329999</v>
      </c>
      <c r="AV145" s="14"/>
    </row>
    <row r="146" spans="1:48" x14ac:dyDescent="0.3">
      <c r="Q146" s="14"/>
      <c r="R146" s="125"/>
      <c r="S146" s="125"/>
      <c r="T146" s="125"/>
      <c r="U146" s="125"/>
      <c r="V146" s="125"/>
      <c r="W146" s="125"/>
      <c r="X146" s="125"/>
      <c r="Y146" s="125"/>
      <c r="Z146" s="125"/>
      <c r="AA146" s="125"/>
      <c r="AB146" s="125"/>
      <c r="AC146" s="125"/>
      <c r="AD146" s="125"/>
      <c r="AE146" s="125"/>
      <c r="AF146" s="125"/>
      <c r="AG146" s="125"/>
      <c r="AH146" s="14"/>
      <c r="AV146" s="14"/>
    </row>
    <row r="147" spans="1:48" x14ac:dyDescent="0.3">
      <c r="Q147" s="14"/>
      <c r="R147" s="125"/>
      <c r="S147" s="125"/>
      <c r="T147" s="125"/>
      <c r="U147" s="125"/>
      <c r="V147" s="125"/>
      <c r="W147" s="125"/>
      <c r="X147" s="125"/>
      <c r="Y147" s="125"/>
      <c r="Z147" s="125"/>
      <c r="AA147" s="125"/>
      <c r="AB147" s="125"/>
      <c r="AC147" s="125"/>
      <c r="AD147" s="125"/>
      <c r="AE147" s="125"/>
      <c r="AF147" s="125"/>
      <c r="AG147" s="125"/>
      <c r="AH147" s="14"/>
      <c r="AV147" s="14"/>
    </row>
    <row r="148" spans="1:48" x14ac:dyDescent="0.3">
      <c r="Q148" s="14"/>
      <c r="R148" s="125"/>
      <c r="S148" s="125"/>
      <c r="T148" s="125"/>
      <c r="U148" s="125"/>
      <c r="V148" s="125"/>
      <c r="W148" s="125"/>
      <c r="X148" s="125"/>
      <c r="Y148" s="125"/>
      <c r="Z148" s="125"/>
      <c r="AA148" s="125"/>
      <c r="AB148" s="125"/>
      <c r="AC148" s="125"/>
      <c r="AD148" s="125"/>
      <c r="AE148" s="125"/>
      <c r="AF148" s="125"/>
      <c r="AG148" s="125"/>
      <c r="AH148" s="14"/>
      <c r="AV148" s="14"/>
    </row>
    <row r="149" spans="1:48" x14ac:dyDescent="0.3">
      <c r="Q149" s="14"/>
      <c r="R149" s="125"/>
      <c r="S149" s="125"/>
      <c r="T149" s="125"/>
      <c r="U149" s="125"/>
      <c r="V149" s="125"/>
      <c r="W149" s="125"/>
      <c r="X149" s="125"/>
      <c r="Y149" s="125"/>
      <c r="Z149" s="125"/>
      <c r="AA149" s="125"/>
      <c r="AB149" s="125"/>
      <c r="AC149" s="125"/>
      <c r="AD149" s="125"/>
      <c r="AE149" s="125"/>
      <c r="AF149" s="125"/>
      <c r="AG149" s="125"/>
      <c r="AH149" s="14"/>
      <c r="AV149" s="14"/>
    </row>
    <row r="150" spans="1:48" x14ac:dyDescent="0.3">
      <c r="Q150" s="14"/>
      <c r="R150" s="125"/>
      <c r="S150" s="125"/>
      <c r="T150" s="125"/>
      <c r="U150" s="125"/>
      <c r="V150" s="125"/>
      <c r="W150" s="125"/>
      <c r="X150" s="125"/>
      <c r="Y150" s="125"/>
      <c r="Z150" s="125"/>
      <c r="AA150" s="125"/>
      <c r="AB150" s="125"/>
      <c r="AC150" s="125"/>
      <c r="AD150" s="125"/>
      <c r="AE150" s="125"/>
      <c r="AF150" s="125"/>
      <c r="AG150" s="125"/>
      <c r="AH150" s="14"/>
      <c r="AV150" s="14"/>
    </row>
    <row r="151" spans="1:48" x14ac:dyDescent="0.3">
      <c r="Q151" s="14"/>
      <c r="R151" s="125"/>
      <c r="S151" s="125"/>
      <c r="T151" s="125"/>
      <c r="U151" s="125"/>
      <c r="V151" s="125"/>
      <c r="W151" s="125"/>
      <c r="X151" s="125"/>
      <c r="Y151" s="125"/>
      <c r="Z151" s="125"/>
      <c r="AA151" s="125"/>
      <c r="AB151" s="125"/>
      <c r="AC151" s="125"/>
      <c r="AD151" s="125"/>
      <c r="AE151" s="125"/>
      <c r="AF151" s="125"/>
      <c r="AG151" s="125"/>
      <c r="AH151" s="14"/>
      <c r="AV151" s="14"/>
    </row>
    <row r="152" spans="1:48" x14ac:dyDescent="0.3">
      <c r="Q152" s="14"/>
      <c r="R152" s="125"/>
      <c r="S152" s="125"/>
      <c r="T152" s="125"/>
      <c r="U152" s="125"/>
      <c r="V152" s="125"/>
      <c r="W152" s="125"/>
      <c r="X152" s="125"/>
      <c r="Y152" s="125"/>
      <c r="Z152" s="125"/>
      <c r="AA152" s="125"/>
      <c r="AB152" s="125"/>
      <c r="AC152" s="125"/>
      <c r="AD152" s="125"/>
      <c r="AE152" s="125"/>
      <c r="AF152" s="125"/>
      <c r="AG152" s="125"/>
      <c r="AH152" s="14"/>
      <c r="AV152" s="14"/>
    </row>
    <row r="153" spans="1:48" x14ac:dyDescent="0.3">
      <c r="Q153" s="14"/>
      <c r="R153" s="125"/>
      <c r="S153" s="125"/>
      <c r="T153" s="125"/>
      <c r="U153" s="125"/>
      <c r="V153" s="125"/>
      <c r="W153" s="125"/>
      <c r="X153" s="125"/>
      <c r="Y153" s="125"/>
      <c r="Z153" s="125"/>
      <c r="AA153" s="125"/>
      <c r="AB153" s="125"/>
      <c r="AC153" s="125"/>
      <c r="AD153" s="125"/>
      <c r="AE153" s="125"/>
      <c r="AF153" s="125"/>
      <c r="AG153" s="125"/>
      <c r="AH153" s="14"/>
      <c r="AV153" s="14"/>
    </row>
    <row r="154" spans="1:48" x14ac:dyDescent="0.3">
      <c r="Q154" s="14"/>
      <c r="R154" s="125"/>
      <c r="S154" s="125"/>
      <c r="T154" s="125"/>
      <c r="U154" s="125"/>
      <c r="V154" s="125"/>
      <c r="W154" s="125"/>
      <c r="X154" s="125"/>
      <c r="Y154" s="125"/>
      <c r="Z154" s="125"/>
      <c r="AA154" s="125"/>
      <c r="AB154" s="125"/>
      <c r="AC154" s="125"/>
      <c r="AD154" s="125"/>
      <c r="AE154" s="125"/>
      <c r="AF154" s="125"/>
      <c r="AG154" s="125"/>
      <c r="AH154" s="14"/>
      <c r="AV154" s="14"/>
    </row>
    <row r="155" spans="1:48" x14ac:dyDescent="0.3">
      <c r="Q155" s="14"/>
      <c r="R155" s="125"/>
      <c r="S155" s="125"/>
      <c r="T155" s="125"/>
      <c r="U155" s="125"/>
      <c r="V155" s="125"/>
      <c r="W155" s="125"/>
      <c r="X155" s="125"/>
      <c r="Y155" s="125"/>
      <c r="Z155" s="125"/>
      <c r="AA155" s="125"/>
      <c r="AB155" s="125"/>
      <c r="AC155" s="125"/>
      <c r="AD155" s="125"/>
      <c r="AE155" s="125"/>
      <c r="AF155" s="125"/>
      <c r="AG155" s="125"/>
      <c r="AH155" s="14"/>
      <c r="AV155" s="14"/>
    </row>
    <row r="156" spans="1:48" x14ac:dyDescent="0.3">
      <c r="Q156" s="14"/>
      <c r="R156" s="125"/>
      <c r="S156" s="125"/>
      <c r="T156" s="125"/>
      <c r="U156" s="125"/>
      <c r="V156" s="125"/>
      <c r="W156" s="125"/>
      <c r="X156" s="125"/>
      <c r="Y156" s="125"/>
      <c r="Z156" s="125"/>
      <c r="AA156" s="125"/>
      <c r="AB156" s="125"/>
      <c r="AC156" s="125"/>
      <c r="AD156" s="125"/>
      <c r="AE156" s="125"/>
      <c r="AF156" s="125"/>
      <c r="AG156" s="125"/>
      <c r="AH156" s="14"/>
      <c r="AV156" s="14"/>
    </row>
    <row r="157" spans="1:48" x14ac:dyDescent="0.3">
      <c r="Q157" s="14"/>
      <c r="R157" s="125"/>
      <c r="S157" s="125"/>
      <c r="T157" s="125"/>
      <c r="U157" s="125"/>
      <c r="V157" s="125"/>
      <c r="W157" s="125"/>
      <c r="X157" s="125"/>
      <c r="Y157" s="125"/>
      <c r="Z157" s="125"/>
      <c r="AA157" s="125"/>
      <c r="AB157" s="125"/>
      <c r="AC157" s="125"/>
      <c r="AD157" s="125"/>
      <c r="AE157" s="125"/>
      <c r="AF157" s="125"/>
      <c r="AG157" s="125"/>
      <c r="AH157" s="14"/>
      <c r="AV157" s="14"/>
    </row>
    <row r="158" spans="1:48" x14ac:dyDescent="0.3">
      <c r="A158" s="121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</row>
    <row r="159" spans="1:48" x14ac:dyDescent="0.3">
      <c r="Q159" s="14"/>
      <c r="R159" s="125"/>
      <c r="S159" s="125"/>
      <c r="T159" s="125"/>
      <c r="U159" s="125"/>
      <c r="V159" s="125"/>
      <c r="W159" s="125"/>
      <c r="X159" s="125"/>
      <c r="Y159" s="125"/>
      <c r="Z159" s="125"/>
      <c r="AA159" s="125"/>
      <c r="AB159" s="125"/>
      <c r="AC159" s="125"/>
      <c r="AD159" s="125"/>
      <c r="AE159" s="125"/>
      <c r="AF159" s="125"/>
      <c r="AG159" s="125"/>
      <c r="AH159" s="14"/>
      <c r="AJ159" s="123">
        <v>2022</v>
      </c>
      <c r="AV159" s="14"/>
    </row>
    <row r="160" spans="1:48" x14ac:dyDescent="0.3">
      <c r="A160" s="122" t="s">
        <v>641</v>
      </c>
      <c r="Q160" s="14"/>
      <c r="R160" s="122" t="s">
        <v>920</v>
      </c>
      <c r="S160" s="125"/>
      <c r="T160" s="125"/>
      <c r="U160" s="125"/>
      <c r="V160" s="125"/>
      <c r="W160" s="125"/>
      <c r="X160" s="125"/>
      <c r="Y160" s="125"/>
      <c r="Z160" s="125"/>
      <c r="AA160" s="125"/>
      <c r="AB160" s="125"/>
      <c r="AC160" s="125"/>
      <c r="AD160" s="125"/>
      <c r="AE160" s="125"/>
      <c r="AF160" s="125"/>
      <c r="AG160" s="125"/>
      <c r="AH160" s="14"/>
      <c r="AI160" s="123" t="s">
        <v>11</v>
      </c>
      <c r="AJ160" s="135" vm="35">
        <v>266554.80959600001</v>
      </c>
      <c r="AV160" s="14"/>
    </row>
    <row r="161" spans="17:48" x14ac:dyDescent="0.3">
      <c r="Q161" s="14"/>
      <c r="R161" s="125"/>
      <c r="S161" s="125"/>
      <c r="T161" s="125"/>
      <c r="U161" s="125"/>
      <c r="V161" s="125"/>
      <c r="W161" s="125"/>
      <c r="X161" s="125"/>
      <c r="Y161" s="125"/>
      <c r="Z161" s="125"/>
      <c r="AA161" s="125"/>
      <c r="AB161" s="125"/>
      <c r="AC161" s="125"/>
      <c r="AD161" s="125"/>
      <c r="AE161" s="125"/>
      <c r="AF161" s="125"/>
      <c r="AG161" s="125"/>
      <c r="AH161" s="14"/>
      <c r="AI161" s="123" t="s">
        <v>642</v>
      </c>
      <c r="AJ161" s="135" vm="36">
        <v>99921.210286000001</v>
      </c>
      <c r="AV161" s="14"/>
    </row>
    <row r="162" spans="17:48" x14ac:dyDescent="0.3">
      <c r="Q162" s="14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  <c r="AC162" s="125"/>
      <c r="AD162" s="125"/>
      <c r="AE162" s="125"/>
      <c r="AF162" s="125"/>
      <c r="AG162" s="125"/>
      <c r="AH162" s="14"/>
      <c r="AI162" s="123" t="s">
        <v>643</v>
      </c>
      <c r="AJ162" s="135" vm="37">
        <v>103745.62840699998</v>
      </c>
      <c r="AV162" s="14"/>
    </row>
    <row r="163" spans="17:48" x14ac:dyDescent="0.3">
      <c r="Q163" s="14"/>
      <c r="R163" s="125"/>
      <c r="S163" s="125"/>
      <c r="T163" s="125"/>
      <c r="U163" s="125"/>
      <c r="V163" s="125"/>
      <c r="W163" s="125"/>
      <c r="X163" s="125"/>
      <c r="Y163" s="125"/>
      <c r="Z163" s="125"/>
      <c r="AA163" s="125"/>
      <c r="AB163" s="125"/>
      <c r="AC163" s="125"/>
      <c r="AD163" s="125"/>
      <c r="AE163" s="125"/>
      <c r="AF163" s="125"/>
      <c r="AG163" s="125"/>
      <c r="AH163" s="14"/>
      <c r="AI163" s="123" t="s">
        <v>644</v>
      </c>
      <c r="AJ163" s="135" vm="38">
        <v>62887.639404000001</v>
      </c>
      <c r="AV163" s="14"/>
    </row>
    <row r="164" spans="17:48" x14ac:dyDescent="0.3">
      <c r="Q164" s="14"/>
      <c r="R164" s="125"/>
      <c r="S164" s="125"/>
      <c r="T164" s="125"/>
      <c r="U164" s="125"/>
      <c r="V164" s="125"/>
      <c r="W164" s="125"/>
      <c r="X164" s="125"/>
      <c r="Y164" s="125"/>
      <c r="Z164" s="125"/>
      <c r="AA164" s="125"/>
      <c r="AB164" s="125"/>
      <c r="AC164" s="125"/>
      <c r="AD164" s="125"/>
      <c r="AE164" s="125"/>
      <c r="AF164" s="125"/>
      <c r="AG164" s="125"/>
      <c r="AH164" s="14"/>
      <c r="AI164" s="123" t="s">
        <v>525</v>
      </c>
      <c r="AJ164" s="135" vm="39">
        <v>477240.70195899997</v>
      </c>
      <c r="AV164" s="14"/>
    </row>
    <row r="165" spans="17:48" x14ac:dyDescent="0.3">
      <c r="Q165" s="14"/>
      <c r="R165" s="125"/>
      <c r="S165" s="125"/>
      <c r="T165" s="125"/>
      <c r="U165" s="125"/>
      <c r="V165" s="125"/>
      <c r="W165" s="125"/>
      <c r="X165" s="125"/>
      <c r="Y165" s="125"/>
      <c r="Z165" s="125"/>
      <c r="AA165" s="125"/>
      <c r="AB165" s="125"/>
      <c r="AC165" s="125"/>
      <c r="AD165" s="125"/>
      <c r="AE165" s="125"/>
      <c r="AF165" s="125"/>
      <c r="AG165" s="125"/>
      <c r="AH165" s="14"/>
      <c r="AI165" s="123" t="s">
        <v>645</v>
      </c>
      <c r="AJ165" s="135" vm="40">
        <v>140416.410129</v>
      </c>
      <c r="AV165" s="14"/>
    </row>
    <row r="166" spans="17:48" x14ac:dyDescent="0.3">
      <c r="Q166" s="14"/>
      <c r="R166" s="125"/>
      <c r="S166" s="125"/>
      <c r="T166" s="125"/>
      <c r="U166" s="125"/>
      <c r="V166" s="125"/>
      <c r="W166" s="125"/>
      <c r="X166" s="125"/>
      <c r="Y166" s="125"/>
      <c r="Z166" s="125"/>
      <c r="AA166" s="125"/>
      <c r="AB166" s="125"/>
      <c r="AC166" s="125"/>
      <c r="AD166" s="125"/>
      <c r="AE166" s="125"/>
      <c r="AF166" s="125"/>
      <c r="AG166" s="125"/>
      <c r="AH166" s="14"/>
      <c r="AI166" s="123" t="s">
        <v>13</v>
      </c>
      <c r="AJ166" s="135" vm="41">
        <v>14639.122949999999</v>
      </c>
      <c r="AV166" s="14"/>
    </row>
    <row r="167" spans="17:48" x14ac:dyDescent="0.3">
      <c r="Q167" s="14"/>
      <c r="R167" s="125"/>
      <c r="S167" s="125"/>
      <c r="T167" s="125"/>
      <c r="U167" s="125"/>
      <c r="V167" s="125"/>
      <c r="W167" s="125"/>
      <c r="X167" s="125"/>
      <c r="Y167" s="125"/>
      <c r="Z167" s="125"/>
      <c r="AA167" s="125"/>
      <c r="AB167" s="125"/>
      <c r="AC167" s="125"/>
      <c r="AD167" s="125"/>
      <c r="AE167" s="125"/>
      <c r="AF167" s="125"/>
      <c r="AG167" s="125"/>
      <c r="AH167" s="14"/>
      <c r="AV167" s="14"/>
    </row>
    <row r="168" spans="17:48" x14ac:dyDescent="0.3">
      <c r="Q168" s="14"/>
      <c r="R168" s="125"/>
      <c r="S168" s="125"/>
      <c r="T168" s="125"/>
      <c r="U168" s="125"/>
      <c r="V168" s="125"/>
      <c r="W168" s="125"/>
      <c r="X168" s="125"/>
      <c r="Y168" s="125"/>
      <c r="Z168" s="125"/>
      <c r="AA168" s="125"/>
      <c r="AB168" s="125"/>
      <c r="AC168" s="125"/>
      <c r="AD168" s="125"/>
      <c r="AE168" s="125"/>
      <c r="AF168" s="125"/>
      <c r="AG168" s="125"/>
      <c r="AH168" s="14"/>
      <c r="AV168" s="14"/>
    </row>
    <row r="169" spans="17:48" x14ac:dyDescent="0.3">
      <c r="Q169" s="14"/>
      <c r="R169" s="125"/>
      <c r="S169" s="125"/>
      <c r="T169" s="125"/>
      <c r="U169" s="125"/>
      <c r="V169" s="125"/>
      <c r="W169" s="125"/>
      <c r="X169" s="125"/>
      <c r="Y169" s="125"/>
      <c r="Z169" s="125"/>
      <c r="AA169" s="125"/>
      <c r="AB169" s="125"/>
      <c r="AC169" s="125"/>
      <c r="AD169" s="125"/>
      <c r="AE169" s="125"/>
      <c r="AF169" s="125"/>
      <c r="AG169" s="125"/>
      <c r="AH169" s="14"/>
      <c r="AV169" s="14"/>
    </row>
    <row r="170" spans="17:48" x14ac:dyDescent="0.3">
      <c r="Q170" s="14"/>
      <c r="R170" s="125"/>
      <c r="S170" s="125"/>
      <c r="T170" s="125"/>
      <c r="U170" s="125"/>
      <c r="V170" s="125"/>
      <c r="W170" s="125"/>
      <c r="X170" s="125"/>
      <c r="Y170" s="125"/>
      <c r="Z170" s="125"/>
      <c r="AA170" s="125"/>
      <c r="AB170" s="125"/>
      <c r="AC170" s="125"/>
      <c r="AD170" s="125"/>
      <c r="AE170" s="125"/>
      <c r="AF170" s="125"/>
      <c r="AG170" s="125"/>
      <c r="AH170" s="14"/>
      <c r="AV170" s="14"/>
    </row>
    <row r="171" spans="17:48" x14ac:dyDescent="0.3">
      <c r="Q171" s="14"/>
      <c r="R171" s="125"/>
      <c r="S171" s="125"/>
      <c r="T171" s="125"/>
      <c r="U171" s="125"/>
      <c r="V171" s="125"/>
      <c r="W171" s="125"/>
      <c r="X171" s="125"/>
      <c r="Y171" s="125"/>
      <c r="Z171" s="125"/>
      <c r="AA171" s="125"/>
      <c r="AB171" s="125"/>
      <c r="AC171" s="125"/>
      <c r="AD171" s="125"/>
      <c r="AE171" s="125"/>
      <c r="AF171" s="125"/>
      <c r="AG171" s="125"/>
      <c r="AH171" s="14"/>
      <c r="AV171" s="14"/>
    </row>
    <row r="172" spans="17:48" x14ac:dyDescent="0.3">
      <c r="Q172" s="14"/>
      <c r="R172" s="125"/>
      <c r="S172" s="125"/>
      <c r="T172" s="125"/>
      <c r="U172" s="125"/>
      <c r="V172" s="125"/>
      <c r="W172" s="125"/>
      <c r="X172" s="125"/>
      <c r="Y172" s="125"/>
      <c r="Z172" s="125"/>
      <c r="AA172" s="125"/>
      <c r="AB172" s="125"/>
      <c r="AC172" s="125"/>
      <c r="AD172" s="125"/>
      <c r="AE172" s="125"/>
      <c r="AF172" s="125"/>
      <c r="AG172" s="125"/>
      <c r="AH172" s="14"/>
      <c r="AV172" s="14"/>
    </row>
    <row r="173" spans="17:48" x14ac:dyDescent="0.3">
      <c r="Q173" s="14"/>
      <c r="R173" s="125"/>
      <c r="S173" s="125"/>
      <c r="T173" s="125"/>
      <c r="U173" s="125"/>
      <c r="V173" s="125"/>
      <c r="W173" s="125"/>
      <c r="X173" s="125"/>
      <c r="Y173" s="125"/>
      <c r="Z173" s="125"/>
      <c r="AA173" s="125"/>
      <c r="AB173" s="125"/>
      <c r="AC173" s="125"/>
      <c r="AD173" s="125"/>
      <c r="AE173" s="125"/>
      <c r="AF173" s="125"/>
      <c r="AG173" s="125"/>
      <c r="AH173" s="14"/>
      <c r="AV173" s="14"/>
    </row>
    <row r="174" spans="17:48" x14ac:dyDescent="0.3">
      <c r="Q174" s="14"/>
      <c r="R174" s="125"/>
      <c r="S174" s="125"/>
      <c r="T174" s="125"/>
      <c r="U174" s="125"/>
      <c r="V174" s="125"/>
      <c r="W174" s="125"/>
      <c r="X174" s="125"/>
      <c r="Y174" s="125"/>
      <c r="Z174" s="125"/>
      <c r="AA174" s="125"/>
      <c r="AB174" s="125"/>
      <c r="AC174" s="125"/>
      <c r="AD174" s="125"/>
      <c r="AE174" s="125"/>
      <c r="AF174" s="125"/>
      <c r="AG174" s="125"/>
      <c r="AH174" s="14"/>
      <c r="AV174" s="14"/>
    </row>
    <row r="175" spans="17:48" x14ac:dyDescent="0.3">
      <c r="Q175" s="14"/>
      <c r="R175" s="125"/>
      <c r="S175" s="125"/>
      <c r="T175" s="125"/>
      <c r="U175" s="125"/>
      <c r="V175" s="125"/>
      <c r="W175" s="125"/>
      <c r="X175" s="125"/>
      <c r="Y175" s="125"/>
      <c r="Z175" s="125"/>
      <c r="AA175" s="125"/>
      <c r="AB175" s="125"/>
      <c r="AC175" s="125"/>
      <c r="AD175" s="125"/>
      <c r="AE175" s="125"/>
      <c r="AF175" s="125"/>
      <c r="AG175" s="125"/>
      <c r="AH175" s="14"/>
      <c r="AV175" s="14"/>
    </row>
    <row r="176" spans="17:48" x14ac:dyDescent="0.3">
      <c r="Q176" s="14"/>
      <c r="R176" s="125"/>
      <c r="S176" s="125"/>
      <c r="T176" s="125"/>
      <c r="U176" s="125"/>
      <c r="V176" s="125"/>
      <c r="W176" s="125"/>
      <c r="X176" s="125"/>
      <c r="Y176" s="125"/>
      <c r="Z176" s="125"/>
      <c r="AA176" s="125"/>
      <c r="AB176" s="125"/>
      <c r="AC176" s="125"/>
      <c r="AD176" s="125"/>
      <c r="AE176" s="125"/>
      <c r="AF176" s="125"/>
      <c r="AG176" s="125"/>
      <c r="AH176" s="14"/>
      <c r="AV176" s="14"/>
    </row>
    <row r="177" spans="17:48" x14ac:dyDescent="0.3">
      <c r="Q177" s="14"/>
      <c r="R177" s="125"/>
      <c r="S177" s="125"/>
      <c r="T177" s="125"/>
      <c r="U177" s="125"/>
      <c r="V177" s="125"/>
      <c r="W177" s="125"/>
      <c r="X177" s="125"/>
      <c r="Y177" s="125"/>
      <c r="Z177" s="125"/>
      <c r="AA177" s="125"/>
      <c r="AB177" s="125"/>
      <c r="AC177" s="125"/>
      <c r="AD177" s="125"/>
      <c r="AE177" s="125"/>
      <c r="AF177" s="125"/>
      <c r="AG177" s="125"/>
      <c r="AH177" s="14"/>
      <c r="AV177" s="14"/>
    </row>
    <row r="178" spans="17:48" x14ac:dyDescent="0.3">
      <c r="Q178" s="14"/>
      <c r="R178" s="125"/>
      <c r="S178" s="125"/>
      <c r="T178" s="125"/>
      <c r="U178" s="125"/>
      <c r="V178" s="125"/>
      <c r="W178" s="125"/>
      <c r="X178" s="125"/>
      <c r="Y178" s="125"/>
      <c r="Z178" s="125"/>
      <c r="AA178" s="125"/>
      <c r="AB178" s="125"/>
      <c r="AC178" s="125"/>
      <c r="AD178" s="125"/>
      <c r="AE178" s="125"/>
      <c r="AF178" s="125"/>
      <c r="AG178" s="125"/>
      <c r="AH178" s="14"/>
      <c r="AV178" s="14"/>
    </row>
    <row r="179" spans="17:48" x14ac:dyDescent="0.3">
      <c r="Q179" s="14"/>
      <c r="R179" s="125"/>
      <c r="S179" s="125"/>
      <c r="T179" s="125"/>
      <c r="U179" s="125"/>
      <c r="V179" s="125"/>
      <c r="W179" s="125"/>
      <c r="X179" s="125"/>
      <c r="Y179" s="125"/>
      <c r="Z179" s="125"/>
      <c r="AA179" s="125"/>
      <c r="AB179" s="125"/>
      <c r="AC179" s="125"/>
      <c r="AD179" s="125"/>
      <c r="AE179" s="125"/>
      <c r="AF179" s="125"/>
      <c r="AG179" s="125"/>
      <c r="AH179" s="14"/>
      <c r="AV179" s="14"/>
    </row>
    <row r="180" spans="17:48" x14ac:dyDescent="0.3">
      <c r="Q180" s="14"/>
      <c r="R180" s="125"/>
      <c r="S180" s="125"/>
      <c r="T180" s="125"/>
      <c r="U180" s="125"/>
      <c r="V180" s="125"/>
      <c r="W180" s="125"/>
      <c r="X180" s="125"/>
      <c r="Y180" s="125"/>
      <c r="Z180" s="125"/>
      <c r="AA180" s="125"/>
      <c r="AB180" s="125"/>
      <c r="AC180" s="125"/>
      <c r="AD180" s="125"/>
      <c r="AE180" s="125"/>
      <c r="AF180" s="125"/>
      <c r="AG180" s="125"/>
      <c r="AH180" s="14"/>
      <c r="AV180" s="14"/>
    </row>
    <row r="181" spans="17:48" x14ac:dyDescent="0.3">
      <c r="Q181" s="14"/>
      <c r="R181" s="125"/>
      <c r="S181" s="125"/>
      <c r="T181" s="125"/>
      <c r="U181" s="125"/>
      <c r="V181" s="125"/>
      <c r="W181" s="125"/>
      <c r="X181" s="125"/>
      <c r="Y181" s="125"/>
      <c r="Z181" s="125"/>
      <c r="AA181" s="125"/>
      <c r="AB181" s="125"/>
      <c r="AC181" s="125"/>
      <c r="AD181" s="125"/>
      <c r="AE181" s="125"/>
      <c r="AF181" s="125"/>
      <c r="AG181" s="125"/>
      <c r="AH181" s="14"/>
      <c r="AV181" s="14"/>
    </row>
    <row r="182" spans="17:48" x14ac:dyDescent="0.3">
      <c r="Q182" s="14"/>
      <c r="R182" s="125"/>
      <c r="S182" s="125"/>
      <c r="T182" s="125"/>
      <c r="U182" s="125"/>
      <c r="V182" s="125"/>
      <c r="W182" s="125"/>
      <c r="X182" s="125"/>
      <c r="Y182" s="125"/>
      <c r="Z182" s="125"/>
      <c r="AA182" s="125"/>
      <c r="AB182" s="125"/>
      <c r="AC182" s="125"/>
      <c r="AD182" s="125"/>
      <c r="AE182" s="125"/>
      <c r="AF182" s="125"/>
      <c r="AG182" s="125"/>
      <c r="AH182" s="14"/>
      <c r="AV182" s="14"/>
    </row>
    <row r="183" spans="17:48" x14ac:dyDescent="0.3">
      <c r="Q183" s="14"/>
      <c r="R183" s="125"/>
      <c r="S183" s="125"/>
      <c r="T183" s="125"/>
      <c r="U183" s="125"/>
      <c r="V183" s="125"/>
      <c r="W183" s="125"/>
      <c r="X183" s="125"/>
      <c r="Y183" s="125"/>
      <c r="Z183" s="125"/>
      <c r="AA183" s="125"/>
      <c r="AB183" s="125"/>
      <c r="AC183" s="125"/>
      <c r="AD183" s="125"/>
      <c r="AE183" s="125"/>
      <c r="AF183" s="125"/>
      <c r="AG183" s="125"/>
      <c r="AH183" s="14"/>
      <c r="AV183" s="14"/>
    </row>
    <row r="184" spans="17:48" x14ac:dyDescent="0.3">
      <c r="Q184" s="14"/>
      <c r="R184" s="125"/>
      <c r="S184" s="125"/>
      <c r="T184" s="125"/>
      <c r="U184" s="125"/>
      <c r="V184" s="125"/>
      <c r="W184" s="125"/>
      <c r="X184" s="125"/>
      <c r="Y184" s="125"/>
      <c r="Z184" s="125"/>
      <c r="AA184" s="125"/>
      <c r="AB184" s="125"/>
      <c r="AC184" s="125"/>
      <c r="AD184" s="125"/>
      <c r="AE184" s="125"/>
      <c r="AF184" s="125"/>
      <c r="AG184" s="125"/>
      <c r="AH184" s="14"/>
      <c r="AV184" s="14"/>
    </row>
    <row r="185" spans="17:48" x14ac:dyDescent="0.3">
      <c r="Q185" s="14"/>
      <c r="R185" s="125"/>
      <c r="S185" s="125"/>
      <c r="T185" s="125"/>
      <c r="U185" s="125"/>
      <c r="V185" s="125"/>
      <c r="W185" s="125"/>
      <c r="X185" s="125"/>
      <c r="Y185" s="125"/>
      <c r="Z185" s="125"/>
      <c r="AA185" s="125"/>
      <c r="AB185" s="125"/>
      <c r="AC185" s="125"/>
      <c r="AD185" s="125"/>
      <c r="AE185" s="125"/>
      <c r="AF185" s="125"/>
      <c r="AG185" s="125"/>
      <c r="AH185" s="14"/>
      <c r="AV185" s="14"/>
    </row>
    <row r="186" spans="17:48" x14ac:dyDescent="0.3">
      <c r="Q186" s="14"/>
      <c r="R186" s="125"/>
      <c r="S186" s="125"/>
      <c r="T186" s="125"/>
      <c r="U186" s="125"/>
      <c r="V186" s="125"/>
      <c r="W186" s="125"/>
      <c r="X186" s="125"/>
      <c r="Y186" s="125"/>
      <c r="Z186" s="125"/>
      <c r="AA186" s="125"/>
      <c r="AB186" s="125"/>
      <c r="AC186" s="125"/>
      <c r="AD186" s="125"/>
      <c r="AE186" s="125"/>
      <c r="AF186" s="125"/>
      <c r="AG186" s="125"/>
      <c r="AH186" s="14"/>
      <c r="AV186" s="14"/>
    </row>
    <row r="187" spans="17:48" x14ac:dyDescent="0.3">
      <c r="Q187" s="14"/>
      <c r="R187" s="125"/>
      <c r="S187" s="125"/>
      <c r="T187" s="125"/>
      <c r="U187" s="125"/>
      <c r="V187" s="125"/>
      <c r="W187" s="125"/>
      <c r="X187" s="125"/>
      <c r="Y187" s="125"/>
      <c r="Z187" s="125"/>
      <c r="AA187" s="125"/>
      <c r="AB187" s="125"/>
      <c r="AC187" s="125"/>
      <c r="AD187" s="125"/>
      <c r="AE187" s="125"/>
      <c r="AF187" s="125"/>
      <c r="AG187" s="125"/>
      <c r="AH187" s="14"/>
      <c r="AV187" s="14"/>
    </row>
    <row r="188" spans="17:48" x14ac:dyDescent="0.3">
      <c r="Q188" s="14"/>
      <c r="R188" s="125"/>
      <c r="S188" s="125"/>
      <c r="T188" s="125"/>
      <c r="U188" s="125"/>
      <c r="V188" s="125"/>
      <c r="W188" s="125"/>
      <c r="X188" s="125"/>
      <c r="Y188" s="125"/>
      <c r="Z188" s="125"/>
      <c r="AA188" s="125"/>
      <c r="AB188" s="125"/>
      <c r="AC188" s="125"/>
      <c r="AD188" s="125"/>
      <c r="AE188" s="125"/>
      <c r="AF188" s="125"/>
      <c r="AG188" s="125"/>
      <c r="AH188" s="14"/>
      <c r="AV188" s="14"/>
    </row>
    <row r="189" spans="17:48" x14ac:dyDescent="0.3">
      <c r="Q189" s="14"/>
      <c r="R189" s="125"/>
      <c r="S189" s="125"/>
      <c r="T189" s="125"/>
      <c r="U189" s="125"/>
      <c r="V189" s="125"/>
      <c r="W189" s="125"/>
      <c r="X189" s="125"/>
      <c r="Y189" s="125"/>
      <c r="Z189" s="125"/>
      <c r="AA189" s="125"/>
      <c r="AB189" s="125"/>
      <c r="AC189" s="125"/>
      <c r="AD189" s="125"/>
      <c r="AE189" s="125"/>
      <c r="AF189" s="125"/>
      <c r="AG189" s="125"/>
      <c r="AH189" s="14"/>
      <c r="AV189" s="14"/>
    </row>
    <row r="190" spans="17:48" x14ac:dyDescent="0.3">
      <c r="Q190" s="14"/>
      <c r="R190" s="125"/>
      <c r="S190" s="125"/>
      <c r="T190" s="125"/>
      <c r="U190" s="125"/>
      <c r="V190" s="125"/>
      <c r="W190" s="125"/>
      <c r="X190" s="125"/>
      <c r="Y190" s="125"/>
      <c r="Z190" s="125"/>
      <c r="AA190" s="125"/>
      <c r="AB190" s="125"/>
      <c r="AC190" s="125"/>
      <c r="AD190" s="125"/>
      <c r="AE190" s="125"/>
      <c r="AF190" s="125"/>
      <c r="AG190" s="125"/>
      <c r="AH190" s="14"/>
      <c r="AV190" s="14"/>
    </row>
    <row r="191" spans="17:48" x14ac:dyDescent="0.3">
      <c r="Q191" s="14"/>
      <c r="R191" s="125"/>
      <c r="S191" s="125"/>
      <c r="T191" s="125"/>
      <c r="U191" s="125"/>
      <c r="V191" s="125"/>
      <c r="W191" s="125"/>
      <c r="X191" s="125"/>
      <c r="Y191" s="125"/>
      <c r="Z191" s="125"/>
      <c r="AA191" s="125"/>
      <c r="AB191" s="125"/>
      <c r="AC191" s="125"/>
      <c r="AD191" s="125"/>
      <c r="AE191" s="125"/>
      <c r="AF191" s="125"/>
      <c r="AG191" s="125"/>
      <c r="AH191" s="14"/>
      <c r="AV191" s="14"/>
    </row>
    <row r="192" spans="17:48" x14ac:dyDescent="0.3">
      <c r="Q192" s="14"/>
      <c r="R192" s="125"/>
      <c r="S192" s="125"/>
      <c r="T192" s="125"/>
      <c r="U192" s="125"/>
      <c r="V192" s="125"/>
      <c r="W192" s="125"/>
      <c r="X192" s="125"/>
      <c r="Y192" s="125"/>
      <c r="Z192" s="125"/>
      <c r="AA192" s="125"/>
      <c r="AB192" s="125"/>
      <c r="AC192" s="125"/>
      <c r="AD192" s="125"/>
      <c r="AE192" s="125"/>
      <c r="AF192" s="125"/>
      <c r="AG192" s="125"/>
      <c r="AH192" s="14"/>
      <c r="AV192" s="14"/>
    </row>
    <row r="193" spans="1:48" x14ac:dyDescent="0.3">
      <c r="A193" s="121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  <c r="AU193" s="14"/>
      <c r="AV193" s="14"/>
    </row>
    <row r="194" spans="1:48" x14ac:dyDescent="0.3">
      <c r="Q194" s="14"/>
      <c r="R194" s="125"/>
      <c r="S194" s="125"/>
      <c r="T194" s="125"/>
      <c r="U194" s="125"/>
      <c r="V194" s="125"/>
      <c r="W194" s="125"/>
      <c r="X194" s="125"/>
      <c r="Y194" s="125"/>
      <c r="Z194" s="125"/>
      <c r="AA194" s="125"/>
      <c r="AB194" s="125"/>
      <c r="AC194" s="125"/>
      <c r="AD194" s="125"/>
      <c r="AE194" s="125"/>
      <c r="AF194" s="125"/>
      <c r="AG194" s="125"/>
      <c r="AH194" s="14"/>
      <c r="AV194" s="14"/>
    </row>
    <row r="195" spans="1:48" x14ac:dyDescent="0.3">
      <c r="A195" s="122" t="s">
        <v>646</v>
      </c>
      <c r="Q195" s="14"/>
      <c r="R195" s="122" t="s">
        <v>919</v>
      </c>
      <c r="S195" s="125"/>
      <c r="T195" s="125"/>
      <c r="U195" s="125"/>
      <c r="V195" s="125"/>
      <c r="W195" s="125"/>
      <c r="X195" s="125"/>
      <c r="Y195" s="125"/>
      <c r="Z195" s="125"/>
      <c r="AA195" s="125"/>
      <c r="AB195" s="125"/>
      <c r="AC195" s="125"/>
      <c r="AD195" s="125"/>
      <c r="AE195" s="125"/>
      <c r="AF195" s="125"/>
      <c r="AG195" s="125"/>
      <c r="AH195" s="14"/>
      <c r="AI195" s="123">
        <v>2013</v>
      </c>
      <c r="AJ195" s="135">
        <v>366.00963034595583</v>
      </c>
      <c r="AV195" s="14"/>
    </row>
    <row r="196" spans="1:48" x14ac:dyDescent="0.3">
      <c r="Q196" s="14"/>
      <c r="R196" s="125"/>
      <c r="S196" s="125"/>
      <c r="T196" s="125"/>
      <c r="U196" s="125"/>
      <c r="V196" s="125"/>
      <c r="W196" s="125"/>
      <c r="X196" s="125"/>
      <c r="Y196" s="125"/>
      <c r="Z196" s="125"/>
      <c r="AA196" s="125"/>
      <c r="AB196" s="125"/>
      <c r="AC196" s="125"/>
      <c r="AD196" s="125"/>
      <c r="AE196" s="125"/>
      <c r="AF196" s="125"/>
      <c r="AG196" s="125"/>
      <c r="AH196" s="14"/>
      <c r="AI196" s="123">
        <v>2014</v>
      </c>
      <c r="AJ196" s="135">
        <v>355.26950555664905</v>
      </c>
      <c r="AV196" s="14"/>
    </row>
    <row r="197" spans="1:48" x14ac:dyDescent="0.3">
      <c r="Q197" s="14"/>
      <c r="R197" s="125"/>
      <c r="S197" s="125"/>
      <c r="T197" s="125"/>
      <c r="U197" s="125"/>
      <c r="V197" s="125"/>
      <c r="W197" s="125"/>
      <c r="X197" s="125"/>
      <c r="Y197" s="125"/>
      <c r="Z197" s="125"/>
      <c r="AA197" s="125"/>
      <c r="AB197" s="125"/>
      <c r="AC197" s="125"/>
      <c r="AD197" s="125"/>
      <c r="AE197" s="125"/>
      <c r="AF197" s="125"/>
      <c r="AG197" s="125"/>
      <c r="AH197" s="14"/>
      <c r="AI197" s="123">
        <v>2015</v>
      </c>
      <c r="AJ197" s="135">
        <v>336.52375805695061</v>
      </c>
      <c r="AV197" s="14"/>
    </row>
    <row r="198" spans="1:48" x14ac:dyDescent="0.3">
      <c r="Q198" s="14"/>
      <c r="R198" s="125"/>
      <c r="S198" s="125"/>
      <c r="T198" s="125"/>
      <c r="U198" s="125"/>
      <c r="V198" s="125"/>
      <c r="W198" s="125"/>
      <c r="X198" s="125"/>
      <c r="Y198" s="125"/>
      <c r="Z198" s="125"/>
      <c r="AA198" s="125"/>
      <c r="AB198" s="125"/>
      <c r="AC198" s="125"/>
      <c r="AD198" s="125"/>
      <c r="AE198" s="125"/>
      <c r="AF198" s="125"/>
      <c r="AG198" s="125"/>
      <c r="AH198" s="14"/>
      <c r="AI198" s="123">
        <v>2016</v>
      </c>
      <c r="AJ198" s="135">
        <v>313.75373038415631</v>
      </c>
      <c r="AV198" s="14"/>
    </row>
    <row r="199" spans="1:48" x14ac:dyDescent="0.3">
      <c r="Q199" s="14"/>
      <c r="R199" s="125"/>
      <c r="S199" s="125"/>
      <c r="T199" s="125"/>
      <c r="U199" s="125"/>
      <c r="V199" s="125"/>
      <c r="W199" s="125"/>
      <c r="X199" s="125"/>
      <c r="Y199" s="125"/>
      <c r="Z199" s="125"/>
      <c r="AA199" s="125"/>
      <c r="AB199" s="125"/>
      <c r="AC199" s="125"/>
      <c r="AD199" s="125"/>
      <c r="AE199" s="125"/>
      <c r="AF199" s="125"/>
      <c r="AG199" s="125"/>
      <c r="AH199" s="14"/>
      <c r="AI199" s="123">
        <v>2017</v>
      </c>
      <c r="AJ199" s="135">
        <v>319.85851470118212</v>
      </c>
      <c r="AV199" s="14"/>
    </row>
    <row r="200" spans="1:48" x14ac:dyDescent="0.3">
      <c r="Q200" s="14"/>
      <c r="R200" s="125"/>
      <c r="S200" s="125"/>
      <c r="T200" s="125"/>
      <c r="U200" s="125"/>
      <c r="V200" s="125"/>
      <c r="W200" s="125"/>
      <c r="X200" s="125"/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4"/>
      <c r="AI200" s="123">
        <v>2018</v>
      </c>
      <c r="AJ200" s="135">
        <v>323.62667510694916</v>
      </c>
      <c r="AV200" s="14"/>
    </row>
    <row r="201" spans="1:48" x14ac:dyDescent="0.3">
      <c r="Q201" s="14"/>
      <c r="R201" s="125"/>
      <c r="S201" s="125"/>
      <c r="T201" s="125"/>
      <c r="U201" s="125"/>
      <c r="V201" s="125"/>
      <c r="W201" s="125"/>
      <c r="X201" s="125"/>
      <c r="Y201" s="125"/>
      <c r="Z201" s="125"/>
      <c r="AA201" s="125"/>
      <c r="AB201" s="125"/>
      <c r="AC201" s="125"/>
      <c r="AD201" s="125"/>
      <c r="AE201" s="125"/>
      <c r="AF201" s="125"/>
      <c r="AG201" s="125"/>
      <c r="AH201" s="14"/>
      <c r="AI201" s="123">
        <v>2019</v>
      </c>
      <c r="AJ201" s="135">
        <v>315.98800477585547</v>
      </c>
      <c r="AV201" s="14"/>
    </row>
    <row r="202" spans="1:48" x14ac:dyDescent="0.3">
      <c r="Q202" s="14"/>
      <c r="R202" s="125"/>
      <c r="S202" s="125"/>
      <c r="T202" s="125"/>
      <c r="U202" s="125"/>
      <c r="V202" s="125"/>
      <c r="W202" s="125"/>
      <c r="X202" s="125"/>
      <c r="Y202" s="125"/>
      <c r="Z202" s="125"/>
      <c r="AA202" s="125"/>
      <c r="AB202" s="125"/>
      <c r="AC202" s="125"/>
      <c r="AD202" s="125"/>
      <c r="AE202" s="125"/>
      <c r="AF202" s="125"/>
      <c r="AG202" s="125"/>
      <c r="AH202" s="14"/>
      <c r="AI202" s="123">
        <v>2020</v>
      </c>
      <c r="AJ202" s="135">
        <v>309.4665180862728</v>
      </c>
      <c r="AV202" s="14"/>
    </row>
    <row r="203" spans="1:48" x14ac:dyDescent="0.3">
      <c r="Q203" s="14"/>
      <c r="R203" s="125"/>
      <c r="S203" s="125"/>
      <c r="T203" s="125"/>
      <c r="U203" s="125"/>
      <c r="V203" s="125"/>
      <c r="W203" s="125"/>
      <c r="X203" s="125"/>
      <c r="Y203" s="125"/>
      <c r="Z203" s="125"/>
      <c r="AA203" s="125"/>
      <c r="AB203" s="125"/>
      <c r="AC203" s="125"/>
      <c r="AD203" s="125"/>
      <c r="AE203" s="125"/>
      <c r="AF203" s="125"/>
      <c r="AG203" s="125"/>
      <c r="AH203" s="14"/>
      <c r="AI203" s="123">
        <v>2021</v>
      </c>
      <c r="AJ203" s="135">
        <v>277.72361937972846</v>
      </c>
      <c r="AV203" s="14"/>
    </row>
    <row r="204" spans="1:48" x14ac:dyDescent="0.3">
      <c r="Q204" s="14"/>
      <c r="R204" s="125"/>
      <c r="S204" s="125"/>
      <c r="T204" s="125"/>
      <c r="U204" s="125"/>
      <c r="V204" s="125"/>
      <c r="W204" s="125"/>
      <c r="X204" s="125"/>
      <c r="Y204" s="125"/>
      <c r="Z204" s="125"/>
      <c r="AA204" s="125"/>
      <c r="AB204" s="125"/>
      <c r="AC204" s="125"/>
      <c r="AD204" s="125"/>
      <c r="AE204" s="125"/>
      <c r="AF204" s="125"/>
      <c r="AG204" s="125"/>
      <c r="AH204" s="14"/>
      <c r="AI204" s="123">
        <v>2022</v>
      </c>
      <c r="AJ204" s="135">
        <v>293.50395852472144</v>
      </c>
      <c r="AV204" s="14"/>
    </row>
    <row r="205" spans="1:48" x14ac:dyDescent="0.3">
      <c r="Q205" s="14"/>
      <c r="R205" s="125"/>
      <c r="S205" s="125"/>
      <c r="T205" s="125"/>
      <c r="U205" s="125"/>
      <c r="V205" s="125"/>
      <c r="W205" s="125"/>
      <c r="X205" s="125"/>
      <c r="Y205" s="125"/>
      <c r="Z205" s="125"/>
      <c r="AA205" s="125"/>
      <c r="AB205" s="125"/>
      <c r="AC205" s="125"/>
      <c r="AD205" s="125"/>
      <c r="AE205" s="125"/>
      <c r="AF205" s="125"/>
      <c r="AG205" s="125"/>
      <c r="AH205" s="14"/>
      <c r="AV205" s="14"/>
    </row>
    <row r="206" spans="1:48" x14ac:dyDescent="0.3">
      <c r="Q206" s="14"/>
      <c r="R206" s="125"/>
      <c r="S206" s="125"/>
      <c r="T206" s="125"/>
      <c r="U206" s="125"/>
      <c r="V206" s="125"/>
      <c r="W206" s="125"/>
      <c r="X206" s="125"/>
      <c r="Y206" s="125"/>
      <c r="Z206" s="125"/>
      <c r="AA206" s="125"/>
      <c r="AB206" s="125"/>
      <c r="AC206" s="125"/>
      <c r="AD206" s="125"/>
      <c r="AE206" s="125"/>
      <c r="AF206" s="125"/>
      <c r="AG206" s="125"/>
      <c r="AH206" s="14"/>
      <c r="AV206" s="14"/>
    </row>
    <row r="207" spans="1:48" x14ac:dyDescent="0.3">
      <c r="Q207" s="14"/>
      <c r="R207" s="125"/>
      <c r="S207" s="125"/>
      <c r="T207" s="125"/>
      <c r="U207" s="125"/>
      <c r="V207" s="125"/>
      <c r="W207" s="125"/>
      <c r="X207" s="125"/>
      <c r="Y207" s="125"/>
      <c r="Z207" s="125"/>
      <c r="AA207" s="125"/>
      <c r="AB207" s="125"/>
      <c r="AC207" s="125"/>
      <c r="AD207" s="125"/>
      <c r="AE207" s="125"/>
      <c r="AF207" s="125"/>
      <c r="AG207" s="125"/>
      <c r="AH207" s="14"/>
      <c r="AV207" s="14"/>
    </row>
    <row r="208" spans="1:48" x14ac:dyDescent="0.3">
      <c r="Q208" s="14"/>
      <c r="R208" s="125"/>
      <c r="S208" s="125"/>
      <c r="T208" s="125"/>
      <c r="U208" s="125"/>
      <c r="V208" s="125"/>
      <c r="W208" s="125"/>
      <c r="X208" s="125"/>
      <c r="Y208" s="125"/>
      <c r="Z208" s="125"/>
      <c r="AA208" s="125"/>
      <c r="AB208" s="125"/>
      <c r="AC208" s="125"/>
      <c r="AD208" s="125"/>
      <c r="AE208" s="125"/>
      <c r="AF208" s="125"/>
      <c r="AG208" s="125"/>
      <c r="AH208" s="14"/>
      <c r="AV208" s="14"/>
    </row>
    <row r="209" spans="1:48" x14ac:dyDescent="0.3">
      <c r="Q209" s="14"/>
      <c r="R209" s="125"/>
      <c r="S209" s="125"/>
      <c r="T209" s="125"/>
      <c r="U209" s="125"/>
      <c r="V209" s="125"/>
      <c r="W209" s="125"/>
      <c r="X209" s="125"/>
      <c r="Y209" s="125"/>
      <c r="Z209" s="125"/>
      <c r="AA209" s="125"/>
      <c r="AB209" s="125"/>
      <c r="AC209" s="125"/>
      <c r="AD209" s="125"/>
      <c r="AE209" s="125"/>
      <c r="AF209" s="125"/>
      <c r="AG209" s="125"/>
      <c r="AH209" s="14"/>
      <c r="AV209" s="14"/>
    </row>
    <row r="210" spans="1:48" x14ac:dyDescent="0.3">
      <c r="Q210" s="14"/>
      <c r="R210" s="125"/>
      <c r="S210" s="125"/>
      <c r="T210" s="125"/>
      <c r="U210" s="125"/>
      <c r="V210" s="125"/>
      <c r="W210" s="125"/>
      <c r="X210" s="125"/>
      <c r="Y210" s="125"/>
      <c r="Z210" s="125"/>
      <c r="AA210" s="125"/>
      <c r="AB210" s="125"/>
      <c r="AC210" s="125"/>
      <c r="AD210" s="125"/>
      <c r="AE210" s="125"/>
      <c r="AF210" s="125"/>
      <c r="AG210" s="125"/>
      <c r="AH210" s="14"/>
      <c r="AV210" s="14"/>
    </row>
    <row r="211" spans="1:48" x14ac:dyDescent="0.3">
      <c r="Q211" s="14"/>
      <c r="R211" s="125"/>
      <c r="S211" s="125"/>
      <c r="T211" s="125"/>
      <c r="U211" s="125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4"/>
      <c r="AV211" s="14"/>
    </row>
    <row r="212" spans="1:48" x14ac:dyDescent="0.3">
      <c r="Q212" s="14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4"/>
      <c r="AV212" s="14"/>
    </row>
    <row r="213" spans="1:48" x14ac:dyDescent="0.3">
      <c r="Q213" s="14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4"/>
      <c r="AV213" s="14"/>
    </row>
    <row r="214" spans="1:48" x14ac:dyDescent="0.3">
      <c r="Q214" s="14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4"/>
      <c r="AV214" s="14"/>
    </row>
    <row r="215" spans="1:48" x14ac:dyDescent="0.3">
      <c r="Q215" s="14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4"/>
      <c r="AV215" s="14"/>
    </row>
    <row r="216" spans="1:48" x14ac:dyDescent="0.3">
      <c r="Q216" s="14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4"/>
      <c r="AV216" s="14"/>
    </row>
    <row r="217" spans="1:48" x14ac:dyDescent="0.3">
      <c r="Q217" s="14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4"/>
      <c r="AV217" s="14"/>
    </row>
    <row r="218" spans="1:48" x14ac:dyDescent="0.3">
      <c r="Q218" s="14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4"/>
      <c r="AV218" s="14"/>
    </row>
    <row r="219" spans="1:48" x14ac:dyDescent="0.3">
      <c r="Q219" s="14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4"/>
      <c r="AV219" s="14"/>
    </row>
    <row r="220" spans="1:48" x14ac:dyDescent="0.3">
      <c r="A220" s="121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</row>
    <row r="221" spans="1:48" x14ac:dyDescent="0.3">
      <c r="Q221" s="14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4"/>
      <c r="AV221" s="14"/>
    </row>
    <row r="222" spans="1:48" x14ac:dyDescent="0.3">
      <c r="A222" s="122" t="s">
        <v>647</v>
      </c>
      <c r="Q222" s="14"/>
      <c r="R222" s="122" t="s">
        <v>918</v>
      </c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4"/>
      <c r="AI222" s="123" t="s">
        <v>623</v>
      </c>
      <c r="AJ222" s="123"/>
      <c r="AK222" s="123">
        <v>2022</v>
      </c>
      <c r="AL222" s="123">
        <v>2021</v>
      </c>
      <c r="AM222" s="123">
        <v>2020</v>
      </c>
      <c r="AN222" s="123">
        <v>2019</v>
      </c>
      <c r="AO222" s="123">
        <v>2018</v>
      </c>
      <c r="AV222" s="14"/>
    </row>
    <row r="223" spans="1:48" x14ac:dyDescent="0.3">
      <c r="Q223" s="14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4"/>
      <c r="AI223" s="123"/>
      <c r="AJ223" s="123"/>
      <c r="AK223" s="123"/>
      <c r="AL223" s="123"/>
      <c r="AM223" s="123"/>
      <c r="AN223" s="123"/>
      <c r="AO223" s="123"/>
      <c r="AV223" s="14"/>
    </row>
    <row r="224" spans="1:48" x14ac:dyDescent="0.3">
      <c r="Q224" s="14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4"/>
      <c r="AI224" s="123" t="s">
        <v>648</v>
      </c>
      <c r="AJ224" s="123"/>
      <c r="AK224" s="123"/>
      <c r="AL224" s="123"/>
      <c r="AM224" s="123"/>
      <c r="AN224" s="123"/>
      <c r="AO224" s="123"/>
      <c r="AV224" s="14"/>
    </row>
    <row r="225" spans="17:48" x14ac:dyDescent="0.3">
      <c r="Q225" s="14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4"/>
      <c r="AI225" s="123" t="s">
        <v>927</v>
      </c>
      <c r="AJ225" s="123"/>
      <c r="AK225" s="135">
        <v>15291.933819716001</v>
      </c>
      <c r="AL225" s="135">
        <v>15578.0601393</v>
      </c>
      <c r="AM225" s="135">
        <v>17400.71433721</v>
      </c>
      <c r="AN225" s="135">
        <v>22048.574735499998</v>
      </c>
      <c r="AO225" s="135">
        <v>22551.599947629995</v>
      </c>
      <c r="AV225" s="14"/>
    </row>
    <row r="226" spans="17:48" x14ac:dyDescent="0.3">
      <c r="Q226" s="14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4"/>
      <c r="AI226" s="123" t="s">
        <v>928</v>
      </c>
      <c r="AJ226" s="123"/>
      <c r="AK226" s="135">
        <v>156516.80443795197</v>
      </c>
      <c r="AL226" s="135">
        <v>182376.40192041002</v>
      </c>
      <c r="AM226" s="135">
        <v>186227.66310459192</v>
      </c>
      <c r="AN226" s="135">
        <v>186138.59308999026</v>
      </c>
      <c r="AO226" s="135">
        <v>207537.09560149003</v>
      </c>
      <c r="AV226" s="14"/>
    </row>
    <row r="227" spans="17:48" x14ac:dyDescent="0.3">
      <c r="Q227" s="14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4"/>
      <c r="AI227" s="123" t="s">
        <v>929</v>
      </c>
      <c r="AJ227" s="123"/>
      <c r="AK227" s="135">
        <v>156272.31220551798</v>
      </c>
      <c r="AL227" s="135">
        <v>161562.33359268002</v>
      </c>
      <c r="AM227" s="135">
        <v>162702.75953349937</v>
      </c>
      <c r="AN227" s="135">
        <v>164328.80542445002</v>
      </c>
      <c r="AO227" s="135">
        <v>188910.82173306</v>
      </c>
      <c r="AV227" s="14"/>
    </row>
    <row r="228" spans="17:48" x14ac:dyDescent="0.3">
      <c r="Q228" s="14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4"/>
      <c r="AI228" s="123" t="s">
        <v>649</v>
      </c>
      <c r="AJ228" s="123"/>
      <c r="AK228" s="136">
        <v>1.7284222619705074E-2</v>
      </c>
      <c r="AL228" s="136">
        <v>1.998526086734307E-2</v>
      </c>
      <c r="AM228" s="136">
        <v>1.8195662305618532E-2</v>
      </c>
      <c r="AN228" s="136">
        <v>2.0537219756093978E-2</v>
      </c>
      <c r="AO228" s="136">
        <v>2.1006152124700906E-2</v>
      </c>
      <c r="AV228" s="14"/>
    </row>
    <row r="229" spans="17:48" x14ac:dyDescent="0.3">
      <c r="Q229" s="14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4"/>
      <c r="AI229" s="123"/>
      <c r="AJ229" s="123"/>
      <c r="AK229" s="123"/>
      <c r="AL229" s="123"/>
      <c r="AM229" s="123"/>
      <c r="AN229" s="123"/>
      <c r="AO229" s="123"/>
      <c r="AV229" s="14"/>
    </row>
    <row r="230" spans="17:48" x14ac:dyDescent="0.3">
      <c r="Q230" s="14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4"/>
      <c r="AI230" s="123" t="s">
        <v>650</v>
      </c>
      <c r="AJ230" s="123"/>
      <c r="AK230" s="123"/>
      <c r="AL230" s="123"/>
      <c r="AM230" s="123"/>
      <c r="AN230" s="123"/>
      <c r="AO230" s="123"/>
      <c r="AV230" s="14"/>
    </row>
    <row r="231" spans="17:48" x14ac:dyDescent="0.3">
      <c r="Q231" s="14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4"/>
      <c r="AI231" s="123" t="s">
        <v>651</v>
      </c>
      <c r="AJ231" s="123"/>
      <c r="AK231" s="135">
        <v>356.7676496147248</v>
      </c>
      <c r="AL231" s="135">
        <v>343.99007704251881</v>
      </c>
      <c r="AM231" s="135">
        <v>350.68310585768614</v>
      </c>
      <c r="AN231" s="135">
        <v>369.67748342196631</v>
      </c>
      <c r="AO231" s="135">
        <v>376.82791413468419</v>
      </c>
      <c r="AV231" s="14"/>
    </row>
    <row r="232" spans="17:48" x14ac:dyDescent="0.3">
      <c r="Q232" s="14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4"/>
      <c r="AI232" s="123" t="s">
        <v>652</v>
      </c>
      <c r="AJ232" s="123"/>
      <c r="AK232" s="135">
        <v>372.00906679176904</v>
      </c>
      <c r="AL232" s="135">
        <v>362.62528778296968</v>
      </c>
      <c r="AM232" s="135">
        <v>375.59952074813503</v>
      </c>
      <c r="AN232" s="135">
        <v>398.66622152416227</v>
      </c>
      <c r="AO232" s="135">
        <v>415.44478293953955</v>
      </c>
      <c r="AV232" s="14"/>
    </row>
    <row r="233" spans="17:48" x14ac:dyDescent="0.3">
      <c r="Q233" s="14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4"/>
      <c r="AI233" s="123" t="s">
        <v>653</v>
      </c>
      <c r="AJ233" s="123"/>
      <c r="AK233" s="135">
        <v>528.05068507819283</v>
      </c>
      <c r="AL233" s="135">
        <v>489.82787967300084</v>
      </c>
      <c r="AM233" s="135">
        <v>466.85754557236282</v>
      </c>
      <c r="AN233" s="135">
        <v>480.4601520549727</v>
      </c>
      <c r="AO233" s="135">
        <v>439.54169163397415</v>
      </c>
      <c r="AV233" s="14"/>
    </row>
    <row r="234" spans="17:48" x14ac:dyDescent="0.3">
      <c r="Q234" s="14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4"/>
      <c r="AI234" s="123" t="s">
        <v>654</v>
      </c>
      <c r="AJ234" s="123"/>
      <c r="AK234" s="135">
        <v>64.096883892569792</v>
      </c>
      <c r="AL234" s="135">
        <v>63.681839006256226</v>
      </c>
      <c r="AM234" s="135">
        <v>68.165631392301719</v>
      </c>
      <c r="AN234" s="135">
        <v>74.775708415568403</v>
      </c>
      <c r="AO234" s="135">
        <v>73.221971632279192</v>
      </c>
      <c r="AV234" s="14"/>
    </row>
    <row r="235" spans="17:48" x14ac:dyDescent="0.3">
      <c r="Q235" s="14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4"/>
      <c r="AI235" s="123"/>
      <c r="AJ235" s="123"/>
      <c r="AK235" s="123"/>
      <c r="AL235" s="123"/>
      <c r="AM235" s="123"/>
      <c r="AN235" s="123"/>
      <c r="AO235" s="123"/>
      <c r="AV235" s="14"/>
    </row>
    <row r="236" spans="17:48" x14ac:dyDescent="0.3">
      <c r="Q236" s="14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4"/>
      <c r="AI236" s="123" t="s">
        <v>930</v>
      </c>
      <c r="AJ236" s="123"/>
      <c r="AK236" s="123"/>
      <c r="AL236" s="123"/>
      <c r="AM236" s="123"/>
      <c r="AN236" s="123"/>
      <c r="AO236" s="123"/>
      <c r="AV236" s="14"/>
    </row>
    <row r="237" spans="17:48" x14ac:dyDescent="0.3">
      <c r="Q237" s="14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4"/>
      <c r="AI237" s="123" t="s">
        <v>624</v>
      </c>
      <c r="AJ237" s="123"/>
      <c r="AK237" s="135">
        <v>806.73233369700006</v>
      </c>
      <c r="AL237" s="135">
        <v>338.41147353999975</v>
      </c>
      <c r="AM237" s="135">
        <v>328.04526550106658</v>
      </c>
      <c r="AN237" s="135">
        <v>303.86192763013264</v>
      </c>
      <c r="AO237" s="135">
        <v>911.05803764888549</v>
      </c>
      <c r="AV237" s="14"/>
    </row>
    <row r="238" spans="17:48" x14ac:dyDescent="0.3">
      <c r="Q238" s="14"/>
      <c r="R238" s="125"/>
      <c r="S238" s="125"/>
      <c r="T238" s="125"/>
      <c r="U238" s="125"/>
      <c r="V238" s="125"/>
      <c r="W238" s="125"/>
      <c r="X238" s="125"/>
      <c r="Y238" s="125"/>
      <c r="Z238" s="125"/>
      <c r="AA238" s="125"/>
      <c r="AB238" s="125"/>
      <c r="AC238" s="125"/>
      <c r="AD238" s="125"/>
      <c r="AE238" s="125"/>
      <c r="AF238" s="125"/>
      <c r="AG238" s="125"/>
      <c r="AH238" s="14"/>
      <c r="AI238" s="123" t="s">
        <v>626</v>
      </c>
      <c r="AJ238" s="123"/>
      <c r="AK238" s="135">
        <v>508.35686425099999</v>
      </c>
      <c r="AL238" s="135">
        <v>560.23098977999985</v>
      </c>
      <c r="AM238" s="135">
        <v>560.45813162390812</v>
      </c>
      <c r="AN238" s="135">
        <v>640.32843934379014</v>
      </c>
      <c r="AO238" s="135">
        <v>953.51262947359123</v>
      </c>
      <c r="AV238" s="14"/>
    </row>
    <row r="239" spans="17:48" x14ac:dyDescent="0.3">
      <c r="Q239" s="14"/>
      <c r="R239" s="125"/>
      <c r="S239" s="125"/>
      <c r="T239" s="125"/>
      <c r="U239" s="125"/>
      <c r="V239" s="125"/>
      <c r="W239" s="125"/>
      <c r="X239" s="125"/>
      <c r="Y239" s="125"/>
      <c r="Z239" s="125"/>
      <c r="AA239" s="125"/>
      <c r="AB239" s="125"/>
      <c r="AC239" s="125"/>
      <c r="AD239" s="125"/>
      <c r="AE239" s="125"/>
      <c r="AF239" s="125"/>
      <c r="AG239" s="125"/>
      <c r="AH239" s="14"/>
      <c r="AI239" s="123" t="s">
        <v>588</v>
      </c>
      <c r="AJ239" s="123"/>
      <c r="AK239" s="135">
        <v>-18.987770596000132</v>
      </c>
      <c r="AL239" s="135">
        <v>28.101777679999941</v>
      </c>
      <c r="AM239" s="135">
        <v>-35.469213090633041</v>
      </c>
      <c r="AN239" s="135">
        <v>-32.952188449551585</v>
      </c>
      <c r="AO239" s="135">
        <v>-39.148030244324936</v>
      </c>
      <c r="AV239" s="14"/>
    </row>
    <row r="240" spans="17:48" x14ac:dyDescent="0.3">
      <c r="Q240" s="14"/>
      <c r="R240" s="125"/>
      <c r="S240" s="125"/>
      <c r="T240" s="125"/>
      <c r="U240" s="125"/>
      <c r="V240" s="125"/>
      <c r="W240" s="125"/>
      <c r="X240" s="125"/>
      <c r="Y240" s="125"/>
      <c r="Z240" s="125"/>
      <c r="AA240" s="125"/>
      <c r="AB240" s="125"/>
      <c r="AC240" s="125"/>
      <c r="AD240" s="125"/>
      <c r="AE240" s="125"/>
      <c r="AF240" s="125"/>
      <c r="AG240" s="125"/>
      <c r="AH240" s="14"/>
      <c r="AI240" s="123" t="s">
        <v>655</v>
      </c>
      <c r="AJ240" s="123"/>
      <c r="AK240" s="135">
        <v>7.22394962</v>
      </c>
      <c r="AL240" s="135">
        <v>7.1004166699999995</v>
      </c>
      <c r="AM240" s="135">
        <v>8.0496650799999987</v>
      </c>
      <c r="AN240" s="135">
        <v>3.1473423900000004</v>
      </c>
      <c r="AO240" s="135">
        <v>250.69089653372615</v>
      </c>
      <c r="AV240" s="14"/>
    </row>
    <row r="241" spans="17:48" x14ac:dyDescent="0.3">
      <c r="Q241" s="14"/>
      <c r="R241" s="125"/>
      <c r="S241" s="125"/>
      <c r="T241" s="125"/>
      <c r="U241" s="125"/>
      <c r="V241" s="125"/>
      <c r="W241" s="125"/>
      <c r="X241" s="125"/>
      <c r="Y241" s="125"/>
      <c r="Z241" s="125"/>
      <c r="AA241" s="125"/>
      <c r="AB241" s="125"/>
      <c r="AC241" s="125"/>
      <c r="AD241" s="125"/>
      <c r="AE241" s="125"/>
      <c r="AF241" s="125"/>
      <c r="AG241" s="125"/>
      <c r="AH241" s="14"/>
      <c r="AI241" s="123" t="s">
        <v>656</v>
      </c>
      <c r="AJ241" s="123"/>
      <c r="AK241" s="135">
        <v>1303.325376972</v>
      </c>
      <c r="AL241" s="135">
        <v>933.84465766999949</v>
      </c>
      <c r="AM241" s="135">
        <v>861.08384911434166</v>
      </c>
      <c r="AN241" s="135">
        <v>914.38552091437111</v>
      </c>
      <c r="AO241" s="135">
        <v>2076.1135334118781</v>
      </c>
      <c r="AV241" s="14"/>
    </row>
    <row r="242" spans="17:48" x14ac:dyDescent="0.3">
      <c r="Q242" s="14"/>
      <c r="R242" s="125"/>
      <c r="S242" s="125"/>
      <c r="T242" s="125"/>
      <c r="U242" s="125"/>
      <c r="V242" s="125"/>
      <c r="W242" s="125"/>
      <c r="X242" s="125"/>
      <c r="Y242" s="125"/>
      <c r="Z242" s="125"/>
      <c r="AA242" s="125"/>
      <c r="AB242" s="125"/>
      <c r="AC242" s="125"/>
      <c r="AD242" s="125"/>
      <c r="AE242" s="125"/>
      <c r="AF242" s="125"/>
      <c r="AG242" s="125"/>
      <c r="AH242" s="14"/>
      <c r="AI242" s="123"/>
      <c r="AJ242" s="123"/>
      <c r="AK242" s="123"/>
      <c r="AL242" s="123"/>
      <c r="AM242" s="123"/>
      <c r="AN242" s="123"/>
      <c r="AO242" s="123"/>
      <c r="AV242" s="14"/>
    </row>
    <row r="243" spans="17:48" x14ac:dyDescent="0.3">
      <c r="Q243" s="14"/>
      <c r="R243" s="125"/>
      <c r="S243" s="125"/>
      <c r="T243" s="125"/>
      <c r="U243" s="125"/>
      <c r="V243" s="125"/>
      <c r="W243" s="125"/>
      <c r="X243" s="125"/>
      <c r="Y243" s="125"/>
      <c r="Z243" s="125"/>
      <c r="AA243" s="125"/>
      <c r="AB243" s="125"/>
      <c r="AC243" s="125"/>
      <c r="AD243" s="125"/>
      <c r="AE243" s="125"/>
      <c r="AF243" s="125"/>
      <c r="AG243" s="125"/>
      <c r="AH243" s="14"/>
      <c r="AI243" s="123" t="s">
        <v>634</v>
      </c>
      <c r="AJ243" s="123"/>
      <c r="AK243" s="123"/>
      <c r="AL243" s="123"/>
      <c r="AM243" s="123"/>
      <c r="AN243" s="123"/>
      <c r="AO243" s="123"/>
      <c r="AV243" s="14"/>
    </row>
    <row r="244" spans="17:48" x14ac:dyDescent="0.3">
      <c r="Q244" s="14"/>
      <c r="R244" s="125"/>
      <c r="S244" s="125"/>
      <c r="T244" s="125"/>
      <c r="U244" s="125"/>
      <c r="V244" s="125"/>
      <c r="W244" s="125"/>
      <c r="X244" s="125"/>
      <c r="Y244" s="125"/>
      <c r="Z244" s="125"/>
      <c r="AA244" s="125"/>
      <c r="AB244" s="125"/>
      <c r="AC244" s="125"/>
      <c r="AD244" s="125"/>
      <c r="AE244" s="125"/>
      <c r="AF244" s="125"/>
      <c r="AG244" s="125"/>
      <c r="AH244" s="14"/>
      <c r="AI244" s="123" t="s">
        <v>931</v>
      </c>
      <c r="AJ244" s="123"/>
      <c r="AK244" s="135">
        <v>378.92947641199999</v>
      </c>
      <c r="AL244" s="135">
        <v>445.1770071599995</v>
      </c>
      <c r="AM244" s="135">
        <v>410.59928018434169</v>
      </c>
      <c r="AN244" s="135">
        <v>450.64123282437112</v>
      </c>
      <c r="AO244" s="135">
        <v>533.92979070187812</v>
      </c>
      <c r="AV244" s="14"/>
    </row>
    <row r="245" spans="17:48" x14ac:dyDescent="0.3">
      <c r="Q245" s="14"/>
      <c r="R245" s="125"/>
      <c r="S245" s="125"/>
      <c r="T245" s="125"/>
      <c r="U245" s="125"/>
      <c r="V245" s="125"/>
      <c r="W245" s="125"/>
      <c r="X245" s="125"/>
      <c r="Y245" s="125"/>
      <c r="Z245" s="125"/>
      <c r="AA245" s="125"/>
      <c r="AB245" s="125"/>
      <c r="AC245" s="125"/>
      <c r="AD245" s="125"/>
      <c r="AE245" s="125"/>
      <c r="AF245" s="125"/>
      <c r="AG245" s="125"/>
      <c r="AH245" s="14"/>
      <c r="AI245" s="123" t="s">
        <v>657</v>
      </c>
      <c r="AJ245" s="123"/>
      <c r="AK245" s="137">
        <v>0.29074050356662451</v>
      </c>
      <c r="AL245" s="137">
        <v>0.47671419813092236</v>
      </c>
      <c r="AM245" s="137">
        <v>0.47684006686068853</v>
      </c>
      <c r="AN245" s="137">
        <v>0.49283504880275991</v>
      </c>
      <c r="AO245" s="137">
        <v>0.25717754935319925</v>
      </c>
      <c r="AV245" s="14"/>
    </row>
    <row r="246" spans="17:48" x14ac:dyDescent="0.3">
      <c r="Q246" s="14"/>
      <c r="R246" s="125"/>
      <c r="S246" s="125"/>
      <c r="T246" s="125"/>
      <c r="U246" s="125"/>
      <c r="V246" s="125"/>
      <c r="W246" s="125"/>
      <c r="X246" s="125"/>
      <c r="Y246" s="125"/>
      <c r="Z246" s="125"/>
      <c r="AA246" s="125"/>
      <c r="AB246" s="125"/>
      <c r="AC246" s="125"/>
      <c r="AD246" s="125"/>
      <c r="AE246" s="125"/>
      <c r="AF246" s="125"/>
      <c r="AG246" s="125"/>
      <c r="AH246" s="14"/>
      <c r="AI246" s="123" t="s">
        <v>932</v>
      </c>
      <c r="AJ246" s="123"/>
      <c r="AK246" s="135">
        <v>924.39590055999997</v>
      </c>
      <c r="AL246" s="135">
        <v>488.66765050999999</v>
      </c>
      <c r="AM246" s="135">
        <v>450.48456892999997</v>
      </c>
      <c r="AN246" s="135">
        <v>463.74428809</v>
      </c>
      <c r="AO246" s="135">
        <v>1542.1837427099999</v>
      </c>
      <c r="AV246" s="14"/>
    </row>
    <row r="247" spans="17:48" x14ac:dyDescent="0.3">
      <c r="Q247" s="14"/>
      <c r="R247" s="125"/>
      <c r="S247" s="125"/>
      <c r="T247" s="125"/>
      <c r="U247" s="125"/>
      <c r="V247" s="125"/>
      <c r="W247" s="125"/>
      <c r="X247" s="125"/>
      <c r="Y247" s="125"/>
      <c r="Z247" s="125"/>
      <c r="AA247" s="125"/>
      <c r="AB247" s="125"/>
      <c r="AC247" s="125"/>
      <c r="AD247" s="125"/>
      <c r="AE247" s="125"/>
      <c r="AF247" s="125"/>
      <c r="AG247" s="125"/>
      <c r="AH247" s="14"/>
      <c r="AI247" s="123" t="s">
        <v>658</v>
      </c>
      <c r="AJ247" s="123"/>
      <c r="AK247" s="137">
        <v>0.70925949643337549</v>
      </c>
      <c r="AL247" s="137">
        <v>0.52328580186907758</v>
      </c>
      <c r="AM247" s="137">
        <v>0.52315993313931153</v>
      </c>
      <c r="AN247" s="137">
        <v>0.50716495119724014</v>
      </c>
      <c r="AO247" s="137">
        <v>0.74282245064680075</v>
      </c>
      <c r="AV247" s="14"/>
    </row>
    <row r="248" spans="17:48" x14ac:dyDescent="0.3">
      <c r="Q248" s="14"/>
      <c r="R248" s="125"/>
      <c r="S248" s="125"/>
      <c r="T248" s="125"/>
      <c r="U248" s="125"/>
      <c r="V248" s="125"/>
      <c r="W248" s="125"/>
      <c r="X248" s="125"/>
      <c r="Y248" s="125"/>
      <c r="Z248" s="125"/>
      <c r="AA248" s="125"/>
      <c r="AB248" s="125"/>
      <c r="AC248" s="125"/>
      <c r="AD248" s="125"/>
      <c r="AE248" s="125"/>
      <c r="AF248" s="125"/>
      <c r="AG248" s="125"/>
      <c r="AH248" s="14"/>
      <c r="AI248" s="123"/>
      <c r="AJ248" s="123"/>
      <c r="AK248" s="137"/>
      <c r="AL248" s="123"/>
      <c r="AM248" s="123"/>
      <c r="AN248" s="123"/>
      <c r="AO248" s="123"/>
      <c r="AV248" s="14"/>
    </row>
    <row r="249" spans="17:48" x14ac:dyDescent="0.3">
      <c r="Q249" s="14"/>
      <c r="R249" s="125"/>
      <c r="S249" s="125"/>
      <c r="T249" s="125"/>
      <c r="U249" s="125"/>
      <c r="V249" s="125"/>
      <c r="W249" s="125"/>
      <c r="X249" s="125"/>
      <c r="Y249" s="125"/>
      <c r="Z249" s="125"/>
      <c r="AA249" s="125"/>
      <c r="AB249" s="125"/>
      <c r="AC249" s="125"/>
      <c r="AD249" s="125"/>
      <c r="AE249" s="125"/>
      <c r="AF249" s="125"/>
      <c r="AG249" s="125"/>
      <c r="AH249" s="14"/>
      <c r="AI249" s="123" t="s">
        <v>699</v>
      </c>
      <c r="AJ249" s="123"/>
      <c r="AK249" s="135">
        <v>5827.1624979859998</v>
      </c>
      <c r="AL249" s="135">
        <v>6272.8516573000006</v>
      </c>
      <c r="AM249" s="135">
        <v>5988.0552904699998</v>
      </c>
      <c r="AN249" s="135">
        <v>6664.4049113524197</v>
      </c>
      <c r="AO249" s="135">
        <v>7179.7078116330904</v>
      </c>
      <c r="AV249" s="14"/>
    </row>
    <row r="250" spans="17:48" x14ac:dyDescent="0.3">
      <c r="Q250" s="14"/>
      <c r="R250" s="125"/>
      <c r="S250" s="125"/>
      <c r="T250" s="125"/>
      <c r="U250" s="125"/>
      <c r="V250" s="125"/>
      <c r="W250" s="125"/>
      <c r="X250" s="125"/>
      <c r="Y250" s="125"/>
      <c r="Z250" s="125"/>
      <c r="AA250" s="125"/>
      <c r="AB250" s="125"/>
      <c r="AC250" s="125"/>
      <c r="AD250" s="125"/>
      <c r="AE250" s="125"/>
      <c r="AF250" s="125"/>
      <c r="AG250" s="125"/>
      <c r="AH250" s="14"/>
      <c r="AI250" s="123" t="s">
        <v>657</v>
      </c>
      <c r="AJ250" s="123"/>
      <c r="AK250" s="137">
        <v>6.5028129307011198E-2</v>
      </c>
      <c r="AL250" s="137">
        <v>7.0968840246991488E-2</v>
      </c>
      <c r="AM250" s="137">
        <v>6.8569720930568415E-2</v>
      </c>
      <c r="AN250" s="137">
        <v>6.7619125611160028E-2</v>
      </c>
      <c r="AO250" s="137">
        <v>7.4366506926196327E-2</v>
      </c>
      <c r="AV250" s="14"/>
    </row>
    <row r="251" spans="17:48" x14ac:dyDescent="0.3">
      <c r="Q251" s="14"/>
      <c r="R251" s="125"/>
      <c r="S251" s="125"/>
      <c r="T251" s="125"/>
      <c r="U251" s="125"/>
      <c r="V251" s="125"/>
      <c r="W251" s="125"/>
      <c r="X251" s="125"/>
      <c r="Y251" s="125"/>
      <c r="Z251" s="125"/>
      <c r="AA251" s="125"/>
      <c r="AB251" s="125"/>
      <c r="AC251" s="125"/>
      <c r="AD251" s="125"/>
      <c r="AE251" s="125"/>
      <c r="AF251" s="125"/>
      <c r="AG251" s="125"/>
      <c r="AH251" s="14"/>
      <c r="AI251" s="123" t="s">
        <v>659</v>
      </c>
      <c r="AJ251" s="123"/>
      <c r="AK251" s="137">
        <v>0.93497187069298882</v>
      </c>
      <c r="AL251" s="137">
        <v>0.92903115975300854</v>
      </c>
      <c r="AM251" s="137">
        <v>0.93143027906943154</v>
      </c>
      <c r="AN251" s="137">
        <v>0.93238087438883999</v>
      </c>
      <c r="AO251" s="137">
        <v>0.92563349307380371</v>
      </c>
      <c r="AV251" s="14"/>
    </row>
    <row r="252" spans="17:48" x14ac:dyDescent="0.3">
      <c r="Q252" s="14"/>
      <c r="R252" s="125"/>
      <c r="S252" s="125"/>
      <c r="T252" s="125"/>
      <c r="U252" s="125"/>
      <c r="V252" s="125"/>
      <c r="W252" s="125"/>
      <c r="X252" s="125"/>
      <c r="Y252" s="125"/>
      <c r="Z252" s="125"/>
      <c r="AA252" s="125"/>
      <c r="AB252" s="125"/>
      <c r="AC252" s="125"/>
      <c r="AD252" s="125"/>
      <c r="AE252" s="125"/>
      <c r="AF252" s="125"/>
      <c r="AG252" s="125"/>
      <c r="AH252" s="14"/>
      <c r="AI252" s="123" t="s">
        <v>660</v>
      </c>
      <c r="AJ252" s="123"/>
      <c r="AK252" s="137">
        <v>0.93265106456276492</v>
      </c>
      <c r="AL252" s="137">
        <v>0.93111404381123242</v>
      </c>
      <c r="AM252" s="137">
        <v>0.9293276575003927</v>
      </c>
      <c r="AN252" s="137">
        <v>0.93479368508982263</v>
      </c>
      <c r="AO252" s="137">
        <v>0.92461925378411192</v>
      </c>
      <c r="AV252" s="14"/>
    </row>
    <row r="253" spans="17:48" x14ac:dyDescent="0.3">
      <c r="Q253" s="14"/>
      <c r="R253" s="125"/>
      <c r="S253" s="125"/>
      <c r="T253" s="125"/>
      <c r="U253" s="125"/>
      <c r="V253" s="125"/>
      <c r="W253" s="125"/>
      <c r="X253" s="125"/>
      <c r="Y253" s="125"/>
      <c r="Z253" s="125"/>
      <c r="AA253" s="125"/>
      <c r="AB253" s="125"/>
      <c r="AC253" s="125"/>
      <c r="AD253" s="125"/>
      <c r="AE253" s="125"/>
      <c r="AF253" s="125"/>
      <c r="AG253" s="125"/>
      <c r="AH253" s="14"/>
      <c r="AV253" s="14"/>
    </row>
    <row r="254" spans="17:48" x14ac:dyDescent="0.3">
      <c r="Q254" s="14"/>
      <c r="R254" s="125"/>
      <c r="S254" s="125"/>
      <c r="T254" s="125"/>
      <c r="U254" s="125"/>
      <c r="V254" s="125"/>
      <c r="W254" s="125"/>
      <c r="X254" s="125"/>
      <c r="Y254" s="125"/>
      <c r="Z254" s="125"/>
      <c r="AA254" s="125"/>
      <c r="AB254" s="125"/>
      <c r="AC254" s="125"/>
      <c r="AD254" s="125"/>
      <c r="AE254" s="125"/>
      <c r="AF254" s="125"/>
      <c r="AG254" s="125"/>
      <c r="AH254" s="14"/>
      <c r="AV254" s="14"/>
    </row>
    <row r="255" spans="17:48" x14ac:dyDescent="0.3">
      <c r="Q255" s="14"/>
      <c r="R255" s="125"/>
      <c r="S255" s="125"/>
      <c r="T255" s="125"/>
      <c r="U255" s="125"/>
      <c r="V255" s="125"/>
      <c r="W255" s="125"/>
      <c r="X255" s="125"/>
      <c r="Y255" s="125"/>
      <c r="Z255" s="125"/>
      <c r="AA255" s="125"/>
      <c r="AB255" s="125"/>
      <c r="AC255" s="125"/>
      <c r="AD255" s="125"/>
      <c r="AE255" s="125"/>
      <c r="AF255" s="125"/>
      <c r="AG255" s="125"/>
      <c r="AH255" s="14"/>
      <c r="AV255" s="14"/>
    </row>
    <row r="256" spans="17:48" x14ac:dyDescent="0.3">
      <c r="Q256" s="14"/>
      <c r="R256" s="125"/>
      <c r="S256" s="125"/>
      <c r="T256" s="125"/>
      <c r="U256" s="125"/>
      <c r="V256" s="125"/>
      <c r="W256" s="125"/>
      <c r="X256" s="125"/>
      <c r="Y256" s="125"/>
      <c r="Z256" s="125"/>
      <c r="AA256" s="125"/>
      <c r="AB256" s="125"/>
      <c r="AC256" s="125"/>
      <c r="AD256" s="125"/>
      <c r="AE256" s="125"/>
      <c r="AF256" s="125"/>
      <c r="AG256" s="125"/>
      <c r="AH256" s="14"/>
      <c r="AV256" s="14"/>
    </row>
    <row r="257" spans="1:48" x14ac:dyDescent="0.3">
      <c r="Q257" s="14"/>
      <c r="R257" s="125"/>
      <c r="S257" s="125"/>
      <c r="T257" s="125"/>
      <c r="U257" s="125"/>
      <c r="V257" s="125"/>
      <c r="W257" s="125"/>
      <c r="X257" s="125"/>
      <c r="Y257" s="125"/>
      <c r="Z257" s="125"/>
      <c r="AA257" s="125"/>
      <c r="AB257" s="125"/>
      <c r="AC257" s="125"/>
      <c r="AD257" s="125"/>
      <c r="AE257" s="125"/>
      <c r="AF257" s="125"/>
      <c r="AG257" s="125"/>
      <c r="AH257" s="14"/>
      <c r="AV257" s="14"/>
    </row>
    <row r="258" spans="1:48" x14ac:dyDescent="0.3">
      <c r="Q258" s="14"/>
      <c r="R258" s="125"/>
      <c r="S258" s="125"/>
      <c r="T258" s="125"/>
      <c r="U258" s="125"/>
      <c r="V258" s="125"/>
      <c r="W258" s="125"/>
      <c r="X258" s="125"/>
      <c r="Y258" s="125"/>
      <c r="Z258" s="125"/>
      <c r="AA258" s="125"/>
      <c r="AB258" s="125"/>
      <c r="AC258" s="125"/>
      <c r="AD258" s="125"/>
      <c r="AE258" s="125"/>
      <c r="AF258" s="125"/>
      <c r="AG258" s="125"/>
      <c r="AH258" s="14"/>
      <c r="AV258" s="14"/>
    </row>
    <row r="259" spans="1:48" x14ac:dyDescent="0.3">
      <c r="Q259" s="14"/>
      <c r="R259" s="125"/>
      <c r="S259" s="125"/>
      <c r="T259" s="125"/>
      <c r="U259" s="125"/>
      <c r="V259" s="125"/>
      <c r="W259" s="125"/>
      <c r="X259" s="125"/>
      <c r="Y259" s="125"/>
      <c r="Z259" s="125"/>
      <c r="AA259" s="125"/>
      <c r="AB259" s="125"/>
      <c r="AC259" s="125"/>
      <c r="AD259" s="125"/>
      <c r="AE259" s="125"/>
      <c r="AF259" s="125"/>
      <c r="AG259" s="125"/>
      <c r="AH259" s="14"/>
      <c r="AV259" s="14"/>
    </row>
    <row r="260" spans="1:48" x14ac:dyDescent="0.3">
      <c r="Q260" s="14"/>
      <c r="R260" s="125"/>
      <c r="S260" s="125"/>
      <c r="T260" s="125"/>
      <c r="U260" s="125"/>
      <c r="V260" s="125"/>
      <c r="W260" s="125"/>
      <c r="X260" s="125"/>
      <c r="Y260" s="125"/>
      <c r="Z260" s="125"/>
      <c r="AA260" s="125"/>
      <c r="AB260" s="125"/>
      <c r="AC260" s="125"/>
      <c r="AD260" s="125"/>
      <c r="AE260" s="125"/>
      <c r="AF260" s="125"/>
      <c r="AG260" s="125"/>
      <c r="AH260" s="14"/>
      <c r="AV260" s="14"/>
    </row>
    <row r="261" spans="1:48" x14ac:dyDescent="0.3">
      <c r="Q261" s="14"/>
      <c r="R261" s="125"/>
      <c r="S261" s="125"/>
      <c r="T261" s="125"/>
      <c r="U261" s="125"/>
      <c r="V261" s="125"/>
      <c r="W261" s="125"/>
      <c r="X261" s="125"/>
      <c r="Y261" s="125"/>
      <c r="Z261" s="125"/>
      <c r="AA261" s="125"/>
      <c r="AB261" s="125"/>
      <c r="AC261" s="125"/>
      <c r="AD261" s="125"/>
      <c r="AE261" s="125"/>
      <c r="AF261" s="125"/>
      <c r="AG261" s="125"/>
      <c r="AH261" s="14"/>
      <c r="AV261" s="14"/>
    </row>
    <row r="262" spans="1:48" x14ac:dyDescent="0.3">
      <c r="Q262" s="14"/>
      <c r="R262" s="125"/>
      <c r="S262" s="125"/>
      <c r="T262" s="125"/>
      <c r="U262" s="125"/>
      <c r="V262" s="125"/>
      <c r="W262" s="125"/>
      <c r="X262" s="125"/>
      <c r="Y262" s="125"/>
      <c r="Z262" s="125"/>
      <c r="AA262" s="125"/>
      <c r="AB262" s="125"/>
      <c r="AC262" s="125"/>
      <c r="AD262" s="125"/>
      <c r="AE262" s="125"/>
      <c r="AF262" s="125"/>
      <c r="AG262" s="125"/>
      <c r="AH262" s="14"/>
      <c r="AV262" s="14"/>
    </row>
    <row r="263" spans="1:48" x14ac:dyDescent="0.3">
      <c r="Q263" s="14"/>
      <c r="R263" s="125"/>
      <c r="S263" s="125"/>
      <c r="T263" s="125"/>
      <c r="U263" s="125"/>
      <c r="V263" s="125"/>
      <c r="W263" s="125"/>
      <c r="X263" s="125"/>
      <c r="Y263" s="125"/>
      <c r="Z263" s="125"/>
      <c r="AA263" s="125"/>
      <c r="AB263" s="125"/>
      <c r="AC263" s="125"/>
      <c r="AD263" s="125"/>
      <c r="AE263" s="125"/>
      <c r="AF263" s="125"/>
      <c r="AG263" s="125"/>
      <c r="AH263" s="14"/>
      <c r="AV263" s="14"/>
    </row>
    <row r="264" spans="1:48" x14ac:dyDescent="0.3">
      <c r="Q264" s="14"/>
      <c r="R264" s="125"/>
      <c r="S264" s="125"/>
      <c r="T264" s="125"/>
      <c r="U264" s="125"/>
      <c r="V264" s="125"/>
      <c r="W264" s="125"/>
      <c r="X264" s="125"/>
      <c r="Y264" s="125"/>
      <c r="Z264" s="125"/>
      <c r="AA264" s="125"/>
      <c r="AB264" s="125"/>
      <c r="AC264" s="125"/>
      <c r="AD264" s="125"/>
      <c r="AE264" s="125"/>
      <c r="AF264" s="125"/>
      <c r="AG264" s="125"/>
      <c r="AH264" s="14"/>
      <c r="AV264" s="14"/>
    </row>
    <row r="265" spans="1:48" x14ac:dyDescent="0.3">
      <c r="Q265" s="14"/>
      <c r="R265" s="125"/>
      <c r="S265" s="125"/>
      <c r="T265" s="125"/>
      <c r="U265" s="125"/>
      <c r="V265" s="125"/>
      <c r="W265" s="125"/>
      <c r="X265" s="125"/>
      <c r="Y265" s="125"/>
      <c r="Z265" s="125"/>
      <c r="AA265" s="125"/>
      <c r="AB265" s="125"/>
      <c r="AC265" s="125"/>
      <c r="AD265" s="125"/>
      <c r="AE265" s="125"/>
      <c r="AF265" s="125"/>
      <c r="AG265" s="125"/>
      <c r="AH265" s="14"/>
      <c r="AV265" s="14"/>
    </row>
    <row r="266" spans="1:48" x14ac:dyDescent="0.3">
      <c r="Q266" s="14"/>
      <c r="R266" s="125"/>
      <c r="S266" s="125"/>
      <c r="T266" s="125"/>
      <c r="U266" s="125"/>
      <c r="V266" s="125"/>
      <c r="W266" s="125"/>
      <c r="X266" s="125"/>
      <c r="Y266" s="125"/>
      <c r="Z266" s="125"/>
      <c r="AA266" s="125"/>
      <c r="AB266" s="125"/>
      <c r="AC266" s="125"/>
      <c r="AD266" s="125"/>
      <c r="AE266" s="125"/>
      <c r="AF266" s="125"/>
      <c r="AG266" s="125"/>
      <c r="AH266" s="14"/>
      <c r="AV266" s="14"/>
    </row>
    <row r="267" spans="1:48" x14ac:dyDescent="0.3">
      <c r="Q267" s="14"/>
      <c r="R267" s="125"/>
      <c r="S267" s="125"/>
      <c r="T267" s="125"/>
      <c r="U267" s="125"/>
      <c r="V267" s="125"/>
      <c r="W267" s="125"/>
      <c r="X267" s="125"/>
      <c r="Y267" s="125"/>
      <c r="Z267" s="125"/>
      <c r="AA267" s="125"/>
      <c r="AB267" s="125"/>
      <c r="AC267" s="125"/>
      <c r="AD267" s="125"/>
      <c r="AE267" s="125"/>
      <c r="AF267" s="125"/>
      <c r="AG267" s="125"/>
      <c r="AH267" s="14"/>
      <c r="AV267" s="14"/>
    </row>
    <row r="268" spans="1:48" x14ac:dyDescent="0.3">
      <c r="Q268" s="14"/>
      <c r="R268" s="125"/>
      <c r="S268" s="125"/>
      <c r="T268" s="125"/>
      <c r="U268" s="125"/>
      <c r="V268" s="125"/>
      <c r="W268" s="125"/>
      <c r="X268" s="125"/>
      <c r="Y268" s="125"/>
      <c r="Z268" s="125"/>
      <c r="AA268" s="125"/>
      <c r="AB268" s="125"/>
      <c r="AC268" s="125"/>
      <c r="AD268" s="125"/>
      <c r="AE268" s="125"/>
      <c r="AF268" s="125"/>
      <c r="AG268" s="125"/>
      <c r="AH268" s="14"/>
      <c r="AV268" s="14"/>
    </row>
    <row r="269" spans="1:48" x14ac:dyDescent="0.3">
      <c r="A269" s="121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</row>
    <row r="270" spans="1:48" x14ac:dyDescent="0.3">
      <c r="Q270" s="14"/>
      <c r="R270" s="125"/>
      <c r="S270" s="125"/>
      <c r="T270" s="125"/>
      <c r="U270" s="125"/>
      <c r="V270" s="125"/>
      <c r="W270" s="125"/>
      <c r="X270" s="125"/>
      <c r="Y270" s="125"/>
      <c r="Z270" s="125"/>
      <c r="AA270" s="125"/>
      <c r="AB270" s="125"/>
      <c r="AC270" s="125"/>
      <c r="AD270" s="125"/>
      <c r="AE270" s="125"/>
      <c r="AF270" s="125"/>
      <c r="AG270" s="125"/>
      <c r="AH270" s="14"/>
      <c r="AV270" s="14"/>
    </row>
    <row r="271" spans="1:48" x14ac:dyDescent="0.3">
      <c r="A271" s="122" t="s">
        <v>661</v>
      </c>
      <c r="Q271" s="14"/>
      <c r="R271" s="122" t="s">
        <v>917</v>
      </c>
      <c r="S271" s="125"/>
      <c r="T271" s="125"/>
      <c r="U271" s="125"/>
      <c r="V271" s="125"/>
      <c r="W271" s="125"/>
      <c r="X271" s="125"/>
      <c r="Y271" s="125"/>
      <c r="Z271" s="125"/>
      <c r="AA271" s="125"/>
      <c r="AB271" s="125"/>
      <c r="AC271" s="125"/>
      <c r="AD271" s="125"/>
      <c r="AE271" s="125"/>
      <c r="AF271" s="125"/>
      <c r="AG271" s="125"/>
      <c r="AH271" s="14"/>
      <c r="AI271" s="123" t="s">
        <v>662</v>
      </c>
      <c r="AJ271" s="123"/>
      <c r="AK271" s="123">
        <v>2022</v>
      </c>
      <c r="AL271" s="123">
        <v>2021</v>
      </c>
      <c r="AM271" s="123">
        <v>2020</v>
      </c>
      <c r="AN271" s="123">
        <v>2019</v>
      </c>
      <c r="AO271" s="123">
        <v>2018</v>
      </c>
      <c r="AV271" s="14"/>
    </row>
    <row r="272" spans="1:48" x14ac:dyDescent="0.3">
      <c r="Q272" s="14"/>
      <c r="R272" s="125"/>
      <c r="S272" s="125"/>
      <c r="T272" s="125"/>
      <c r="U272" s="125"/>
      <c r="V272" s="125"/>
      <c r="W272" s="125"/>
      <c r="X272" s="125"/>
      <c r="Y272" s="125"/>
      <c r="Z272" s="125"/>
      <c r="AA272" s="125"/>
      <c r="AB272" s="125"/>
      <c r="AC272" s="125"/>
      <c r="AD272" s="125"/>
      <c r="AE272" s="125"/>
      <c r="AF272" s="125"/>
      <c r="AG272" s="125"/>
      <c r="AH272" s="14"/>
      <c r="AI272" s="123"/>
      <c r="AJ272" s="123"/>
      <c r="AK272" s="123"/>
      <c r="AL272" s="123"/>
      <c r="AM272" s="123"/>
      <c r="AN272" s="123"/>
      <c r="AO272" s="123"/>
      <c r="AV272" s="14"/>
    </row>
    <row r="273" spans="1:48" x14ac:dyDescent="0.3">
      <c r="Q273" s="14"/>
      <c r="R273" s="125"/>
      <c r="S273" s="125"/>
      <c r="T273" s="125"/>
      <c r="U273" s="125"/>
      <c r="V273" s="125"/>
      <c r="W273" s="125"/>
      <c r="X273" s="125"/>
      <c r="Y273" s="125"/>
      <c r="Z273" s="125"/>
      <c r="AA273" s="125"/>
      <c r="AB273" s="125"/>
      <c r="AC273" s="125"/>
      <c r="AD273" s="125"/>
      <c r="AE273" s="125"/>
      <c r="AF273" s="125"/>
      <c r="AG273" s="125"/>
      <c r="AH273" s="14"/>
      <c r="AI273" s="123" t="s">
        <v>663</v>
      </c>
      <c r="AJ273" s="123"/>
      <c r="AK273" s="138">
        <v>149.765690373653</v>
      </c>
      <c r="AL273" s="138">
        <v>154.85996220236999</v>
      </c>
      <c r="AM273" s="138">
        <v>156.44494534595862</v>
      </c>
      <c r="AN273" s="138">
        <v>157.83435756381397</v>
      </c>
      <c r="AO273" s="138">
        <v>178.22342215231754</v>
      </c>
      <c r="AV273" s="14"/>
    </row>
    <row r="274" spans="1:48" x14ac:dyDescent="0.3">
      <c r="Q274" s="14"/>
      <c r="R274" s="125"/>
      <c r="S274" s="125"/>
      <c r="T274" s="125"/>
      <c r="U274" s="125"/>
      <c r="V274" s="125"/>
      <c r="W274" s="125"/>
      <c r="X274" s="125"/>
      <c r="Y274" s="125"/>
      <c r="Z274" s="125"/>
      <c r="AA274" s="125"/>
      <c r="AB274" s="125"/>
      <c r="AC274" s="125"/>
      <c r="AD274" s="125"/>
      <c r="AE274" s="125"/>
      <c r="AF274" s="125"/>
      <c r="AG274" s="125"/>
      <c r="AH274" s="14"/>
      <c r="AI274" s="123" t="s">
        <v>86</v>
      </c>
      <c r="AJ274" s="123"/>
      <c r="AK274" s="138">
        <v>1.4671541180009999</v>
      </c>
      <c r="AL274" s="138">
        <v>1.08101180079</v>
      </c>
      <c r="AM274" s="138">
        <v>1.0609328214513483</v>
      </c>
      <c r="AN274" s="138">
        <v>1.1018265770613485</v>
      </c>
      <c r="AO274" s="138">
        <v>1.9873446445113485</v>
      </c>
      <c r="AV274" s="14"/>
    </row>
    <row r="275" spans="1:48" x14ac:dyDescent="0.3">
      <c r="Q275" s="14"/>
      <c r="R275" s="125"/>
      <c r="S275" s="125"/>
      <c r="T275" s="125"/>
      <c r="U275" s="125"/>
      <c r="V275" s="125"/>
      <c r="W275" s="125"/>
      <c r="X275" s="125"/>
      <c r="Y275" s="125"/>
      <c r="Z275" s="125"/>
      <c r="AA275" s="125"/>
      <c r="AB275" s="125"/>
      <c r="AC275" s="125"/>
      <c r="AD275" s="125"/>
      <c r="AE275" s="125"/>
      <c r="AF275" s="125"/>
      <c r="AG275" s="125"/>
      <c r="AH275" s="14"/>
      <c r="AI275" s="123" t="s">
        <v>664</v>
      </c>
      <c r="AJ275" s="123"/>
      <c r="AK275" s="138">
        <v>15.291933819716002</v>
      </c>
      <c r="AL275" s="138">
        <v>15.5780601393</v>
      </c>
      <c r="AM275" s="138">
        <v>17.400714337210001</v>
      </c>
      <c r="AN275" s="138">
        <v>22.048574735499997</v>
      </c>
      <c r="AO275" s="138">
        <v>22.551599947629999</v>
      </c>
      <c r="AV275" s="14"/>
    </row>
    <row r="276" spans="1:48" x14ac:dyDescent="0.3">
      <c r="Q276" s="14"/>
      <c r="R276" s="125"/>
      <c r="S276" s="125"/>
      <c r="T276" s="125"/>
      <c r="U276" s="125"/>
      <c r="V276" s="125"/>
      <c r="W276" s="125"/>
      <c r="X276" s="125"/>
      <c r="Y276" s="125"/>
      <c r="Z276" s="125"/>
      <c r="AA276" s="125"/>
      <c r="AB276" s="125"/>
      <c r="AC276" s="125"/>
      <c r="AD276" s="125"/>
      <c r="AE276" s="125"/>
      <c r="AF276" s="125"/>
      <c r="AG276" s="125"/>
      <c r="AH276" s="14"/>
      <c r="AI276" s="123"/>
      <c r="AJ276" s="123"/>
      <c r="AK276" s="123"/>
      <c r="AL276" s="123"/>
      <c r="AM276" s="123"/>
      <c r="AN276" s="123"/>
      <c r="AO276" s="123"/>
      <c r="AV276" s="14"/>
    </row>
    <row r="277" spans="1:48" x14ac:dyDescent="0.3">
      <c r="Q277" s="14"/>
      <c r="R277" s="125"/>
      <c r="S277" s="125"/>
      <c r="T277" s="125"/>
      <c r="U277" s="125"/>
      <c r="V277" s="125"/>
      <c r="W277" s="125"/>
      <c r="X277" s="125"/>
      <c r="Y277" s="125"/>
      <c r="Z277" s="125"/>
      <c r="AA277" s="125"/>
      <c r="AB277" s="125"/>
      <c r="AC277" s="125"/>
      <c r="AD277" s="125"/>
      <c r="AE277" s="125"/>
      <c r="AF277" s="125"/>
      <c r="AG277" s="125"/>
      <c r="AH277" s="14"/>
      <c r="AI277" s="123" t="s">
        <v>665</v>
      </c>
      <c r="AJ277" s="123"/>
      <c r="AK277" s="123"/>
      <c r="AL277" s="123"/>
      <c r="AM277" s="123"/>
      <c r="AN277" s="123"/>
      <c r="AO277" s="123"/>
      <c r="AV277" s="14"/>
    </row>
    <row r="278" spans="1:48" x14ac:dyDescent="0.3">
      <c r="Q278" s="14"/>
      <c r="R278" s="125"/>
      <c r="S278" s="125"/>
      <c r="T278" s="125"/>
      <c r="U278" s="125"/>
      <c r="V278" s="125"/>
      <c r="W278" s="125"/>
      <c r="X278" s="125"/>
      <c r="Y278" s="125"/>
      <c r="Z278" s="125"/>
      <c r="AA278" s="125"/>
      <c r="AB278" s="125"/>
      <c r="AC278" s="125"/>
      <c r="AD278" s="125"/>
      <c r="AE278" s="125"/>
      <c r="AF278" s="125"/>
      <c r="AG278" s="125"/>
      <c r="AH278" s="14"/>
      <c r="AI278" s="123" t="s">
        <v>666</v>
      </c>
      <c r="AJ278" s="123"/>
      <c r="AK278" s="135" vm="42">
        <v>1957970.3</v>
      </c>
      <c r="AL278" s="135" vm="30">
        <v>1912799.95</v>
      </c>
      <c r="AM278" s="135" vm="14">
        <v>1864716.54</v>
      </c>
      <c r="AN278" s="135" vm="4">
        <v>1865440.8599999999</v>
      </c>
      <c r="AO278" s="135">
        <v>1865682.8</v>
      </c>
      <c r="AV278" s="14"/>
    </row>
    <row r="279" spans="1:48" x14ac:dyDescent="0.3">
      <c r="Q279" s="14"/>
      <c r="R279" s="125"/>
      <c r="S279" s="125"/>
      <c r="T279" s="125"/>
      <c r="U279" s="125"/>
      <c r="V279" s="125"/>
      <c r="W279" s="125"/>
      <c r="X279" s="125"/>
      <c r="Y279" s="125"/>
      <c r="Z279" s="125"/>
      <c r="AA279" s="125"/>
      <c r="AB279" s="125"/>
      <c r="AC279" s="125"/>
      <c r="AD279" s="125"/>
      <c r="AE279" s="125"/>
      <c r="AF279" s="125"/>
      <c r="AG279" s="125"/>
      <c r="AH279" s="14"/>
      <c r="AI279" s="123" t="s">
        <v>667</v>
      </c>
      <c r="AJ279" s="123"/>
      <c r="AK279" s="135" vm="43">
        <v>610922.30000000005</v>
      </c>
      <c r="AL279" s="135" vm="31">
        <v>668400.44999999995</v>
      </c>
      <c r="AM279" s="135" vm="15">
        <v>725934.04</v>
      </c>
      <c r="AN279" s="135" vm="47">
        <v>781402.65</v>
      </c>
      <c r="AO279" s="135" vm="48">
        <v>978953.17507491435</v>
      </c>
      <c r="AV279" s="14"/>
    </row>
    <row r="280" spans="1:48" x14ac:dyDescent="0.3">
      <c r="Q280" s="14"/>
      <c r="R280" s="125"/>
      <c r="S280" s="125"/>
      <c r="T280" s="125"/>
      <c r="U280" s="125"/>
      <c r="V280" s="125"/>
      <c r="W280" s="125"/>
      <c r="X280" s="125"/>
      <c r="Y280" s="125"/>
      <c r="Z280" s="125"/>
      <c r="AA280" s="125"/>
      <c r="AB280" s="125"/>
      <c r="AC280" s="125"/>
      <c r="AD280" s="125"/>
      <c r="AE280" s="125"/>
      <c r="AF280" s="125"/>
      <c r="AG280" s="125"/>
      <c r="AH280" s="14"/>
      <c r="AI280" s="123" t="s">
        <v>653</v>
      </c>
      <c r="AJ280" s="123"/>
      <c r="AK280" s="135" vm="44">
        <v>259523.66</v>
      </c>
      <c r="AL280" s="135" vm="32">
        <v>260357.86</v>
      </c>
      <c r="AM280" s="135" vm="16">
        <v>262353.71000000002</v>
      </c>
      <c r="AN280" s="135" vm="5">
        <v>261267.56</v>
      </c>
      <c r="AO280" s="135">
        <v>259612.93000000002</v>
      </c>
      <c r="AV280" s="14"/>
    </row>
    <row r="281" spans="1:48" x14ac:dyDescent="0.3">
      <c r="Q281" s="14"/>
      <c r="R281" s="125"/>
      <c r="S281" s="125"/>
      <c r="T281" s="125"/>
      <c r="U281" s="125"/>
      <c r="V281" s="125"/>
      <c r="W281" s="125"/>
      <c r="X281" s="125"/>
      <c r="Y281" s="125"/>
      <c r="Z281" s="125"/>
      <c r="AA281" s="125"/>
      <c r="AB281" s="125"/>
      <c r="AC281" s="125"/>
      <c r="AD281" s="125"/>
      <c r="AE281" s="125"/>
      <c r="AF281" s="125"/>
      <c r="AG281" s="125"/>
      <c r="AH281" s="14"/>
      <c r="AI281" s="123" t="s">
        <v>668</v>
      </c>
      <c r="AJ281" s="123"/>
      <c r="AK281" s="135" vm="45">
        <v>267597</v>
      </c>
      <c r="AL281" s="135" vm="33">
        <v>275725</v>
      </c>
      <c r="AM281" s="135" vm="17">
        <v>285168</v>
      </c>
      <c r="AN281" s="135" vm="6">
        <v>294105</v>
      </c>
      <c r="AO281" s="135" vm="49">
        <v>302652</v>
      </c>
      <c r="AV281" s="14"/>
    </row>
    <row r="282" spans="1:48" x14ac:dyDescent="0.3">
      <c r="Q282" s="14"/>
      <c r="R282" s="125"/>
      <c r="S282" s="125"/>
      <c r="T282" s="125"/>
      <c r="U282" s="125"/>
      <c r="V282" s="125"/>
      <c r="W282" s="125"/>
      <c r="X282" s="125"/>
      <c r="Y282" s="125"/>
      <c r="Z282" s="125"/>
      <c r="AA282" s="125"/>
      <c r="AB282" s="125"/>
      <c r="AC282" s="125"/>
      <c r="AD282" s="125"/>
      <c r="AE282" s="125"/>
      <c r="AF282" s="125"/>
      <c r="AG282" s="125"/>
      <c r="AH282" s="14"/>
      <c r="AI282" s="123" t="s">
        <v>669</v>
      </c>
      <c r="AJ282" s="123"/>
      <c r="AK282" s="135">
        <v>2485090.96</v>
      </c>
      <c r="AL282" s="135">
        <v>2448882.81</v>
      </c>
      <c r="AM282" s="135">
        <v>2412238.25</v>
      </c>
      <c r="AN282" s="135">
        <v>2420813.42</v>
      </c>
      <c r="AO282" s="135">
        <v>2427947.73</v>
      </c>
      <c r="AV282" s="14"/>
    </row>
    <row r="283" spans="1:48" x14ac:dyDescent="0.3">
      <c r="Q283" s="14"/>
      <c r="R283" s="125"/>
      <c r="S283" s="125"/>
      <c r="T283" s="125"/>
      <c r="U283" s="125"/>
      <c r="V283" s="125"/>
      <c r="W283" s="125"/>
      <c r="X283" s="125"/>
      <c r="Y283" s="125"/>
      <c r="Z283" s="125"/>
      <c r="AA283" s="125"/>
      <c r="AB283" s="125"/>
      <c r="AC283" s="125"/>
      <c r="AD283" s="125"/>
      <c r="AE283" s="125"/>
      <c r="AF283" s="125"/>
      <c r="AG283" s="125"/>
      <c r="AH283" s="14"/>
      <c r="AV283" s="14"/>
    </row>
    <row r="284" spans="1:48" x14ac:dyDescent="0.3">
      <c r="Q284" s="14"/>
      <c r="R284" s="125"/>
      <c r="S284" s="125"/>
      <c r="T284" s="125"/>
      <c r="U284" s="125"/>
      <c r="V284" s="125"/>
      <c r="W284" s="125"/>
      <c r="X284" s="125"/>
      <c r="Y284" s="125"/>
      <c r="Z284" s="125"/>
      <c r="AA284" s="125"/>
      <c r="AB284" s="125"/>
      <c r="AC284" s="125"/>
      <c r="AD284" s="125"/>
      <c r="AE284" s="125"/>
      <c r="AF284" s="125"/>
      <c r="AG284" s="125"/>
      <c r="AH284" s="14"/>
      <c r="AV284" s="14"/>
    </row>
    <row r="285" spans="1:48" x14ac:dyDescent="0.3">
      <c r="Q285" s="14"/>
      <c r="R285" s="125"/>
      <c r="S285" s="125"/>
      <c r="T285" s="125"/>
      <c r="U285" s="125"/>
      <c r="V285" s="125"/>
      <c r="W285" s="125"/>
      <c r="X285" s="125"/>
      <c r="Y285" s="125"/>
      <c r="Z285" s="125"/>
      <c r="AA285" s="125"/>
      <c r="AB285" s="125"/>
      <c r="AC285" s="125"/>
      <c r="AD285" s="125"/>
      <c r="AE285" s="125"/>
      <c r="AF285" s="125"/>
      <c r="AG285" s="125"/>
      <c r="AH285" s="14"/>
      <c r="AV285" s="14"/>
    </row>
    <row r="286" spans="1:48" x14ac:dyDescent="0.3">
      <c r="Q286" s="14"/>
      <c r="R286" s="125"/>
      <c r="S286" s="125"/>
      <c r="T286" s="125"/>
      <c r="U286" s="125"/>
      <c r="V286" s="125"/>
      <c r="W286" s="125"/>
      <c r="X286" s="125"/>
      <c r="Y286" s="125"/>
      <c r="Z286" s="125"/>
      <c r="AA286" s="125"/>
      <c r="AB286" s="125"/>
      <c r="AC286" s="125"/>
      <c r="AD286" s="125"/>
      <c r="AE286" s="125"/>
      <c r="AF286" s="125"/>
      <c r="AG286" s="125"/>
      <c r="AH286" s="14"/>
      <c r="AV286" s="14"/>
    </row>
    <row r="287" spans="1:48" x14ac:dyDescent="0.3">
      <c r="A287" s="121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</row>
    <row r="288" spans="1:48" x14ac:dyDescent="0.3">
      <c r="Q288" s="14"/>
      <c r="R288" s="125"/>
      <c r="S288" s="125"/>
      <c r="T288" s="125"/>
      <c r="U288" s="125"/>
      <c r="V288" s="125"/>
      <c r="W288" s="125"/>
      <c r="X288" s="125"/>
      <c r="Y288" s="125"/>
      <c r="Z288" s="125"/>
      <c r="AA288" s="125"/>
      <c r="AB288" s="125"/>
      <c r="AC288" s="125"/>
      <c r="AD288" s="125"/>
      <c r="AE288" s="125"/>
      <c r="AF288" s="125"/>
      <c r="AG288" s="125"/>
      <c r="AH288" s="14"/>
      <c r="AV288" s="14"/>
    </row>
    <row r="289" spans="1:48" x14ac:dyDescent="0.3">
      <c r="A289" s="122" t="s">
        <v>670</v>
      </c>
      <c r="Q289" s="14"/>
      <c r="R289" s="122" t="s">
        <v>916</v>
      </c>
      <c r="S289" s="125"/>
      <c r="T289" s="125"/>
      <c r="U289" s="125"/>
      <c r="V289" s="125"/>
      <c r="W289" s="125"/>
      <c r="X289" s="125"/>
      <c r="Y289" s="125"/>
      <c r="Z289" s="125"/>
      <c r="AA289" s="125"/>
      <c r="AB289" s="125"/>
      <c r="AC289" s="125"/>
      <c r="AD289" s="125"/>
      <c r="AE289" s="125"/>
      <c r="AF289" s="125"/>
      <c r="AG289" s="125"/>
      <c r="AH289" s="14"/>
      <c r="AI289" s="123" t="s">
        <v>623</v>
      </c>
      <c r="AJ289" s="123">
        <v>2022</v>
      </c>
      <c r="AK289" s="123" t="s">
        <v>671</v>
      </c>
      <c r="AL289" s="123" t="s">
        <v>672</v>
      </c>
      <c r="AM289" s="123">
        <v>2021</v>
      </c>
      <c r="AN289" s="123">
        <v>2020</v>
      </c>
      <c r="AO289" s="123">
        <v>2019</v>
      </c>
      <c r="AP289" s="123">
        <v>2018</v>
      </c>
      <c r="AV289" s="14"/>
    </row>
    <row r="290" spans="1:48" x14ac:dyDescent="0.3">
      <c r="Q290" s="14"/>
      <c r="R290" s="125"/>
      <c r="S290" s="125"/>
      <c r="T290" s="125"/>
      <c r="U290" s="125"/>
      <c r="V290" s="125"/>
      <c r="W290" s="125"/>
      <c r="X290" s="125"/>
      <c r="Y290" s="125"/>
      <c r="Z290" s="125"/>
      <c r="AA290" s="125"/>
      <c r="AB290" s="125"/>
      <c r="AC290" s="125"/>
      <c r="AD290" s="125"/>
      <c r="AE290" s="125"/>
      <c r="AF290" s="125"/>
      <c r="AG290" s="125"/>
      <c r="AH290" s="14"/>
      <c r="AI290" s="123" t="s">
        <v>673</v>
      </c>
      <c r="AJ290" s="135">
        <v>4738.3419469809996</v>
      </c>
      <c r="AK290" s="139">
        <v>0.38802151169867816</v>
      </c>
      <c r="AL290" s="139">
        <v>-5.6387491190116212E-2</v>
      </c>
      <c r="AM290" s="135">
        <v>5021.4912400400008</v>
      </c>
      <c r="AN290" s="135">
        <v>5351.5542322325264</v>
      </c>
      <c r="AO290" s="135">
        <v>5520.1926360616053</v>
      </c>
      <c r="AP290" s="135">
        <v>7551.6900928604846</v>
      </c>
      <c r="AV290" s="14"/>
    </row>
    <row r="291" spans="1:48" x14ac:dyDescent="0.3">
      <c r="Q291" s="14"/>
      <c r="R291" s="125"/>
      <c r="S291" s="125"/>
      <c r="T291" s="125"/>
      <c r="U291" s="125"/>
      <c r="V291" s="125"/>
      <c r="W291" s="125"/>
      <c r="X291" s="125"/>
      <c r="Y291" s="125"/>
      <c r="Z291" s="125"/>
      <c r="AA291" s="125"/>
      <c r="AB291" s="125"/>
      <c r="AC291" s="125"/>
      <c r="AD291" s="125"/>
      <c r="AE291" s="125"/>
      <c r="AF291" s="125"/>
      <c r="AG291" s="125"/>
      <c r="AH291" s="14"/>
      <c r="AI291" s="123" t="s">
        <v>674</v>
      </c>
      <c r="AJ291" s="135">
        <v>6068.9872032829999</v>
      </c>
      <c r="AK291" s="139">
        <v>0.49698768376102714</v>
      </c>
      <c r="AL291" s="139">
        <v>5.3824062798057737E-2</v>
      </c>
      <c r="AM291" s="135">
        <v>5759.0136888400011</v>
      </c>
      <c r="AN291" s="135">
        <v>6572.2030468171633</v>
      </c>
      <c r="AO291" s="135">
        <v>7210.276623185493</v>
      </c>
      <c r="AP291" s="135">
        <v>9081.0620851656622</v>
      </c>
      <c r="AV291" s="14"/>
    </row>
    <row r="292" spans="1:48" x14ac:dyDescent="0.3">
      <c r="Q292" s="14"/>
      <c r="R292" s="125"/>
      <c r="S292" s="125"/>
      <c r="T292" s="125"/>
      <c r="U292" s="125"/>
      <c r="V292" s="125"/>
      <c r="W292" s="125"/>
      <c r="X292" s="125"/>
      <c r="Y292" s="125"/>
      <c r="Z292" s="125"/>
      <c r="AA292" s="125"/>
      <c r="AB292" s="125"/>
      <c r="AC292" s="125"/>
      <c r="AD292" s="125"/>
      <c r="AE292" s="125"/>
      <c r="AF292" s="125"/>
      <c r="AG292" s="125"/>
      <c r="AH292" s="14"/>
      <c r="AI292" s="123" t="s">
        <v>675</v>
      </c>
      <c r="AJ292" s="135">
        <v>359.4175869</v>
      </c>
      <c r="AK292" s="139">
        <v>2.9432606798014245E-2</v>
      </c>
      <c r="AL292" s="139">
        <v>-0.37542952135472896</v>
      </c>
      <c r="AM292" s="135">
        <v>575.4636172999999</v>
      </c>
      <c r="AN292" s="135">
        <v>1169.8883497699999</v>
      </c>
      <c r="AO292" s="135">
        <v>4850.8256415699998</v>
      </c>
      <c r="AP292" s="135">
        <v>1486.5930734999999</v>
      </c>
      <c r="AV292" s="14"/>
    </row>
    <row r="293" spans="1:48" x14ac:dyDescent="0.3">
      <c r="Q293" s="14"/>
      <c r="R293" s="125"/>
      <c r="S293" s="125"/>
      <c r="T293" s="125"/>
      <c r="U293" s="125"/>
      <c r="V293" s="125"/>
      <c r="W293" s="125"/>
      <c r="X293" s="125"/>
      <c r="Y293" s="125"/>
      <c r="Z293" s="125"/>
      <c r="AA293" s="125"/>
      <c r="AB293" s="125"/>
      <c r="AC293" s="125"/>
      <c r="AD293" s="125"/>
      <c r="AE293" s="125"/>
      <c r="AF293" s="125"/>
      <c r="AG293" s="125"/>
      <c r="AH293" s="14"/>
      <c r="AI293" s="123" t="s">
        <v>676</v>
      </c>
      <c r="AJ293" s="135">
        <v>133.02625290699999</v>
      </c>
      <c r="AK293" s="139">
        <v>1.0893483063515973E-2</v>
      </c>
      <c r="AL293" s="139">
        <v>-0.44782339987950981</v>
      </c>
      <c r="AM293" s="135">
        <v>240.91251399999999</v>
      </c>
      <c r="AN293" s="135">
        <v>246.04011799283671</v>
      </c>
      <c r="AO293" s="135">
        <v>323.36930158450423</v>
      </c>
      <c r="AP293" s="135">
        <v>297.44397913000006</v>
      </c>
      <c r="AV293" s="14"/>
    </row>
    <row r="294" spans="1:48" x14ac:dyDescent="0.3">
      <c r="Q294" s="14"/>
      <c r="R294" s="125"/>
      <c r="S294" s="125"/>
      <c r="T294" s="125"/>
      <c r="U294" s="125"/>
      <c r="V294" s="125"/>
      <c r="W294" s="125"/>
      <c r="X294" s="125"/>
      <c r="Y294" s="125"/>
      <c r="Z294" s="125"/>
      <c r="AA294" s="125"/>
      <c r="AB294" s="125"/>
      <c r="AC294" s="125"/>
      <c r="AD294" s="125"/>
      <c r="AE294" s="125"/>
      <c r="AF294" s="125"/>
      <c r="AG294" s="125"/>
      <c r="AH294" s="14"/>
      <c r="AI294" s="123" t="s">
        <v>677</v>
      </c>
      <c r="AJ294" s="135">
        <v>176.30721365000002</v>
      </c>
      <c r="AK294" s="139">
        <v>1.4437748969856936E-2</v>
      </c>
      <c r="AL294" s="139">
        <v>8.4369388983003502E-2</v>
      </c>
      <c r="AM294" s="135">
        <v>162.58962622999999</v>
      </c>
      <c r="AN294" s="135">
        <v>225.79269190000002</v>
      </c>
      <c r="AO294" s="135">
        <v>308.69182049</v>
      </c>
      <c r="AP294" s="135">
        <v>142.31366560999999</v>
      </c>
      <c r="AV294" s="14"/>
    </row>
    <row r="295" spans="1:48" x14ac:dyDescent="0.3">
      <c r="Q295" s="14"/>
      <c r="R295" s="125"/>
      <c r="S295" s="125"/>
      <c r="T295" s="125"/>
      <c r="U295" s="125"/>
      <c r="V295" s="125"/>
      <c r="W295" s="125"/>
      <c r="X295" s="125"/>
      <c r="Y295" s="125"/>
      <c r="Z295" s="125"/>
      <c r="AA295" s="125"/>
      <c r="AB295" s="125"/>
      <c r="AC295" s="125"/>
      <c r="AD295" s="125"/>
      <c r="AE295" s="125"/>
      <c r="AF295" s="125"/>
      <c r="AG295" s="125"/>
      <c r="AH295" s="14"/>
      <c r="AI295" s="123" t="s">
        <v>172</v>
      </c>
      <c r="AJ295" s="135">
        <v>735.46459755599994</v>
      </c>
      <c r="AK295" s="139">
        <v>6.0226992508711698E-2</v>
      </c>
      <c r="AL295" s="139">
        <v>-6.429442553770548E-2</v>
      </c>
      <c r="AM295" s="135">
        <v>786.00001712999995</v>
      </c>
      <c r="AN295" s="135">
        <v>822.45912227999997</v>
      </c>
      <c r="AO295" s="135">
        <v>798.09417514999996</v>
      </c>
      <c r="AP295" s="135">
        <v>766.95316109999987</v>
      </c>
      <c r="AV295" s="14"/>
    </row>
    <row r="296" spans="1:48" x14ac:dyDescent="0.3">
      <c r="Q296" s="14"/>
      <c r="R296" s="125"/>
      <c r="S296" s="125"/>
      <c r="T296" s="125"/>
      <c r="U296" s="125"/>
      <c r="V296" s="125"/>
      <c r="W296" s="125"/>
      <c r="X296" s="125"/>
      <c r="Y296" s="125"/>
      <c r="Z296" s="125"/>
      <c r="AA296" s="125"/>
      <c r="AB296" s="125"/>
      <c r="AC296" s="125"/>
      <c r="AD296" s="125"/>
      <c r="AE296" s="125"/>
      <c r="AF296" s="125"/>
      <c r="AG296" s="125"/>
      <c r="AH296" s="14"/>
      <c r="AI296" s="123" t="s">
        <v>678</v>
      </c>
      <c r="AJ296" s="135">
        <v>12211.544474009999</v>
      </c>
      <c r="AK296" s="139">
        <v>1</v>
      </c>
      <c r="AL296" s="139">
        <v>-2.6617193342212464E-2</v>
      </c>
      <c r="AM296" s="135">
        <v>12545.46966567</v>
      </c>
      <c r="AN296" s="135">
        <v>14387.937204776399</v>
      </c>
      <c r="AO296" s="135">
        <v>19011.450465695867</v>
      </c>
      <c r="AP296" s="135">
        <v>19326.056200843908</v>
      </c>
      <c r="AV296" s="14"/>
    </row>
    <row r="297" spans="1:48" x14ac:dyDescent="0.3">
      <c r="Q297" s="14"/>
      <c r="R297" s="125"/>
      <c r="S297" s="125"/>
      <c r="T297" s="125"/>
      <c r="U297" s="125"/>
      <c r="V297" s="125"/>
      <c r="W297" s="125"/>
      <c r="X297" s="125"/>
      <c r="Y297" s="125"/>
      <c r="Z297" s="125"/>
      <c r="AA297" s="125"/>
      <c r="AB297" s="125"/>
      <c r="AC297" s="125"/>
      <c r="AD297" s="125"/>
      <c r="AE297" s="125"/>
      <c r="AF297" s="125"/>
      <c r="AG297" s="125"/>
      <c r="AH297" s="14"/>
      <c r="AI297" s="123" t="s">
        <v>679</v>
      </c>
      <c r="AJ297" s="135">
        <v>2369.9930822480001</v>
      </c>
      <c r="AK297" s="139"/>
      <c r="AL297" s="139">
        <v>1.9625474447549918E-2</v>
      </c>
      <c r="AM297" s="135">
        <v>2324.3760985200001</v>
      </c>
      <c r="AN297" s="135">
        <v>2301.7393735022088</v>
      </c>
      <c r="AO297" s="135">
        <v>2305.1284557332706</v>
      </c>
      <c r="AP297" s="135">
        <v>2478.9431258370519</v>
      </c>
      <c r="AV297" s="14"/>
    </row>
    <row r="298" spans="1:48" x14ac:dyDescent="0.3">
      <c r="Q298" s="14"/>
      <c r="R298" s="125"/>
      <c r="S298" s="125"/>
      <c r="T298" s="125"/>
      <c r="U298" s="125"/>
      <c r="V298" s="125"/>
      <c r="W298" s="125"/>
      <c r="X298" s="125"/>
      <c r="Y298" s="125"/>
      <c r="Z298" s="125"/>
      <c r="AA298" s="125"/>
      <c r="AB298" s="125"/>
      <c r="AC298" s="125"/>
      <c r="AD298" s="125"/>
      <c r="AE298" s="125"/>
      <c r="AF298" s="125"/>
      <c r="AG298" s="125"/>
      <c r="AH298" s="14"/>
      <c r="AI298" s="123" t="s">
        <v>479</v>
      </c>
      <c r="AJ298" s="135">
        <v>710.39626345799991</v>
      </c>
      <c r="AK298" s="139"/>
      <c r="AL298" s="137">
        <v>3.0808303596789877E-3</v>
      </c>
      <c r="AM298" s="135">
        <v>708.21437510999999</v>
      </c>
      <c r="AN298" s="135">
        <v>711.03775893139073</v>
      </c>
      <c r="AO298" s="135">
        <v>731.99581407086328</v>
      </c>
      <c r="AP298" s="135">
        <v>746.60062094903992</v>
      </c>
      <c r="AV298" s="14"/>
    </row>
    <row r="299" spans="1:48" x14ac:dyDescent="0.3">
      <c r="Q299" s="14"/>
      <c r="R299" s="125"/>
      <c r="S299" s="125"/>
      <c r="T299" s="125"/>
      <c r="U299" s="125"/>
      <c r="V299" s="125"/>
      <c r="W299" s="125"/>
      <c r="X299" s="125"/>
      <c r="Y299" s="125"/>
      <c r="Z299" s="125"/>
      <c r="AA299" s="125"/>
      <c r="AB299" s="125"/>
      <c r="AC299" s="125"/>
      <c r="AD299" s="125"/>
      <c r="AE299" s="125"/>
      <c r="AF299" s="125"/>
      <c r="AG299" s="125"/>
      <c r="AH299" s="14"/>
      <c r="AI299" s="123" t="s">
        <v>680</v>
      </c>
      <c r="AJ299" s="135">
        <v>15291.933819716</v>
      </c>
      <c r="AK299" s="139"/>
      <c r="AL299" s="139">
        <v>-1.8367262484894842E-2</v>
      </c>
      <c r="AM299" s="135">
        <v>15578.0601393</v>
      </c>
      <c r="AN299" s="135">
        <v>17400.71433721</v>
      </c>
      <c r="AO299" s="135">
        <v>22048.574735499998</v>
      </c>
      <c r="AP299" s="135">
        <v>22551.599947630002</v>
      </c>
      <c r="AV299" s="14"/>
    </row>
    <row r="300" spans="1:48" x14ac:dyDescent="0.3">
      <c r="Q300" s="14"/>
      <c r="R300" s="125"/>
      <c r="S300" s="125"/>
      <c r="T300" s="125"/>
      <c r="U300" s="125"/>
      <c r="V300" s="125"/>
      <c r="W300" s="125"/>
      <c r="X300" s="125"/>
      <c r="Y300" s="125"/>
      <c r="Z300" s="125"/>
      <c r="AA300" s="125"/>
      <c r="AB300" s="125"/>
      <c r="AC300" s="125"/>
      <c r="AD300" s="125"/>
      <c r="AE300" s="125"/>
      <c r="AF300" s="125"/>
      <c r="AG300" s="125"/>
      <c r="AH300" s="14"/>
      <c r="AV300" s="14"/>
    </row>
    <row r="301" spans="1:48" x14ac:dyDescent="0.3">
      <c r="Q301" s="14"/>
      <c r="R301" s="125"/>
      <c r="S301" s="125"/>
      <c r="T301" s="125"/>
      <c r="U301" s="125"/>
      <c r="V301" s="125"/>
      <c r="W301" s="125"/>
      <c r="X301" s="125"/>
      <c r="Y301" s="125"/>
      <c r="Z301" s="125"/>
      <c r="AA301" s="125"/>
      <c r="AB301" s="125"/>
      <c r="AC301" s="125"/>
      <c r="AD301" s="125"/>
      <c r="AE301" s="125"/>
      <c r="AF301" s="125"/>
      <c r="AG301" s="125"/>
      <c r="AH301" s="14"/>
      <c r="AV301" s="14"/>
    </row>
    <row r="302" spans="1:48" x14ac:dyDescent="0.3">
      <c r="Q302" s="14"/>
      <c r="R302" s="125"/>
      <c r="S302" s="125"/>
      <c r="T302" s="125"/>
      <c r="U302" s="125"/>
      <c r="V302" s="125"/>
      <c r="W302" s="125"/>
      <c r="X302" s="125"/>
      <c r="Y302" s="125"/>
      <c r="Z302" s="125"/>
      <c r="AA302" s="125"/>
      <c r="AB302" s="125"/>
      <c r="AC302" s="125"/>
      <c r="AD302" s="125"/>
      <c r="AE302" s="125"/>
      <c r="AF302" s="125"/>
      <c r="AG302" s="125"/>
      <c r="AH302" s="14"/>
      <c r="AV302" s="14"/>
    </row>
    <row r="303" spans="1:48" x14ac:dyDescent="0.3">
      <c r="Q303" s="14"/>
      <c r="R303" s="125"/>
      <c r="S303" s="125"/>
      <c r="T303" s="125"/>
      <c r="U303" s="125"/>
      <c r="V303" s="125"/>
      <c r="W303" s="125"/>
      <c r="X303" s="125"/>
      <c r="Y303" s="125"/>
      <c r="Z303" s="125"/>
      <c r="AA303" s="125"/>
      <c r="AB303" s="125"/>
      <c r="AC303" s="125"/>
      <c r="AD303" s="125"/>
      <c r="AE303" s="125"/>
      <c r="AF303" s="125"/>
      <c r="AG303" s="125"/>
      <c r="AH303" s="14"/>
      <c r="AV303" s="14"/>
    </row>
    <row r="304" spans="1:48" x14ac:dyDescent="0.3">
      <c r="Q304" s="14"/>
      <c r="R304" s="125"/>
      <c r="S304" s="125"/>
      <c r="T304" s="125"/>
      <c r="U304" s="125"/>
      <c r="V304" s="125"/>
      <c r="W304" s="125"/>
      <c r="X304" s="125"/>
      <c r="Y304" s="125"/>
      <c r="Z304" s="125"/>
      <c r="AA304" s="125"/>
      <c r="AB304" s="125"/>
      <c r="AC304" s="125"/>
      <c r="AD304" s="125"/>
      <c r="AE304" s="125"/>
      <c r="AF304" s="125"/>
      <c r="AG304" s="125"/>
      <c r="AH304" s="14"/>
      <c r="AV304" s="14"/>
    </row>
    <row r="305" spans="1:48" x14ac:dyDescent="0.3">
      <c r="Q305" s="14"/>
      <c r="R305" s="125"/>
      <c r="S305" s="125"/>
      <c r="T305" s="125"/>
      <c r="U305" s="125"/>
      <c r="V305" s="125"/>
      <c r="W305" s="125"/>
      <c r="X305" s="125"/>
      <c r="Y305" s="125"/>
      <c r="Z305" s="125"/>
      <c r="AA305" s="125"/>
      <c r="AB305" s="125"/>
      <c r="AC305" s="125"/>
      <c r="AD305" s="125"/>
      <c r="AE305" s="125"/>
      <c r="AF305" s="125"/>
      <c r="AG305" s="125"/>
      <c r="AH305" s="14"/>
      <c r="AV305" s="14"/>
    </row>
    <row r="306" spans="1:48" x14ac:dyDescent="0.3">
      <c r="Q306" s="14"/>
      <c r="R306" s="125"/>
      <c r="S306" s="125"/>
      <c r="T306" s="125"/>
      <c r="U306" s="125"/>
      <c r="V306" s="125"/>
      <c r="W306" s="125"/>
      <c r="X306" s="125"/>
      <c r="Y306" s="125"/>
      <c r="Z306" s="125"/>
      <c r="AA306" s="125"/>
      <c r="AB306" s="125"/>
      <c r="AC306" s="125"/>
      <c r="AD306" s="125"/>
      <c r="AE306" s="125"/>
      <c r="AF306" s="125"/>
      <c r="AG306" s="125"/>
      <c r="AH306" s="14"/>
      <c r="AV306" s="14"/>
    </row>
    <row r="307" spans="1:48" x14ac:dyDescent="0.3">
      <c r="Q307" s="14"/>
      <c r="R307" s="125"/>
      <c r="S307" s="125"/>
      <c r="T307" s="125"/>
      <c r="U307" s="125"/>
      <c r="V307" s="125"/>
      <c r="W307" s="125"/>
      <c r="X307" s="125"/>
      <c r="Y307" s="125"/>
      <c r="Z307" s="125"/>
      <c r="AA307" s="125"/>
      <c r="AB307" s="125"/>
      <c r="AC307" s="125"/>
      <c r="AD307" s="125"/>
      <c r="AE307" s="125"/>
      <c r="AF307" s="125"/>
      <c r="AG307" s="125"/>
      <c r="AH307" s="14"/>
      <c r="AV307" s="14"/>
    </row>
    <row r="308" spans="1:48" x14ac:dyDescent="0.3">
      <c r="Q308" s="14"/>
      <c r="R308" s="125"/>
      <c r="S308" s="125"/>
      <c r="T308" s="125"/>
      <c r="U308" s="125"/>
      <c r="V308" s="125"/>
      <c r="W308" s="125"/>
      <c r="X308" s="125"/>
      <c r="Y308" s="125"/>
      <c r="Z308" s="125"/>
      <c r="AA308" s="125"/>
      <c r="AB308" s="125"/>
      <c r="AC308" s="125"/>
      <c r="AD308" s="125"/>
      <c r="AE308" s="125"/>
      <c r="AF308" s="125"/>
      <c r="AG308" s="125"/>
      <c r="AH308" s="14"/>
      <c r="AV308" s="14"/>
    </row>
    <row r="309" spans="1:48" x14ac:dyDescent="0.3">
      <c r="Q309" s="14"/>
      <c r="R309" s="125"/>
      <c r="S309" s="125"/>
      <c r="T309" s="125"/>
      <c r="U309" s="125"/>
      <c r="V309" s="125"/>
      <c r="W309" s="125"/>
      <c r="X309" s="125"/>
      <c r="Y309" s="125"/>
      <c r="Z309" s="125"/>
      <c r="AA309" s="125"/>
      <c r="AB309" s="125"/>
      <c r="AC309" s="125"/>
      <c r="AD309" s="125"/>
      <c r="AE309" s="125"/>
      <c r="AF309" s="125"/>
      <c r="AG309" s="125"/>
      <c r="AH309" s="14"/>
      <c r="AV309" s="14"/>
    </row>
    <row r="310" spans="1:48" x14ac:dyDescent="0.3">
      <c r="Q310" s="14"/>
      <c r="R310" s="125"/>
      <c r="S310" s="125"/>
      <c r="T310" s="125"/>
      <c r="U310" s="125"/>
      <c r="V310" s="125"/>
      <c r="W310" s="125"/>
      <c r="X310" s="125"/>
      <c r="Y310" s="125"/>
      <c r="Z310" s="125"/>
      <c r="AA310" s="125"/>
      <c r="AB310" s="125"/>
      <c r="AC310" s="125"/>
      <c r="AD310" s="125"/>
      <c r="AE310" s="125"/>
      <c r="AF310" s="125"/>
      <c r="AG310" s="125"/>
      <c r="AH310" s="14"/>
      <c r="AV310" s="14"/>
    </row>
    <row r="311" spans="1:48" x14ac:dyDescent="0.3">
      <c r="Q311" s="14"/>
      <c r="R311" s="125"/>
      <c r="S311" s="125"/>
      <c r="T311" s="125"/>
      <c r="U311" s="125"/>
      <c r="V311" s="125"/>
      <c r="W311" s="125"/>
      <c r="X311" s="125"/>
      <c r="Y311" s="125"/>
      <c r="Z311" s="125"/>
      <c r="AA311" s="125"/>
      <c r="AB311" s="125"/>
      <c r="AC311" s="125"/>
      <c r="AD311" s="125"/>
      <c r="AE311" s="125"/>
      <c r="AF311" s="125"/>
      <c r="AG311" s="125"/>
      <c r="AH311" s="14"/>
      <c r="AV311" s="14"/>
    </row>
    <row r="312" spans="1:48" x14ac:dyDescent="0.3">
      <c r="Q312" s="14"/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4"/>
      <c r="AV312" s="14"/>
    </row>
    <row r="313" spans="1:48" x14ac:dyDescent="0.3">
      <c r="Q313" s="14"/>
      <c r="R313" s="125"/>
      <c r="S313" s="125"/>
      <c r="T313" s="125"/>
      <c r="U313" s="125"/>
      <c r="V313" s="125"/>
      <c r="W313" s="125"/>
      <c r="X313" s="125"/>
      <c r="Y313" s="125"/>
      <c r="Z313" s="125"/>
      <c r="AA313" s="125"/>
      <c r="AB313" s="125"/>
      <c r="AC313" s="125"/>
      <c r="AD313" s="125"/>
      <c r="AE313" s="125"/>
      <c r="AF313" s="125"/>
      <c r="AG313" s="125"/>
      <c r="AH313" s="14"/>
      <c r="AV313" s="14"/>
    </row>
    <row r="314" spans="1:48" x14ac:dyDescent="0.3">
      <c r="Q314" s="14"/>
      <c r="R314" s="125"/>
      <c r="S314" s="125"/>
      <c r="T314" s="125"/>
      <c r="U314" s="125"/>
      <c r="V314" s="125"/>
      <c r="W314" s="125"/>
      <c r="X314" s="125"/>
      <c r="Y314" s="125"/>
      <c r="Z314" s="125"/>
      <c r="AA314" s="125"/>
      <c r="AB314" s="125"/>
      <c r="AC314" s="125"/>
      <c r="AD314" s="125"/>
      <c r="AE314" s="125"/>
      <c r="AF314" s="125"/>
      <c r="AG314" s="125"/>
      <c r="AH314" s="14"/>
      <c r="AV314" s="14"/>
    </row>
    <row r="315" spans="1:48" x14ac:dyDescent="0.3">
      <c r="A315" s="121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  <c r="AQ315" s="14"/>
      <c r="AR315" s="14"/>
      <c r="AS315" s="14"/>
      <c r="AT315" s="14"/>
      <c r="AU315" s="14"/>
      <c r="AV315" s="14"/>
    </row>
    <row r="316" spans="1:48" x14ac:dyDescent="0.3">
      <c r="Q316" s="14"/>
      <c r="R316" s="125"/>
      <c r="S316" s="125"/>
      <c r="T316" s="125"/>
      <c r="U316" s="125"/>
      <c r="V316" s="125"/>
      <c r="W316" s="125"/>
      <c r="X316" s="125"/>
      <c r="Y316" s="125"/>
      <c r="Z316" s="125"/>
      <c r="AA316" s="125"/>
      <c r="AB316" s="125"/>
      <c r="AC316" s="125"/>
      <c r="AD316" s="125"/>
      <c r="AE316" s="125"/>
      <c r="AF316" s="125"/>
      <c r="AG316" s="125"/>
      <c r="AH316" s="14"/>
      <c r="AV316" s="14"/>
    </row>
    <row r="317" spans="1:48" x14ac:dyDescent="0.3">
      <c r="A317" s="122" t="s">
        <v>681</v>
      </c>
      <c r="Q317" s="14"/>
      <c r="R317" s="122" t="s">
        <v>915</v>
      </c>
      <c r="S317" s="125"/>
      <c r="T317" s="125"/>
      <c r="U317" s="125"/>
      <c r="V317" s="125"/>
      <c r="W317" s="125"/>
      <c r="X317" s="125"/>
      <c r="Y317" s="125"/>
      <c r="Z317" s="125"/>
      <c r="AA317" s="125"/>
      <c r="AB317" s="125"/>
      <c r="AC317" s="125"/>
      <c r="AD317" s="125"/>
      <c r="AE317" s="125"/>
      <c r="AF317" s="125"/>
      <c r="AG317" s="125"/>
      <c r="AH317" s="14"/>
      <c r="AI317" s="123" t="s">
        <v>682</v>
      </c>
      <c r="AJ317" s="123"/>
      <c r="AK317" s="123">
        <v>2022</v>
      </c>
      <c r="AL317" s="123">
        <v>2021</v>
      </c>
      <c r="AM317" s="123">
        <v>2020</v>
      </c>
      <c r="AN317" s="123">
        <v>2019</v>
      </c>
      <c r="AO317" s="123">
        <v>2018</v>
      </c>
      <c r="AV317" s="14"/>
    </row>
    <row r="318" spans="1:48" x14ac:dyDescent="0.3">
      <c r="Q318" s="14"/>
      <c r="R318" s="125"/>
      <c r="S318" s="125"/>
      <c r="T318" s="125"/>
      <c r="U318" s="125"/>
      <c r="V318" s="125"/>
      <c r="W318" s="125"/>
      <c r="X318" s="125"/>
      <c r="Y318" s="125"/>
      <c r="Z318" s="125"/>
      <c r="AA318" s="125"/>
      <c r="AB318" s="125"/>
      <c r="AC318" s="125"/>
      <c r="AD318" s="125"/>
      <c r="AE318" s="125"/>
      <c r="AF318" s="125"/>
      <c r="AG318" s="125"/>
      <c r="AH318" s="14"/>
      <c r="AI318" s="123"/>
      <c r="AJ318" s="123"/>
      <c r="AK318" s="123"/>
      <c r="AL318" s="123"/>
      <c r="AM318" s="123"/>
      <c r="AN318" s="123"/>
      <c r="AO318" s="123"/>
      <c r="AV318" s="14"/>
    </row>
    <row r="319" spans="1:48" x14ac:dyDescent="0.3">
      <c r="Q319" s="14"/>
      <c r="R319" s="125"/>
      <c r="S319" s="125"/>
      <c r="T319" s="125"/>
      <c r="U319" s="125"/>
      <c r="V319" s="125"/>
      <c r="W319" s="125"/>
      <c r="X319" s="125"/>
      <c r="Y319" s="125"/>
      <c r="Z319" s="125"/>
      <c r="AA319" s="125"/>
      <c r="AB319" s="125"/>
      <c r="AC319" s="125"/>
      <c r="AD319" s="125"/>
      <c r="AE319" s="125"/>
      <c r="AF319" s="125"/>
      <c r="AG319" s="125"/>
      <c r="AH319" s="14"/>
      <c r="AI319" s="123" t="s">
        <v>683</v>
      </c>
      <c r="AJ319" s="123"/>
      <c r="AK319" s="138"/>
      <c r="AL319" s="138"/>
      <c r="AM319" s="138"/>
      <c r="AN319" s="138"/>
      <c r="AO319" s="138"/>
      <c r="AV319" s="14"/>
    </row>
    <row r="320" spans="1:48" x14ac:dyDescent="0.3">
      <c r="Q320" s="14"/>
      <c r="R320" s="125"/>
      <c r="S320" s="125"/>
      <c r="T320" s="125"/>
      <c r="U320" s="125"/>
      <c r="V320" s="125"/>
      <c r="W320" s="125"/>
      <c r="X320" s="125"/>
      <c r="Y320" s="125"/>
      <c r="Z320" s="125"/>
      <c r="AA320" s="125"/>
      <c r="AB320" s="125"/>
      <c r="AC320" s="125"/>
      <c r="AD320" s="125"/>
      <c r="AE320" s="125"/>
      <c r="AF320" s="125"/>
      <c r="AG320" s="125"/>
      <c r="AH320" s="14"/>
      <c r="AI320" s="123" t="s">
        <v>652</v>
      </c>
      <c r="AJ320" s="123"/>
      <c r="AK320" s="135">
        <v>1957.9703</v>
      </c>
      <c r="AL320" s="135">
        <v>1912.7999499999999</v>
      </c>
      <c r="AM320" s="135">
        <v>1864.7165400000001</v>
      </c>
      <c r="AN320" s="135">
        <v>1865.4408599999999</v>
      </c>
      <c r="AO320" s="135">
        <v>1865.6828</v>
      </c>
      <c r="AV320" s="14"/>
    </row>
    <row r="321" spans="1:48" x14ac:dyDescent="0.3">
      <c r="Q321" s="14"/>
      <c r="R321" s="125"/>
      <c r="S321" s="125"/>
      <c r="T321" s="125"/>
      <c r="U321" s="125"/>
      <c r="V321" s="125"/>
      <c r="W321" s="125"/>
      <c r="X321" s="125"/>
      <c r="Y321" s="125"/>
      <c r="Z321" s="125"/>
      <c r="AA321" s="125"/>
      <c r="AB321" s="125"/>
      <c r="AC321" s="125"/>
      <c r="AD321" s="125"/>
      <c r="AE321" s="125"/>
      <c r="AF321" s="125"/>
      <c r="AG321" s="125"/>
      <c r="AH321" s="14"/>
      <c r="AI321" s="123"/>
      <c r="AJ321" s="123"/>
      <c r="AK321" s="135"/>
      <c r="AL321" s="135"/>
      <c r="AM321" s="135"/>
      <c r="AN321" s="135"/>
      <c r="AO321" s="135"/>
      <c r="AV321" s="14"/>
    </row>
    <row r="322" spans="1:48" x14ac:dyDescent="0.3">
      <c r="Q322" s="14"/>
      <c r="R322" s="125"/>
      <c r="S322" s="125"/>
      <c r="T322" s="125"/>
      <c r="U322" s="125"/>
      <c r="V322" s="125"/>
      <c r="W322" s="125"/>
      <c r="X322" s="125"/>
      <c r="Y322" s="125"/>
      <c r="Z322" s="125"/>
      <c r="AA322" s="125"/>
      <c r="AB322" s="125"/>
      <c r="AC322" s="125"/>
      <c r="AD322" s="125"/>
      <c r="AE322" s="125"/>
      <c r="AF322" s="125"/>
      <c r="AG322" s="125"/>
      <c r="AH322" s="14"/>
      <c r="AI322" s="123" t="s">
        <v>684</v>
      </c>
      <c r="AJ322" s="123"/>
      <c r="AK322" s="135">
        <v>610.92230000000006</v>
      </c>
      <c r="AL322" s="135">
        <v>668.40044999999998</v>
      </c>
      <c r="AM322" s="135">
        <v>725.93403999999998</v>
      </c>
      <c r="AN322" s="135">
        <v>781.40264999999999</v>
      </c>
      <c r="AO322" s="135">
        <v>978.95317507491438</v>
      </c>
      <c r="AV322" s="14"/>
    </row>
    <row r="323" spans="1:48" x14ac:dyDescent="0.3">
      <c r="Q323" s="14"/>
      <c r="R323" s="125"/>
      <c r="S323" s="125"/>
      <c r="T323" s="125"/>
      <c r="U323" s="125"/>
      <c r="V323" s="125"/>
      <c r="W323" s="125"/>
      <c r="X323" s="125"/>
      <c r="Y323" s="125"/>
      <c r="Z323" s="125"/>
      <c r="AA323" s="125"/>
      <c r="AB323" s="125"/>
      <c r="AC323" s="125"/>
      <c r="AD323" s="125"/>
      <c r="AE323" s="125"/>
      <c r="AF323" s="125"/>
      <c r="AG323" s="125"/>
      <c r="AH323" s="14"/>
      <c r="AI323" s="123" t="s">
        <v>653</v>
      </c>
      <c r="AJ323" s="123"/>
      <c r="AK323" s="135">
        <v>259.52366000000001</v>
      </c>
      <c r="AL323" s="135">
        <v>260.35785999999996</v>
      </c>
      <c r="AM323" s="135">
        <v>262.35371000000004</v>
      </c>
      <c r="AN323" s="135">
        <v>261.26756</v>
      </c>
      <c r="AO323" s="135">
        <v>259.61293000000001</v>
      </c>
      <c r="AV323" s="14"/>
    </row>
    <row r="324" spans="1:48" x14ac:dyDescent="0.3">
      <c r="Q324" s="14"/>
      <c r="R324" s="125"/>
      <c r="S324" s="125"/>
      <c r="T324" s="125"/>
      <c r="U324" s="125"/>
      <c r="V324" s="125"/>
      <c r="W324" s="125"/>
      <c r="X324" s="125"/>
      <c r="Y324" s="125"/>
      <c r="Z324" s="125"/>
      <c r="AA324" s="125"/>
      <c r="AB324" s="125"/>
      <c r="AC324" s="125"/>
      <c r="AD324" s="125"/>
      <c r="AE324" s="125"/>
      <c r="AF324" s="125"/>
      <c r="AG324" s="125"/>
      <c r="AH324" s="14"/>
      <c r="AI324" s="123" t="s">
        <v>685</v>
      </c>
      <c r="AJ324" s="123"/>
      <c r="AK324" s="140">
        <v>2.3540138883676351</v>
      </c>
      <c r="AL324" s="140">
        <v>2.5672374554008091</v>
      </c>
      <c r="AM324" s="140">
        <v>2.7670050482609905</v>
      </c>
      <c r="AN324" s="140">
        <v>2.9908138997432365</v>
      </c>
      <c r="AO324" s="140">
        <v>3.7708182526768383</v>
      </c>
      <c r="AV324" s="14"/>
    </row>
    <row r="325" spans="1:48" x14ac:dyDescent="0.3">
      <c r="Q325" s="14"/>
      <c r="R325" s="125"/>
      <c r="S325" s="125"/>
      <c r="T325" s="125"/>
      <c r="U325" s="125"/>
      <c r="V325" s="125"/>
      <c r="W325" s="125"/>
      <c r="X325" s="125"/>
      <c r="Y325" s="125"/>
      <c r="Z325" s="125"/>
      <c r="AA325" s="125"/>
      <c r="AB325" s="125"/>
      <c r="AC325" s="125"/>
      <c r="AD325" s="125"/>
      <c r="AE325" s="125"/>
      <c r="AF325" s="125"/>
      <c r="AG325" s="125"/>
      <c r="AH325" s="14"/>
      <c r="AI325" s="123"/>
      <c r="AJ325" s="123"/>
      <c r="AK325" s="123"/>
      <c r="AL325" s="135"/>
      <c r="AM325" s="135"/>
      <c r="AN325" s="135"/>
      <c r="AO325" s="135"/>
      <c r="AV325" s="14"/>
    </row>
    <row r="326" spans="1:48" x14ac:dyDescent="0.3">
      <c r="Q326" s="14"/>
      <c r="R326" s="125"/>
      <c r="S326" s="125"/>
      <c r="T326" s="125"/>
      <c r="U326" s="125"/>
      <c r="V326" s="125"/>
      <c r="W326" s="125"/>
      <c r="X326" s="125"/>
      <c r="Y326" s="125"/>
      <c r="Z326" s="125"/>
      <c r="AA326" s="125"/>
      <c r="AB326" s="125"/>
      <c r="AC326" s="125"/>
      <c r="AD326" s="125"/>
      <c r="AE326" s="125"/>
      <c r="AF326" s="125"/>
      <c r="AG326" s="125"/>
      <c r="AH326" s="14"/>
      <c r="AI326" s="123" t="s">
        <v>686</v>
      </c>
      <c r="AJ326" s="123"/>
      <c r="AK326" s="135"/>
      <c r="AL326" s="135"/>
      <c r="AM326" s="135"/>
      <c r="AN326" s="135"/>
      <c r="AO326" s="135"/>
      <c r="AV326" s="14"/>
    </row>
    <row r="327" spans="1:48" x14ac:dyDescent="0.3">
      <c r="Q327" s="14"/>
      <c r="R327" s="125"/>
      <c r="S327" s="125"/>
      <c r="T327" s="125"/>
      <c r="U327" s="125"/>
      <c r="V327" s="125"/>
      <c r="W327" s="125"/>
      <c r="X327" s="125"/>
      <c r="Y327" s="125"/>
      <c r="Z327" s="125"/>
      <c r="AA327" s="125"/>
      <c r="AB327" s="125"/>
      <c r="AC327" s="125"/>
      <c r="AD327" s="125"/>
      <c r="AE327" s="125"/>
      <c r="AF327" s="125"/>
      <c r="AG327" s="125"/>
      <c r="AH327" s="14"/>
      <c r="AI327" s="123" t="s">
        <v>652</v>
      </c>
      <c r="AJ327" s="123"/>
      <c r="AK327" s="135" t="s">
        <v>687</v>
      </c>
      <c r="AL327" s="135">
        <v>4477.7749999999996</v>
      </c>
      <c r="AM327" s="135">
        <v>4401.4660000000003</v>
      </c>
      <c r="AN327" s="135">
        <v>4343.7030000000004</v>
      </c>
      <c r="AO327" s="135">
        <v>4245.5690000000004</v>
      </c>
      <c r="AV327" s="14"/>
    </row>
    <row r="328" spans="1:48" x14ac:dyDescent="0.3">
      <c r="Q328" s="14"/>
      <c r="R328" s="125"/>
      <c r="S328" s="125"/>
      <c r="T328" s="125"/>
      <c r="U328" s="125"/>
      <c r="V328" s="125"/>
      <c r="W328" s="125"/>
      <c r="X328" s="125"/>
      <c r="Y328" s="125"/>
      <c r="Z328" s="125"/>
      <c r="AA328" s="125"/>
      <c r="AB328" s="125"/>
      <c r="AC328" s="125"/>
      <c r="AD328" s="125"/>
      <c r="AE328" s="125"/>
      <c r="AF328" s="125"/>
      <c r="AG328" s="125"/>
      <c r="AH328" s="14"/>
      <c r="AI328" s="123" t="s">
        <v>653</v>
      </c>
      <c r="AJ328" s="123"/>
      <c r="AK328" s="135" t="s">
        <v>687</v>
      </c>
      <c r="AL328" s="135">
        <v>1233.162</v>
      </c>
      <c r="AM328" s="135">
        <v>1206.4970000000001</v>
      </c>
      <c r="AN328" s="135">
        <v>1182.4639999999999</v>
      </c>
      <c r="AO328" s="135">
        <v>1164.1679999999999</v>
      </c>
      <c r="AV328" s="14"/>
    </row>
    <row r="329" spans="1:48" x14ac:dyDescent="0.3">
      <c r="Q329" s="14"/>
      <c r="R329" s="125"/>
      <c r="S329" s="125"/>
      <c r="T329" s="125"/>
      <c r="U329" s="125"/>
      <c r="V329" s="125"/>
      <c r="W329" s="125"/>
      <c r="X329" s="125"/>
      <c r="Y329" s="125"/>
      <c r="Z329" s="125"/>
      <c r="AA329" s="125"/>
      <c r="AB329" s="125"/>
      <c r="AC329" s="125"/>
      <c r="AD329" s="125"/>
      <c r="AE329" s="125"/>
      <c r="AF329" s="125"/>
      <c r="AG329" s="125"/>
      <c r="AH329" s="14"/>
      <c r="AI329" s="123" t="s">
        <v>685</v>
      </c>
      <c r="AJ329" s="123"/>
      <c r="AK329" s="140" t="s">
        <v>687</v>
      </c>
      <c r="AL329" s="140">
        <v>3.6311328114229919</v>
      </c>
      <c r="AM329" s="140">
        <v>3.6481367131455777</v>
      </c>
      <c r="AN329" s="140">
        <v>3.6734336098181428</v>
      </c>
      <c r="AO329" s="140">
        <v>3.64686969578274</v>
      </c>
      <c r="AV329" s="14"/>
    </row>
    <row r="330" spans="1:48" x14ac:dyDescent="0.3">
      <c r="Q330" s="14"/>
      <c r="R330" s="125"/>
      <c r="S330" s="125"/>
      <c r="T330" s="125"/>
      <c r="U330" s="125"/>
      <c r="V330" s="125"/>
      <c r="W330" s="125"/>
      <c r="X330" s="125"/>
      <c r="Y330" s="125"/>
      <c r="Z330" s="125"/>
      <c r="AA330" s="125"/>
      <c r="AB330" s="125"/>
      <c r="AC330" s="125"/>
      <c r="AD330" s="125"/>
      <c r="AE330" s="125"/>
      <c r="AF330" s="125"/>
      <c r="AG330" s="125"/>
      <c r="AH330" s="14"/>
      <c r="AV330" s="14"/>
    </row>
    <row r="331" spans="1:48" x14ac:dyDescent="0.3">
      <c r="Q331" s="14"/>
      <c r="R331" s="125"/>
      <c r="S331" s="125"/>
      <c r="T331" s="125"/>
      <c r="U331" s="125"/>
      <c r="V331" s="125"/>
      <c r="W331" s="125"/>
      <c r="X331" s="125"/>
      <c r="Y331" s="125"/>
      <c r="Z331" s="125"/>
      <c r="AA331" s="125"/>
      <c r="AB331" s="125"/>
      <c r="AC331" s="125"/>
      <c r="AD331" s="125"/>
      <c r="AE331" s="125"/>
      <c r="AF331" s="125"/>
      <c r="AG331" s="125"/>
      <c r="AH331" s="14"/>
      <c r="AV331" s="14"/>
    </row>
    <row r="332" spans="1:48" x14ac:dyDescent="0.3">
      <c r="Q332" s="14"/>
      <c r="R332" s="125"/>
      <c r="S332" s="125"/>
      <c r="T332" s="125"/>
      <c r="U332" s="125"/>
      <c r="V332" s="125"/>
      <c r="W332" s="125"/>
      <c r="X332" s="125"/>
      <c r="Y332" s="125"/>
      <c r="Z332" s="125"/>
      <c r="AA332" s="125"/>
      <c r="AB332" s="125"/>
      <c r="AC332" s="125"/>
      <c r="AD332" s="125"/>
      <c r="AE332" s="125"/>
      <c r="AF332" s="125"/>
      <c r="AG332" s="125"/>
      <c r="AH332" s="14"/>
      <c r="AV332" s="14"/>
    </row>
    <row r="333" spans="1:48" x14ac:dyDescent="0.3">
      <c r="Q333" s="14"/>
      <c r="R333" s="125"/>
      <c r="S333" s="125"/>
      <c r="T333" s="125"/>
      <c r="U333" s="125"/>
      <c r="V333" s="125"/>
      <c r="W333" s="125"/>
      <c r="X333" s="125"/>
      <c r="Y333" s="125"/>
      <c r="Z333" s="125"/>
      <c r="AA333" s="125"/>
      <c r="AB333" s="125"/>
      <c r="AC333" s="125"/>
      <c r="AD333" s="125"/>
      <c r="AE333" s="125"/>
      <c r="AF333" s="125"/>
      <c r="AG333" s="125"/>
      <c r="AH333" s="14"/>
      <c r="AV333" s="14"/>
    </row>
    <row r="334" spans="1:48" x14ac:dyDescent="0.3">
      <c r="Q334" s="14"/>
      <c r="R334" s="125"/>
      <c r="S334" s="125"/>
      <c r="T334" s="125"/>
      <c r="U334" s="125"/>
      <c r="V334" s="125"/>
      <c r="W334" s="125"/>
      <c r="X334" s="125"/>
      <c r="Y334" s="125"/>
      <c r="Z334" s="125"/>
      <c r="AA334" s="125"/>
      <c r="AB334" s="125"/>
      <c r="AC334" s="125"/>
      <c r="AD334" s="125"/>
      <c r="AE334" s="125"/>
      <c r="AF334" s="125"/>
      <c r="AG334" s="125"/>
      <c r="AH334" s="14"/>
      <c r="AV334" s="14"/>
    </row>
    <row r="335" spans="1:48" x14ac:dyDescent="0.3">
      <c r="A335" s="121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14"/>
      <c r="AV335" s="14"/>
    </row>
    <row r="336" spans="1:48" x14ac:dyDescent="0.3">
      <c r="Q336" s="14"/>
      <c r="R336" s="125"/>
      <c r="S336" s="125"/>
      <c r="T336" s="125"/>
      <c r="U336" s="125"/>
      <c r="V336" s="125"/>
      <c r="W336" s="125"/>
      <c r="X336" s="125"/>
      <c r="Y336" s="125"/>
      <c r="Z336" s="125"/>
      <c r="AA336" s="125"/>
      <c r="AB336" s="125"/>
      <c r="AC336" s="125"/>
      <c r="AD336" s="125"/>
      <c r="AE336" s="125"/>
      <c r="AF336" s="125"/>
      <c r="AG336" s="125"/>
      <c r="AH336" s="14"/>
      <c r="AV336" s="14"/>
    </row>
    <row r="337" spans="1:48" x14ac:dyDescent="0.3">
      <c r="A337" s="122" t="s">
        <v>688</v>
      </c>
      <c r="Q337" s="14"/>
      <c r="R337" s="122" t="s">
        <v>914</v>
      </c>
      <c r="S337" s="125"/>
      <c r="T337" s="125"/>
      <c r="U337" s="125"/>
      <c r="V337" s="125"/>
      <c r="W337" s="125"/>
      <c r="X337" s="125"/>
      <c r="Y337" s="125"/>
      <c r="Z337" s="125"/>
      <c r="AA337" s="125"/>
      <c r="AB337" s="125"/>
      <c r="AC337" s="125"/>
      <c r="AD337" s="125"/>
      <c r="AE337" s="125"/>
      <c r="AF337" s="125"/>
      <c r="AG337" s="125"/>
      <c r="AH337" s="14"/>
      <c r="AI337" s="123" t="s">
        <v>623</v>
      </c>
      <c r="AJ337" s="123"/>
      <c r="AK337" s="123">
        <v>2022</v>
      </c>
      <c r="AL337" s="123">
        <v>2021</v>
      </c>
      <c r="AM337" s="123">
        <v>2020</v>
      </c>
      <c r="AN337" s="123">
        <v>2019</v>
      </c>
      <c r="AO337" s="123">
        <v>2018</v>
      </c>
      <c r="AV337" s="14"/>
    </row>
    <row r="338" spans="1:48" x14ac:dyDescent="0.3">
      <c r="Q338" s="14"/>
      <c r="R338" s="125"/>
      <c r="S338" s="125"/>
      <c r="T338" s="125"/>
      <c r="U338" s="125"/>
      <c r="V338" s="125"/>
      <c r="W338" s="125"/>
      <c r="X338" s="125"/>
      <c r="Y338" s="125"/>
      <c r="Z338" s="125"/>
      <c r="AA338" s="125"/>
      <c r="AB338" s="125"/>
      <c r="AC338" s="125"/>
      <c r="AD338" s="125"/>
      <c r="AE338" s="125"/>
      <c r="AF338" s="125"/>
      <c r="AG338" s="125"/>
      <c r="AH338" s="14"/>
      <c r="AI338" s="123"/>
      <c r="AJ338" s="123"/>
      <c r="AK338" s="123"/>
      <c r="AL338" s="123"/>
      <c r="AM338" s="123"/>
      <c r="AN338" s="123"/>
      <c r="AO338" s="123"/>
      <c r="AV338" s="14"/>
    </row>
    <row r="339" spans="1:48" x14ac:dyDescent="0.3">
      <c r="Q339" s="14"/>
      <c r="R339" s="125"/>
      <c r="S339" s="125"/>
      <c r="T339" s="125"/>
      <c r="U339" s="125"/>
      <c r="V339" s="125"/>
      <c r="W339" s="125"/>
      <c r="X339" s="125"/>
      <c r="Y339" s="125"/>
      <c r="Z339" s="125"/>
      <c r="AA339" s="125"/>
      <c r="AB339" s="125"/>
      <c r="AC339" s="125"/>
      <c r="AD339" s="125"/>
      <c r="AE339" s="125"/>
      <c r="AF339" s="125"/>
      <c r="AG339" s="125"/>
      <c r="AH339" s="14"/>
      <c r="AI339" s="123" t="s">
        <v>631</v>
      </c>
      <c r="AJ339" s="123"/>
      <c r="AK339" s="135">
        <v>1371.4350028689996</v>
      </c>
      <c r="AL339" s="135">
        <v>1270.7446399000005</v>
      </c>
      <c r="AM339" s="135">
        <v>806.48943295435743</v>
      </c>
      <c r="AN339" s="135">
        <v>1660.8090677526179</v>
      </c>
      <c r="AO339" s="135">
        <v>1299.6383462182785</v>
      </c>
      <c r="AV339" s="14"/>
    </row>
    <row r="340" spans="1:48" x14ac:dyDescent="0.3">
      <c r="Q340" s="14"/>
      <c r="R340" s="125"/>
      <c r="S340" s="125"/>
      <c r="T340" s="125"/>
      <c r="U340" s="125"/>
      <c r="V340" s="125"/>
      <c r="W340" s="125"/>
      <c r="X340" s="125"/>
      <c r="Y340" s="125"/>
      <c r="Z340" s="125"/>
      <c r="AA340" s="125"/>
      <c r="AB340" s="125"/>
      <c r="AC340" s="125"/>
      <c r="AD340" s="125"/>
      <c r="AE340" s="125"/>
      <c r="AF340" s="125"/>
      <c r="AG340" s="125"/>
      <c r="AH340" s="14"/>
      <c r="AI340" s="123" t="s">
        <v>689</v>
      </c>
      <c r="AJ340" s="123"/>
      <c r="AK340" s="135">
        <v>-68.10962589899998</v>
      </c>
      <c r="AL340" s="135">
        <v>-336.89998223000003</v>
      </c>
      <c r="AM340" s="135">
        <v>54.594416159984497</v>
      </c>
      <c r="AN340" s="135">
        <v>-746.42354683824715</v>
      </c>
      <c r="AO340" s="135">
        <v>776.4751871936005</v>
      </c>
      <c r="AV340" s="14"/>
    </row>
    <row r="341" spans="1:48" x14ac:dyDescent="0.3">
      <c r="Q341" s="14"/>
      <c r="R341" s="125"/>
      <c r="S341" s="125"/>
      <c r="T341" s="125"/>
      <c r="U341" s="125"/>
      <c r="V341" s="125"/>
      <c r="W341" s="125"/>
      <c r="X341" s="125"/>
      <c r="Y341" s="125"/>
      <c r="Z341" s="125"/>
      <c r="AA341" s="125"/>
      <c r="AB341" s="125"/>
      <c r="AC341" s="125"/>
      <c r="AD341" s="125"/>
      <c r="AE341" s="125"/>
      <c r="AF341" s="125"/>
      <c r="AG341" s="125"/>
      <c r="AH341" s="14"/>
      <c r="AI341" s="123" t="s">
        <v>633</v>
      </c>
      <c r="AJ341" s="123"/>
      <c r="AK341" s="135">
        <v>1303.3253769699995</v>
      </c>
      <c r="AL341" s="135">
        <v>933.84465767000052</v>
      </c>
      <c r="AM341" s="135">
        <v>861.08384911434189</v>
      </c>
      <c r="AN341" s="135">
        <v>914.38552091437077</v>
      </c>
      <c r="AO341" s="135">
        <v>2076.113533411879</v>
      </c>
      <c r="AV341" s="14"/>
    </row>
    <row r="342" spans="1:48" x14ac:dyDescent="0.3">
      <c r="Q342" s="14"/>
      <c r="R342" s="125"/>
      <c r="S342" s="125"/>
      <c r="T342" s="125"/>
      <c r="U342" s="125"/>
      <c r="V342" s="125"/>
      <c r="W342" s="125"/>
      <c r="X342" s="125"/>
      <c r="Y342" s="125"/>
      <c r="Z342" s="125"/>
      <c r="AA342" s="125"/>
      <c r="AB342" s="125"/>
      <c r="AC342" s="125"/>
      <c r="AD342" s="125"/>
      <c r="AE342" s="125"/>
      <c r="AF342" s="125"/>
      <c r="AG342" s="125"/>
      <c r="AH342" s="14"/>
      <c r="AI342" s="123" t="s">
        <v>690</v>
      </c>
      <c r="AJ342" s="123"/>
      <c r="AK342" s="135">
        <v>-924.39590055999997</v>
      </c>
      <c r="AL342" s="135">
        <v>-488.66765050999999</v>
      </c>
      <c r="AM342" s="135">
        <v>-450.48456892999997</v>
      </c>
      <c r="AN342" s="135">
        <v>-463.74428809</v>
      </c>
      <c r="AO342" s="135">
        <v>-1542.1837427100002</v>
      </c>
      <c r="AV342" s="14"/>
    </row>
    <row r="343" spans="1:48" x14ac:dyDescent="0.3">
      <c r="Q343" s="14"/>
      <c r="R343" s="125"/>
      <c r="S343" s="125"/>
      <c r="T343" s="125"/>
      <c r="U343" s="125"/>
      <c r="V343" s="125"/>
      <c r="W343" s="125"/>
      <c r="X343" s="125"/>
      <c r="Y343" s="125"/>
      <c r="Z343" s="125"/>
      <c r="AA343" s="125"/>
      <c r="AB343" s="125"/>
      <c r="AC343" s="125"/>
      <c r="AD343" s="125"/>
      <c r="AE343" s="125"/>
      <c r="AF343" s="125"/>
      <c r="AG343" s="125"/>
      <c r="AH343" s="14"/>
      <c r="AI343" s="123" t="s">
        <v>72</v>
      </c>
      <c r="AJ343" s="123"/>
      <c r="AK343" s="135">
        <v>378.92947640999955</v>
      </c>
      <c r="AL343" s="135">
        <v>445.17700716000053</v>
      </c>
      <c r="AM343" s="135">
        <v>410.59928018434192</v>
      </c>
      <c r="AN343" s="135">
        <v>450.64123282437077</v>
      </c>
      <c r="AO343" s="135">
        <v>533.9297907018788</v>
      </c>
      <c r="AV343" s="14"/>
    </row>
    <row r="344" spans="1:48" x14ac:dyDescent="0.3">
      <c r="Q344" s="14"/>
      <c r="R344" s="125"/>
      <c r="S344" s="125"/>
      <c r="T344" s="125"/>
      <c r="U344" s="125"/>
      <c r="V344" s="125"/>
      <c r="W344" s="125"/>
      <c r="X344" s="125"/>
      <c r="Y344" s="125"/>
      <c r="Z344" s="125"/>
      <c r="AA344" s="125"/>
      <c r="AB344" s="125"/>
      <c r="AC344" s="125"/>
      <c r="AD344" s="125"/>
      <c r="AE344" s="125"/>
      <c r="AF344" s="125"/>
      <c r="AG344" s="125"/>
      <c r="AH344" s="14"/>
      <c r="AV344" s="14"/>
    </row>
    <row r="345" spans="1:48" x14ac:dyDescent="0.3">
      <c r="Q345" s="14"/>
      <c r="R345" s="125"/>
      <c r="S345" s="125"/>
      <c r="T345" s="125"/>
      <c r="U345" s="125"/>
      <c r="V345" s="125"/>
      <c r="W345" s="125"/>
      <c r="X345" s="125"/>
      <c r="Y345" s="125"/>
      <c r="Z345" s="125"/>
      <c r="AA345" s="125"/>
      <c r="AB345" s="125"/>
      <c r="AC345" s="125"/>
      <c r="AD345" s="125"/>
      <c r="AE345" s="125"/>
      <c r="AF345" s="125"/>
      <c r="AG345" s="125"/>
      <c r="AH345" s="14"/>
      <c r="AV345" s="14"/>
    </row>
    <row r="346" spans="1:48" x14ac:dyDescent="0.3">
      <c r="Q346" s="14"/>
      <c r="R346" s="125"/>
      <c r="S346" s="125"/>
      <c r="T346" s="125"/>
      <c r="U346" s="125"/>
      <c r="V346" s="125"/>
      <c r="W346" s="125"/>
      <c r="X346" s="125"/>
      <c r="Y346" s="125"/>
      <c r="Z346" s="125"/>
      <c r="AA346" s="125"/>
      <c r="AB346" s="125"/>
      <c r="AC346" s="125"/>
      <c r="AD346" s="125"/>
      <c r="AE346" s="125"/>
      <c r="AF346" s="125"/>
      <c r="AG346" s="125"/>
      <c r="AH346" s="14"/>
      <c r="AV346" s="14"/>
    </row>
    <row r="347" spans="1:48" x14ac:dyDescent="0.3">
      <c r="Q347" s="14"/>
      <c r="R347" s="125"/>
      <c r="S347" s="125"/>
      <c r="T347" s="125"/>
      <c r="U347" s="125"/>
      <c r="V347" s="125"/>
      <c r="W347" s="125"/>
      <c r="X347" s="125"/>
      <c r="Y347" s="125"/>
      <c r="Z347" s="125"/>
      <c r="AA347" s="125"/>
      <c r="AB347" s="125"/>
      <c r="AC347" s="125"/>
      <c r="AD347" s="125"/>
      <c r="AE347" s="125"/>
      <c r="AF347" s="125"/>
      <c r="AG347" s="125"/>
      <c r="AH347" s="14"/>
      <c r="AV347" s="14"/>
    </row>
    <row r="348" spans="1:48" x14ac:dyDescent="0.3">
      <c r="Q348" s="14"/>
      <c r="R348" s="125"/>
      <c r="S348" s="125"/>
      <c r="T348" s="125"/>
      <c r="U348" s="125"/>
      <c r="V348" s="125"/>
      <c r="W348" s="125"/>
      <c r="X348" s="125"/>
      <c r="Y348" s="125"/>
      <c r="Z348" s="125"/>
      <c r="AA348" s="125"/>
      <c r="AB348" s="125"/>
      <c r="AC348" s="125"/>
      <c r="AD348" s="125"/>
      <c r="AE348" s="125"/>
      <c r="AF348" s="125"/>
      <c r="AG348" s="125"/>
      <c r="AH348" s="14"/>
      <c r="AV348" s="14"/>
    </row>
    <row r="349" spans="1:48" x14ac:dyDescent="0.3">
      <c r="Q349" s="14"/>
      <c r="R349" s="125"/>
      <c r="S349" s="125"/>
      <c r="T349" s="125"/>
      <c r="U349" s="125"/>
      <c r="V349" s="125"/>
      <c r="W349" s="125"/>
      <c r="X349" s="125"/>
      <c r="Y349" s="125"/>
      <c r="Z349" s="125"/>
      <c r="AA349" s="125"/>
      <c r="AB349" s="125"/>
      <c r="AC349" s="125"/>
      <c r="AD349" s="125"/>
      <c r="AE349" s="125"/>
      <c r="AF349" s="125"/>
      <c r="AG349" s="125"/>
      <c r="AH349" s="14"/>
      <c r="AV349" s="14"/>
    </row>
    <row r="350" spans="1:48" x14ac:dyDescent="0.3">
      <c r="A350" s="121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  <c r="AN350" s="14"/>
      <c r="AO350" s="14"/>
      <c r="AP350" s="14"/>
      <c r="AQ350" s="14"/>
      <c r="AR350" s="14"/>
      <c r="AS350" s="14"/>
      <c r="AT350" s="14"/>
      <c r="AU350" s="14"/>
      <c r="AV350" s="14"/>
    </row>
    <row r="351" spans="1:48" x14ac:dyDescent="0.3">
      <c r="Q351" s="14"/>
      <c r="R351" s="125"/>
      <c r="S351" s="125"/>
      <c r="T351" s="125"/>
      <c r="U351" s="125"/>
      <c r="V351" s="125"/>
      <c r="W351" s="125"/>
      <c r="X351" s="125"/>
      <c r="Y351" s="125"/>
      <c r="Z351" s="125"/>
      <c r="AA351" s="125"/>
      <c r="AB351" s="125"/>
      <c r="AC351" s="125"/>
      <c r="AD351" s="125"/>
      <c r="AE351" s="125"/>
      <c r="AF351" s="125"/>
      <c r="AG351" s="125"/>
      <c r="AH351" s="14"/>
      <c r="AV351" s="14"/>
    </row>
    <row r="352" spans="1:48" x14ac:dyDescent="0.3">
      <c r="A352" s="122" t="s">
        <v>691</v>
      </c>
      <c r="Q352" s="14"/>
      <c r="R352" s="122" t="s">
        <v>913</v>
      </c>
      <c r="S352" s="125"/>
      <c r="T352" s="125"/>
      <c r="U352" s="125"/>
      <c r="V352" s="125"/>
      <c r="W352" s="125"/>
      <c r="X352" s="125"/>
      <c r="Y352" s="125"/>
      <c r="Z352" s="125"/>
      <c r="AA352" s="125"/>
      <c r="AB352" s="125"/>
      <c r="AC352" s="125"/>
      <c r="AD352" s="125"/>
      <c r="AE352" s="125"/>
      <c r="AF352" s="125"/>
      <c r="AG352" s="125"/>
      <c r="AH352" s="14"/>
      <c r="AI352" s="123" t="s">
        <v>623</v>
      </c>
      <c r="AJ352" s="123" t="s">
        <v>692</v>
      </c>
      <c r="AK352" s="123" t="s">
        <v>693</v>
      </c>
      <c r="AL352" s="123" t="s">
        <v>694</v>
      </c>
      <c r="AV352" s="14"/>
    </row>
    <row r="353" spans="17:48" x14ac:dyDescent="0.3">
      <c r="Q353" s="14"/>
      <c r="R353" s="125"/>
      <c r="S353" s="125"/>
      <c r="T353" s="125"/>
      <c r="U353" s="125"/>
      <c r="V353" s="125"/>
      <c r="W353" s="125"/>
      <c r="X353" s="125"/>
      <c r="Y353" s="125"/>
      <c r="Z353" s="125"/>
      <c r="AA353" s="125"/>
      <c r="AB353" s="125"/>
      <c r="AC353" s="125"/>
      <c r="AD353" s="125"/>
      <c r="AE353" s="125"/>
      <c r="AF353" s="125"/>
      <c r="AG353" s="125"/>
      <c r="AH353" s="14"/>
      <c r="AI353" s="123" t="s">
        <v>624</v>
      </c>
      <c r="AJ353" s="123"/>
      <c r="AK353" s="123"/>
      <c r="AL353" s="123"/>
      <c r="AV353" s="14"/>
    </row>
    <row r="354" spans="17:48" x14ac:dyDescent="0.3">
      <c r="Q354" s="14"/>
      <c r="R354" s="125"/>
      <c r="S354" s="125"/>
      <c r="T354" s="125"/>
      <c r="U354" s="125"/>
      <c r="V354" s="125"/>
      <c r="W354" s="125"/>
      <c r="X354" s="125"/>
      <c r="Y354" s="125"/>
      <c r="Z354" s="125"/>
      <c r="AA354" s="125"/>
      <c r="AB354" s="125"/>
      <c r="AC354" s="125"/>
      <c r="AD354" s="125"/>
      <c r="AE354" s="125"/>
      <c r="AF354" s="125"/>
      <c r="AG354" s="125"/>
      <c r="AH354" s="14"/>
      <c r="AI354" s="123" t="s">
        <v>47</v>
      </c>
      <c r="AJ354" s="135">
        <v>2746.773152279</v>
      </c>
      <c r="AK354" s="135">
        <v>2491.3681975539998</v>
      </c>
      <c r="AL354" s="135">
        <v>255.40495472499998</v>
      </c>
      <c r="AV354" s="14"/>
    </row>
    <row r="355" spans="17:48" x14ac:dyDescent="0.3">
      <c r="Q355" s="14"/>
      <c r="R355" s="125"/>
      <c r="S355" s="125"/>
      <c r="T355" s="125"/>
      <c r="U355" s="125"/>
      <c r="V355" s="125"/>
      <c r="W355" s="125"/>
      <c r="X355" s="125"/>
      <c r="Y355" s="125"/>
      <c r="Z355" s="125"/>
      <c r="AA355" s="125"/>
      <c r="AB355" s="125"/>
      <c r="AC355" s="125"/>
      <c r="AD355" s="125"/>
      <c r="AE355" s="125"/>
      <c r="AF355" s="125"/>
      <c r="AG355" s="125"/>
      <c r="AH355" s="14"/>
      <c r="AI355" s="123" t="s">
        <v>58</v>
      </c>
      <c r="AJ355" s="135">
        <v>-2035.114715533</v>
      </c>
      <c r="AK355" s="135">
        <v>-1894.9717840840001</v>
      </c>
      <c r="AL355" s="135">
        <v>-140.142931449</v>
      </c>
      <c r="AV355" s="14"/>
    </row>
    <row r="356" spans="17:48" x14ac:dyDescent="0.3">
      <c r="Q356" s="14"/>
      <c r="R356" s="125"/>
      <c r="S356" s="125"/>
      <c r="T356" s="125"/>
      <c r="U356" s="125"/>
      <c r="V356" s="125"/>
      <c r="W356" s="125"/>
      <c r="X356" s="125"/>
      <c r="Y356" s="125"/>
      <c r="Z356" s="125"/>
      <c r="AA356" s="125"/>
      <c r="AB356" s="125"/>
      <c r="AC356" s="125"/>
      <c r="AD356" s="125"/>
      <c r="AE356" s="125"/>
      <c r="AF356" s="125"/>
      <c r="AG356" s="125"/>
      <c r="AH356" s="14"/>
      <c r="AI356" s="123" t="s">
        <v>625</v>
      </c>
      <c r="AJ356" s="135">
        <v>711.65843674599978</v>
      </c>
      <c r="AK356" s="135">
        <v>596.39641346999974</v>
      </c>
      <c r="AL356" s="135">
        <v>115.26202327599998</v>
      </c>
      <c r="AV356" s="14"/>
    </row>
    <row r="357" spans="17:48" x14ac:dyDescent="0.3">
      <c r="Q357" s="14"/>
      <c r="R357" s="125"/>
      <c r="S357" s="125"/>
      <c r="T357" s="125"/>
      <c r="U357" s="125"/>
      <c r="V357" s="125"/>
      <c r="W357" s="125"/>
      <c r="X357" s="125"/>
      <c r="Y357" s="125"/>
      <c r="Z357" s="125"/>
      <c r="AA357" s="125"/>
      <c r="AB357" s="125"/>
      <c r="AC357" s="125"/>
      <c r="AD357" s="125"/>
      <c r="AE357" s="125"/>
      <c r="AF357" s="125"/>
      <c r="AG357" s="125"/>
      <c r="AH357" s="14"/>
      <c r="AI357" s="123"/>
      <c r="AJ357" s="123"/>
      <c r="AK357" s="123"/>
      <c r="AL357" s="123"/>
      <c r="AV357" s="14"/>
    </row>
    <row r="358" spans="17:48" x14ac:dyDescent="0.3">
      <c r="Q358" s="14"/>
      <c r="R358" s="125"/>
      <c r="S358" s="125"/>
      <c r="T358" s="125"/>
      <c r="U358" s="125"/>
      <c r="V358" s="125"/>
      <c r="W358" s="125"/>
      <c r="X358" s="125"/>
      <c r="Y358" s="125"/>
      <c r="Z358" s="125"/>
      <c r="AA358" s="125"/>
      <c r="AB358" s="125"/>
      <c r="AC358" s="125"/>
      <c r="AD358" s="125"/>
      <c r="AE358" s="125"/>
      <c r="AF358" s="125"/>
      <c r="AG358" s="125"/>
      <c r="AH358" s="14"/>
      <c r="AI358" s="123" t="s">
        <v>626</v>
      </c>
      <c r="AJ358" s="123"/>
      <c r="AK358" s="123"/>
      <c r="AL358" s="123"/>
      <c r="AV358" s="14"/>
    </row>
    <row r="359" spans="17:48" x14ac:dyDescent="0.3">
      <c r="Q359" s="14"/>
      <c r="R359" s="125"/>
      <c r="S359" s="125"/>
      <c r="T359" s="125"/>
      <c r="U359" s="125"/>
      <c r="V359" s="125"/>
      <c r="W359" s="125"/>
      <c r="X359" s="125"/>
      <c r="Y359" s="125"/>
      <c r="Z359" s="125"/>
      <c r="AA359" s="125"/>
      <c r="AB359" s="125"/>
      <c r="AC359" s="125"/>
      <c r="AD359" s="125"/>
      <c r="AE359" s="125"/>
      <c r="AF359" s="125"/>
      <c r="AG359" s="125"/>
      <c r="AH359" s="14"/>
      <c r="AI359" s="123" t="s">
        <v>47</v>
      </c>
      <c r="AJ359" s="135">
        <v>2369.9930822460001</v>
      </c>
      <c r="AK359" s="135">
        <v>1920.9180665819999</v>
      </c>
      <c r="AL359" s="135">
        <v>449.07501566400003</v>
      </c>
      <c r="AV359" s="14"/>
    </row>
    <row r="360" spans="17:48" x14ac:dyDescent="0.3">
      <c r="Q360" s="14"/>
      <c r="R360" s="125"/>
      <c r="S360" s="125"/>
      <c r="T360" s="125"/>
      <c r="U360" s="125"/>
      <c r="V360" s="125"/>
      <c r="W360" s="125"/>
      <c r="X360" s="125"/>
      <c r="Y360" s="125"/>
      <c r="Z360" s="125"/>
      <c r="AA360" s="125"/>
      <c r="AB360" s="125"/>
      <c r="AC360" s="125"/>
      <c r="AD360" s="125"/>
      <c r="AE360" s="125"/>
      <c r="AF360" s="125"/>
      <c r="AG360" s="125"/>
      <c r="AH360" s="14"/>
      <c r="AI360" s="123" t="s">
        <v>58</v>
      </c>
      <c r="AJ360" s="135">
        <v>-1691.2287455310002</v>
      </c>
      <c r="AK360" s="135">
        <v>-1377.2652513200001</v>
      </c>
      <c r="AL360" s="135">
        <v>-313.96349421100001</v>
      </c>
      <c r="AV360" s="14"/>
    </row>
    <row r="361" spans="17:48" x14ac:dyDescent="0.3">
      <c r="Q361" s="14"/>
      <c r="R361" s="125"/>
      <c r="S361" s="125"/>
      <c r="T361" s="125"/>
      <c r="U361" s="125"/>
      <c r="V361" s="125"/>
      <c r="W361" s="125"/>
      <c r="X361" s="125"/>
      <c r="Y361" s="125"/>
      <c r="Z361" s="125"/>
      <c r="AA361" s="125"/>
      <c r="AB361" s="125"/>
      <c r="AC361" s="125"/>
      <c r="AD361" s="125"/>
      <c r="AE361" s="125"/>
      <c r="AF361" s="125"/>
      <c r="AG361" s="125"/>
      <c r="AH361" s="14"/>
      <c r="AI361" s="123" t="s">
        <v>625</v>
      </c>
      <c r="AJ361" s="135">
        <v>678.7643367149999</v>
      </c>
      <c r="AK361" s="135">
        <v>543.65281526199988</v>
      </c>
      <c r="AL361" s="135">
        <v>135.11152145300002</v>
      </c>
      <c r="AV361" s="14"/>
    </row>
    <row r="362" spans="17:48" x14ac:dyDescent="0.3">
      <c r="Q362" s="14"/>
      <c r="R362" s="125"/>
      <c r="S362" s="125"/>
      <c r="T362" s="125"/>
      <c r="U362" s="125"/>
      <c r="V362" s="125"/>
      <c r="W362" s="125"/>
      <c r="X362" s="125"/>
      <c r="Y362" s="125"/>
      <c r="Z362" s="125"/>
      <c r="AA362" s="125"/>
      <c r="AB362" s="125"/>
      <c r="AC362" s="125"/>
      <c r="AD362" s="125"/>
      <c r="AE362" s="125"/>
      <c r="AF362" s="125"/>
      <c r="AG362" s="125"/>
      <c r="AH362" s="14"/>
      <c r="AI362" s="123"/>
      <c r="AJ362" s="123"/>
      <c r="AK362" s="123"/>
      <c r="AL362" s="123"/>
      <c r="AV362" s="14"/>
    </row>
    <row r="363" spans="17:48" x14ac:dyDescent="0.3">
      <c r="Q363" s="14"/>
      <c r="R363" s="125"/>
      <c r="S363" s="125"/>
      <c r="T363" s="125"/>
      <c r="U363" s="125"/>
      <c r="V363" s="125"/>
      <c r="W363" s="125"/>
      <c r="X363" s="125"/>
      <c r="Y363" s="125"/>
      <c r="Z363" s="125"/>
      <c r="AA363" s="125"/>
      <c r="AB363" s="125"/>
      <c r="AC363" s="125"/>
      <c r="AD363" s="125"/>
      <c r="AE363" s="125"/>
      <c r="AF363" s="125"/>
      <c r="AG363" s="125"/>
      <c r="AH363" s="14"/>
      <c r="AI363" s="123" t="s">
        <v>588</v>
      </c>
      <c r="AJ363" s="123"/>
      <c r="AK363" s="123"/>
      <c r="AL363" s="123"/>
      <c r="AV363" s="14"/>
    </row>
    <row r="364" spans="17:48" x14ac:dyDescent="0.3">
      <c r="Q364" s="14"/>
      <c r="R364" s="125"/>
      <c r="S364" s="125"/>
      <c r="T364" s="125"/>
      <c r="U364" s="125"/>
      <c r="V364" s="125"/>
      <c r="W364" s="125"/>
      <c r="X364" s="125"/>
      <c r="Y364" s="125"/>
      <c r="Z364" s="125"/>
      <c r="AA364" s="125"/>
      <c r="AB364" s="125"/>
      <c r="AC364" s="125"/>
      <c r="AD364" s="125"/>
      <c r="AE364" s="125"/>
      <c r="AF364" s="125"/>
      <c r="AG364" s="125"/>
      <c r="AH364" s="14"/>
      <c r="AI364" s="123" t="s">
        <v>47</v>
      </c>
      <c r="AJ364" s="135">
        <v>710.39626345900001</v>
      </c>
      <c r="AK364" s="135">
        <v>636.93147947499995</v>
      </c>
      <c r="AL364" s="135">
        <v>73.464783984000007</v>
      </c>
      <c r="AV364" s="14"/>
    </row>
    <row r="365" spans="17:48" x14ac:dyDescent="0.3">
      <c r="Q365" s="14"/>
      <c r="R365" s="125"/>
      <c r="S365" s="125"/>
      <c r="T365" s="125"/>
      <c r="U365" s="125"/>
      <c r="V365" s="125"/>
      <c r="W365" s="125"/>
      <c r="X365" s="125"/>
      <c r="Y365" s="125"/>
      <c r="Z365" s="125"/>
      <c r="AA365" s="125"/>
      <c r="AB365" s="125"/>
      <c r="AC365" s="125"/>
      <c r="AD365" s="125"/>
      <c r="AE365" s="125"/>
      <c r="AF365" s="125"/>
      <c r="AG365" s="125"/>
      <c r="AH365" s="14"/>
      <c r="AI365" s="123" t="s">
        <v>58</v>
      </c>
      <c r="AJ365" s="135">
        <v>-729.38403405600013</v>
      </c>
      <c r="AK365" s="135">
        <v>-660.9238404140001</v>
      </c>
      <c r="AL365" s="135">
        <v>-68.460193641999993</v>
      </c>
      <c r="AV365" s="14"/>
    </row>
    <row r="366" spans="17:48" x14ac:dyDescent="0.3">
      <c r="Q366" s="14"/>
      <c r="R366" s="125"/>
      <c r="S366" s="125"/>
      <c r="T366" s="125"/>
      <c r="U366" s="125"/>
      <c r="V366" s="125"/>
      <c r="W366" s="125"/>
      <c r="X366" s="125"/>
      <c r="Y366" s="125"/>
      <c r="Z366" s="125"/>
      <c r="AA366" s="125"/>
      <c r="AB366" s="125"/>
      <c r="AC366" s="125"/>
      <c r="AD366" s="125"/>
      <c r="AE366" s="125"/>
      <c r="AF366" s="125"/>
      <c r="AG366" s="125"/>
      <c r="AH366" s="14"/>
      <c r="AI366" s="123" t="s">
        <v>625</v>
      </c>
      <c r="AJ366" s="135">
        <v>-18.987770597000136</v>
      </c>
      <c r="AK366" s="135">
        <v>-23.99236093900015</v>
      </c>
      <c r="AL366" s="135">
        <v>5.0045903420000144</v>
      </c>
      <c r="AV366" s="14"/>
    </row>
    <row r="367" spans="17:48" x14ac:dyDescent="0.3">
      <c r="Q367" s="14"/>
      <c r="R367" s="125"/>
      <c r="S367" s="125"/>
      <c r="T367" s="125"/>
      <c r="U367" s="125"/>
      <c r="V367" s="125"/>
      <c r="W367" s="125"/>
      <c r="X367" s="125"/>
      <c r="Y367" s="125"/>
      <c r="Z367" s="125"/>
      <c r="AA367" s="125"/>
      <c r="AB367" s="125"/>
      <c r="AC367" s="125"/>
      <c r="AD367" s="125"/>
      <c r="AE367" s="125"/>
      <c r="AF367" s="125"/>
      <c r="AG367" s="125"/>
      <c r="AH367" s="14"/>
      <c r="AI367" s="123"/>
      <c r="AJ367" s="123"/>
      <c r="AK367" s="123"/>
      <c r="AL367" s="123"/>
      <c r="AV367" s="14"/>
    </row>
    <row r="368" spans="17:48" x14ac:dyDescent="0.3">
      <c r="Q368" s="14"/>
      <c r="R368" s="125"/>
      <c r="S368" s="125"/>
      <c r="T368" s="125"/>
      <c r="U368" s="125"/>
      <c r="V368" s="125"/>
      <c r="W368" s="125"/>
      <c r="X368" s="125"/>
      <c r="Y368" s="125"/>
      <c r="Z368" s="125"/>
      <c r="AA368" s="125"/>
      <c r="AB368" s="125"/>
      <c r="AC368" s="125"/>
      <c r="AD368" s="125"/>
      <c r="AE368" s="125"/>
      <c r="AF368" s="125"/>
      <c r="AG368" s="125"/>
      <c r="AH368" s="14"/>
      <c r="AI368" s="123" t="s">
        <v>695</v>
      </c>
      <c r="AJ368" s="123"/>
      <c r="AK368" s="123"/>
      <c r="AL368" s="123"/>
      <c r="AV368" s="14"/>
    </row>
    <row r="369" spans="17:48" x14ac:dyDescent="0.3">
      <c r="Q369" s="14"/>
      <c r="R369" s="125"/>
      <c r="S369" s="125"/>
      <c r="T369" s="125"/>
      <c r="U369" s="125"/>
      <c r="V369" s="125"/>
      <c r="W369" s="125"/>
      <c r="X369" s="125"/>
      <c r="Y369" s="125"/>
      <c r="Z369" s="125"/>
      <c r="AA369" s="125"/>
      <c r="AB369" s="125"/>
      <c r="AC369" s="125"/>
      <c r="AD369" s="125"/>
      <c r="AE369" s="125"/>
      <c r="AF369" s="125"/>
      <c r="AG369" s="125"/>
      <c r="AH369" s="14"/>
      <c r="AI369" s="123" t="s">
        <v>628</v>
      </c>
      <c r="AJ369" s="135">
        <v>711.65843674599978</v>
      </c>
      <c r="AK369" s="135">
        <v>596.39641346999974</v>
      </c>
      <c r="AL369" s="135">
        <v>115.26202327599998</v>
      </c>
      <c r="AV369" s="14"/>
    </row>
    <row r="370" spans="17:48" x14ac:dyDescent="0.3">
      <c r="Q370" s="14"/>
      <c r="R370" s="125"/>
      <c r="S370" s="125"/>
      <c r="T370" s="125"/>
      <c r="U370" s="125"/>
      <c r="V370" s="125"/>
      <c r="W370" s="125"/>
      <c r="X370" s="125"/>
      <c r="Y370" s="125"/>
      <c r="Z370" s="125"/>
      <c r="AA370" s="125"/>
      <c r="AB370" s="125"/>
      <c r="AC370" s="125"/>
      <c r="AD370" s="125"/>
      <c r="AE370" s="125"/>
      <c r="AF370" s="125"/>
      <c r="AG370" s="125"/>
      <c r="AH370" s="14"/>
      <c r="AI370" s="123" t="s">
        <v>629</v>
      </c>
      <c r="AJ370" s="135">
        <v>678.7643367149999</v>
      </c>
      <c r="AK370" s="135">
        <v>543.65281526199988</v>
      </c>
      <c r="AL370" s="135">
        <v>135.11152145300002</v>
      </c>
      <c r="AV370" s="14"/>
    </row>
    <row r="371" spans="17:48" x14ac:dyDescent="0.3">
      <c r="Q371" s="14"/>
      <c r="R371" s="125"/>
      <c r="S371" s="125"/>
      <c r="T371" s="125"/>
      <c r="U371" s="125"/>
      <c r="V371" s="125"/>
      <c r="W371" s="125"/>
      <c r="X371" s="125"/>
      <c r="Y371" s="125"/>
      <c r="Z371" s="125"/>
      <c r="AA371" s="125"/>
      <c r="AB371" s="125"/>
      <c r="AC371" s="125"/>
      <c r="AD371" s="125"/>
      <c r="AE371" s="125"/>
      <c r="AF371" s="125"/>
      <c r="AG371" s="125"/>
      <c r="AH371" s="14"/>
      <c r="AI371" s="123" t="s">
        <v>630</v>
      </c>
      <c r="AJ371" s="135">
        <v>-18.987770597000136</v>
      </c>
      <c r="AK371" s="135">
        <v>-23.99236093900015</v>
      </c>
      <c r="AL371" s="135">
        <v>5.0045903420000144</v>
      </c>
      <c r="AV371" s="14"/>
    </row>
    <row r="372" spans="17:48" x14ac:dyDescent="0.3">
      <c r="Q372" s="14"/>
      <c r="R372" s="125"/>
      <c r="S372" s="125"/>
      <c r="T372" s="125"/>
      <c r="U372" s="125"/>
      <c r="V372" s="125"/>
      <c r="W372" s="125"/>
      <c r="X372" s="125"/>
      <c r="Y372" s="125"/>
      <c r="Z372" s="125"/>
      <c r="AA372" s="125"/>
      <c r="AB372" s="125"/>
      <c r="AC372" s="125"/>
      <c r="AD372" s="125"/>
      <c r="AE372" s="125"/>
      <c r="AF372" s="125"/>
      <c r="AG372" s="125"/>
      <c r="AH372" s="14"/>
      <c r="AI372" s="123" t="s">
        <v>631</v>
      </c>
      <c r="AJ372" s="135">
        <v>1371.4350028639994</v>
      </c>
      <c r="AK372" s="135">
        <v>1116.0568677929996</v>
      </c>
      <c r="AL372" s="135">
        <v>255.37813507100003</v>
      </c>
      <c r="AV372" s="14"/>
    </row>
    <row r="373" spans="17:48" x14ac:dyDescent="0.3">
      <c r="Q373" s="14"/>
      <c r="R373" s="125"/>
      <c r="S373" s="125"/>
      <c r="T373" s="125"/>
      <c r="U373" s="125"/>
      <c r="V373" s="125"/>
      <c r="W373" s="125"/>
      <c r="X373" s="125"/>
      <c r="Y373" s="125"/>
      <c r="Z373" s="125"/>
      <c r="AA373" s="125"/>
      <c r="AB373" s="125"/>
      <c r="AC373" s="125"/>
      <c r="AD373" s="125"/>
      <c r="AE373" s="125"/>
      <c r="AF373" s="125"/>
      <c r="AG373" s="125"/>
      <c r="AH373" s="14"/>
      <c r="AI373" s="123" t="s">
        <v>696</v>
      </c>
      <c r="AJ373" s="135">
        <v>-68.109625899999983</v>
      </c>
      <c r="AK373" s="135">
        <v>-32.645235920999987</v>
      </c>
      <c r="AL373" s="135">
        <v>-35.464389978999996</v>
      </c>
      <c r="AV373" s="14"/>
    </row>
    <row r="374" spans="17:48" x14ac:dyDescent="0.3">
      <c r="Q374" s="14"/>
      <c r="R374" s="125"/>
      <c r="S374" s="125"/>
      <c r="T374" s="125"/>
      <c r="U374" s="125"/>
      <c r="V374" s="125"/>
      <c r="W374" s="125"/>
      <c r="X374" s="125"/>
      <c r="Y374" s="125"/>
      <c r="Z374" s="125"/>
      <c r="AA374" s="125"/>
      <c r="AB374" s="125"/>
      <c r="AC374" s="125"/>
      <c r="AD374" s="125"/>
      <c r="AE374" s="125"/>
      <c r="AF374" s="125"/>
      <c r="AG374" s="125"/>
      <c r="AH374" s="14"/>
      <c r="AI374" s="123" t="s">
        <v>633</v>
      </c>
      <c r="AJ374" s="135">
        <v>1303.3253769639994</v>
      </c>
      <c r="AK374" s="135">
        <v>1083.4116318719996</v>
      </c>
      <c r="AL374" s="135">
        <v>219.91374509200003</v>
      </c>
      <c r="AV374" s="14"/>
    </row>
    <row r="375" spans="17:48" x14ac:dyDescent="0.3">
      <c r="Q375" s="14"/>
      <c r="R375" s="125"/>
      <c r="S375" s="125"/>
      <c r="T375" s="125"/>
      <c r="U375" s="125"/>
      <c r="V375" s="125"/>
      <c r="W375" s="125"/>
      <c r="X375" s="125"/>
      <c r="Y375" s="125"/>
      <c r="Z375" s="125"/>
      <c r="AA375" s="125"/>
      <c r="AB375" s="125"/>
      <c r="AC375" s="125"/>
      <c r="AD375" s="125"/>
      <c r="AE375" s="125"/>
      <c r="AF375" s="125"/>
      <c r="AG375" s="125"/>
      <c r="AH375" s="14"/>
      <c r="AI375" s="123"/>
      <c r="AJ375" s="123"/>
      <c r="AK375" s="123"/>
      <c r="AL375" s="123"/>
      <c r="AV375" s="14"/>
    </row>
    <row r="376" spans="17:48" x14ac:dyDescent="0.3">
      <c r="Q376" s="14"/>
      <c r="R376" s="125"/>
      <c r="S376" s="125"/>
      <c r="T376" s="125"/>
      <c r="U376" s="125"/>
      <c r="V376" s="125"/>
      <c r="W376" s="125"/>
      <c r="X376" s="125"/>
      <c r="Y376" s="125"/>
      <c r="Z376" s="125"/>
      <c r="AA376" s="125"/>
      <c r="AB376" s="125"/>
      <c r="AC376" s="125"/>
      <c r="AD376" s="125"/>
      <c r="AE376" s="125"/>
      <c r="AF376" s="125"/>
      <c r="AG376" s="125"/>
      <c r="AH376" s="14"/>
      <c r="AI376" s="123" t="s">
        <v>634</v>
      </c>
      <c r="AJ376" s="123"/>
      <c r="AK376" s="123"/>
      <c r="AL376" s="123"/>
      <c r="AV376" s="14"/>
    </row>
    <row r="377" spans="17:48" x14ac:dyDescent="0.3">
      <c r="Q377" s="14"/>
      <c r="R377" s="125"/>
      <c r="S377" s="125"/>
      <c r="T377" s="125"/>
      <c r="U377" s="125"/>
      <c r="V377" s="125"/>
      <c r="W377" s="125"/>
      <c r="X377" s="125"/>
      <c r="Y377" s="125"/>
      <c r="Z377" s="125"/>
      <c r="AA377" s="125"/>
      <c r="AB377" s="125"/>
      <c r="AC377" s="125"/>
      <c r="AD377" s="125"/>
      <c r="AE377" s="125"/>
      <c r="AF377" s="125"/>
      <c r="AG377" s="125"/>
      <c r="AH377" s="14"/>
      <c r="AI377" s="123" t="s">
        <v>135</v>
      </c>
      <c r="AJ377" s="135">
        <v>924.39617365899994</v>
      </c>
      <c r="AK377" s="135">
        <v>743.352192049</v>
      </c>
      <c r="AL377" s="135">
        <v>181.04398161</v>
      </c>
      <c r="AV377" s="14"/>
    </row>
    <row r="378" spans="17:48" x14ac:dyDescent="0.3">
      <c r="Q378" s="14"/>
      <c r="R378" s="125"/>
      <c r="S378" s="125"/>
      <c r="T378" s="125"/>
      <c r="U378" s="125"/>
      <c r="V378" s="125"/>
      <c r="W378" s="125"/>
      <c r="X378" s="125"/>
      <c r="Y378" s="125"/>
      <c r="Z378" s="125"/>
      <c r="AA378" s="125"/>
      <c r="AB378" s="125"/>
      <c r="AC378" s="125"/>
      <c r="AD378" s="125"/>
      <c r="AE378" s="125"/>
      <c r="AF378" s="125"/>
      <c r="AG378" s="125"/>
      <c r="AH378" s="14"/>
      <c r="AI378" s="123" t="s">
        <v>697</v>
      </c>
      <c r="AJ378" s="135">
        <v>378.92920330499942</v>
      </c>
      <c r="AK378" s="135">
        <v>340.05943982299959</v>
      </c>
      <c r="AL378" s="135">
        <v>38.869763482000025</v>
      </c>
      <c r="AV378" s="14"/>
    </row>
    <row r="379" spans="17:48" x14ac:dyDescent="0.3">
      <c r="Q379" s="14"/>
      <c r="R379" s="125"/>
      <c r="S379" s="125"/>
      <c r="T379" s="125"/>
      <c r="U379" s="125"/>
      <c r="V379" s="125"/>
      <c r="W379" s="125"/>
      <c r="X379" s="125"/>
      <c r="Y379" s="125"/>
      <c r="Z379" s="125"/>
      <c r="AA379" s="125"/>
      <c r="AB379" s="125"/>
      <c r="AC379" s="125"/>
      <c r="AD379" s="125"/>
      <c r="AE379" s="125"/>
      <c r="AF379" s="125"/>
      <c r="AG379" s="125"/>
      <c r="AH379" s="14"/>
      <c r="AI379" s="123" t="s">
        <v>633</v>
      </c>
      <c r="AJ379" s="135">
        <v>1303.3253769639994</v>
      </c>
      <c r="AK379" s="135">
        <v>1083.4116318719996</v>
      </c>
      <c r="AL379" s="135">
        <v>219.91374509200003</v>
      </c>
      <c r="AV379" s="14"/>
    </row>
    <row r="380" spans="17:48" x14ac:dyDescent="0.3">
      <c r="Q380" s="14"/>
      <c r="R380" s="125"/>
      <c r="S380" s="125"/>
      <c r="T380" s="125"/>
      <c r="U380" s="125"/>
      <c r="V380" s="125"/>
      <c r="W380" s="125"/>
      <c r="X380" s="125"/>
      <c r="Y380" s="125"/>
      <c r="Z380" s="125"/>
      <c r="AA380" s="125"/>
      <c r="AB380" s="125"/>
      <c r="AC380" s="125"/>
      <c r="AD380" s="125"/>
      <c r="AE380" s="125"/>
      <c r="AF380" s="125"/>
      <c r="AG380" s="125"/>
      <c r="AH380" s="14"/>
      <c r="AV380" s="14"/>
    </row>
    <row r="381" spans="17:48" x14ac:dyDescent="0.3">
      <c r="Q381" s="14"/>
      <c r="R381" s="125"/>
      <c r="S381" s="125"/>
      <c r="T381" s="125"/>
      <c r="U381" s="125"/>
      <c r="V381" s="125"/>
      <c r="W381" s="125"/>
      <c r="X381" s="125"/>
      <c r="Y381" s="125"/>
      <c r="Z381" s="125"/>
      <c r="AA381" s="125"/>
      <c r="AB381" s="125"/>
      <c r="AC381" s="125"/>
      <c r="AD381" s="125"/>
      <c r="AE381" s="125"/>
      <c r="AF381" s="125"/>
      <c r="AG381" s="125"/>
      <c r="AH381" s="14"/>
      <c r="AV381" s="14"/>
    </row>
    <row r="382" spans="17:48" x14ac:dyDescent="0.3">
      <c r="Q382" s="14"/>
      <c r="R382" s="125"/>
      <c r="S382" s="125"/>
      <c r="T382" s="125"/>
      <c r="U382" s="125"/>
      <c r="V382" s="125"/>
      <c r="W382" s="125"/>
      <c r="X382" s="125"/>
      <c r="Y382" s="125"/>
      <c r="Z382" s="125"/>
      <c r="AA382" s="125"/>
      <c r="AB382" s="125"/>
      <c r="AC382" s="125"/>
      <c r="AD382" s="125"/>
      <c r="AE382" s="125"/>
      <c r="AF382" s="125"/>
      <c r="AG382" s="125"/>
      <c r="AH382" s="14"/>
      <c r="AV382" s="14"/>
    </row>
    <row r="383" spans="17:48" x14ac:dyDescent="0.3">
      <c r="Q383" s="14"/>
      <c r="R383" s="125"/>
      <c r="S383" s="125"/>
      <c r="T383" s="125"/>
      <c r="U383" s="125"/>
      <c r="V383" s="125"/>
      <c r="W383" s="125"/>
      <c r="X383" s="125"/>
      <c r="Y383" s="125"/>
      <c r="Z383" s="125"/>
      <c r="AA383" s="125"/>
      <c r="AB383" s="125"/>
      <c r="AC383" s="125"/>
      <c r="AD383" s="125"/>
      <c r="AE383" s="125"/>
      <c r="AF383" s="125"/>
      <c r="AG383" s="125"/>
      <c r="AH383" s="14"/>
      <c r="AV383" s="14"/>
    </row>
    <row r="384" spans="17:48" x14ac:dyDescent="0.3">
      <c r="Q384" s="14"/>
      <c r="R384" s="125"/>
      <c r="S384" s="125"/>
      <c r="T384" s="125"/>
      <c r="U384" s="125"/>
      <c r="V384" s="125"/>
      <c r="W384" s="125"/>
      <c r="X384" s="125"/>
      <c r="Y384" s="125"/>
      <c r="Z384" s="125"/>
      <c r="AA384" s="125"/>
      <c r="AB384" s="125"/>
      <c r="AC384" s="125"/>
      <c r="AD384" s="125"/>
      <c r="AE384" s="125"/>
      <c r="AF384" s="125"/>
      <c r="AG384" s="125"/>
      <c r="AH384" s="14"/>
      <c r="AV384" s="14"/>
    </row>
    <row r="385" spans="1:48" x14ac:dyDescent="0.3">
      <c r="Q385" s="14"/>
      <c r="R385" s="125"/>
      <c r="S385" s="125"/>
      <c r="T385" s="125"/>
      <c r="U385" s="125"/>
      <c r="V385" s="125"/>
      <c r="W385" s="125"/>
      <c r="X385" s="125"/>
      <c r="Y385" s="125"/>
      <c r="Z385" s="125"/>
      <c r="AA385" s="125"/>
      <c r="AB385" s="125"/>
      <c r="AC385" s="125"/>
      <c r="AD385" s="125"/>
      <c r="AE385" s="125"/>
      <c r="AF385" s="125"/>
      <c r="AG385" s="125"/>
      <c r="AH385" s="14"/>
      <c r="AV385" s="14"/>
    </row>
    <row r="386" spans="1:48" x14ac:dyDescent="0.3">
      <c r="Q386" s="14"/>
      <c r="R386" s="125"/>
      <c r="S386" s="125"/>
      <c r="T386" s="125"/>
      <c r="U386" s="125"/>
      <c r="V386" s="125"/>
      <c r="W386" s="125"/>
      <c r="X386" s="125"/>
      <c r="Y386" s="125"/>
      <c r="Z386" s="125"/>
      <c r="AA386" s="125"/>
      <c r="AB386" s="125"/>
      <c r="AC386" s="125"/>
      <c r="AD386" s="125"/>
      <c r="AE386" s="125"/>
      <c r="AF386" s="125"/>
      <c r="AG386" s="125"/>
      <c r="AH386" s="14"/>
      <c r="AV386" s="14"/>
    </row>
    <row r="387" spans="1:48" x14ac:dyDescent="0.3">
      <c r="Q387" s="14"/>
      <c r="R387" s="125"/>
      <c r="S387" s="125"/>
      <c r="T387" s="125"/>
      <c r="U387" s="125"/>
      <c r="V387" s="125"/>
      <c r="W387" s="125"/>
      <c r="X387" s="125"/>
      <c r="Y387" s="125"/>
      <c r="Z387" s="125"/>
      <c r="AA387" s="125"/>
      <c r="AB387" s="125"/>
      <c r="AC387" s="125"/>
      <c r="AD387" s="125"/>
      <c r="AE387" s="125"/>
      <c r="AF387" s="125"/>
      <c r="AG387" s="125"/>
      <c r="AH387" s="14"/>
      <c r="AV387" s="14"/>
    </row>
    <row r="388" spans="1:48" x14ac:dyDescent="0.3">
      <c r="Q388" s="14"/>
      <c r="R388" s="125"/>
      <c r="S388" s="125"/>
      <c r="T388" s="125"/>
      <c r="U388" s="125"/>
      <c r="V388" s="125"/>
      <c r="W388" s="125"/>
      <c r="X388" s="125"/>
      <c r="Y388" s="125"/>
      <c r="Z388" s="125"/>
      <c r="AA388" s="125"/>
      <c r="AB388" s="125"/>
      <c r="AC388" s="125"/>
      <c r="AD388" s="125"/>
      <c r="AE388" s="125"/>
      <c r="AF388" s="125"/>
      <c r="AG388" s="125"/>
      <c r="AH388" s="14"/>
      <c r="AV388" s="14"/>
    </row>
    <row r="389" spans="1:48" x14ac:dyDescent="0.3">
      <c r="Q389" s="14"/>
      <c r="R389" s="125"/>
      <c r="S389" s="125"/>
      <c r="T389" s="125"/>
      <c r="U389" s="125"/>
      <c r="V389" s="125"/>
      <c r="W389" s="125"/>
      <c r="X389" s="125"/>
      <c r="Y389" s="125"/>
      <c r="Z389" s="125"/>
      <c r="AA389" s="125"/>
      <c r="AB389" s="125"/>
      <c r="AC389" s="125"/>
      <c r="AD389" s="125"/>
      <c r="AE389" s="125"/>
      <c r="AF389" s="125"/>
      <c r="AG389" s="125"/>
      <c r="AH389" s="14"/>
      <c r="AV389" s="14"/>
    </row>
    <row r="390" spans="1:48" x14ac:dyDescent="0.3">
      <c r="Q390" s="14"/>
      <c r="R390" s="125"/>
      <c r="S390" s="125"/>
      <c r="T390" s="125"/>
      <c r="U390" s="125"/>
      <c r="V390" s="125"/>
      <c r="W390" s="125"/>
      <c r="X390" s="125"/>
      <c r="Y390" s="125"/>
      <c r="Z390" s="125"/>
      <c r="AA390" s="125"/>
      <c r="AB390" s="125"/>
      <c r="AC390" s="125"/>
      <c r="AD390" s="125"/>
      <c r="AE390" s="125"/>
      <c r="AF390" s="125"/>
      <c r="AG390" s="125"/>
      <c r="AH390" s="14"/>
      <c r="AV390" s="14"/>
    </row>
    <row r="391" spans="1:48" x14ac:dyDescent="0.3">
      <c r="A391" s="121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14"/>
      <c r="AP391" s="14"/>
      <c r="AQ391" s="14"/>
      <c r="AR391" s="14"/>
      <c r="AS391" s="14"/>
      <c r="AT391" s="14"/>
      <c r="AU391" s="14"/>
      <c r="AV391" s="14"/>
    </row>
    <row r="392" spans="1:48" ht="12.5" x14ac:dyDescent="0.25">
      <c r="A392" s="22"/>
      <c r="Q392" s="14"/>
      <c r="R392" s="125"/>
      <c r="S392" s="125"/>
      <c r="T392" s="125"/>
      <c r="U392" s="125"/>
      <c r="V392" s="125"/>
      <c r="W392" s="125"/>
      <c r="X392" s="125"/>
      <c r="Y392" s="125"/>
      <c r="Z392" s="125"/>
      <c r="AA392" s="125"/>
      <c r="AB392" s="125"/>
      <c r="AC392" s="125"/>
      <c r="AD392" s="125"/>
      <c r="AE392" s="125"/>
      <c r="AF392" s="125"/>
      <c r="AG392" s="125"/>
      <c r="AH392" s="14"/>
      <c r="AV392" s="14"/>
    </row>
    <row r="393" spans="1:48" x14ac:dyDescent="0.3">
      <c r="A393" s="122" t="s">
        <v>698</v>
      </c>
      <c r="Q393" s="14"/>
      <c r="R393" s="122" t="s">
        <v>912</v>
      </c>
      <c r="S393" s="125"/>
      <c r="T393" s="125"/>
      <c r="U393" s="125"/>
      <c r="V393" s="125"/>
      <c r="W393" s="125"/>
      <c r="X393" s="125"/>
      <c r="Y393" s="125"/>
      <c r="Z393" s="125"/>
      <c r="AA393" s="125"/>
      <c r="AB393" s="125"/>
      <c r="AC393" s="125"/>
      <c r="AD393" s="125"/>
      <c r="AE393" s="125"/>
      <c r="AF393" s="125"/>
      <c r="AG393" s="125"/>
      <c r="AH393" s="14"/>
      <c r="AI393" s="123" t="s">
        <v>623</v>
      </c>
      <c r="AJ393" s="123"/>
      <c r="AK393" s="123" t="s">
        <v>699</v>
      </c>
      <c r="AL393" s="123" t="s">
        <v>700</v>
      </c>
      <c r="AM393" s="123" t="s">
        <v>701</v>
      </c>
      <c r="AN393" s="123" t="s">
        <v>702</v>
      </c>
      <c r="AV393" s="14"/>
    </row>
    <row r="394" spans="1:48" x14ac:dyDescent="0.3">
      <c r="Q394" s="14"/>
      <c r="R394" s="125"/>
      <c r="S394" s="125"/>
      <c r="T394" s="125"/>
      <c r="U394" s="125"/>
      <c r="V394" s="125"/>
      <c r="W394" s="125"/>
      <c r="X394" s="125"/>
      <c r="Y394" s="125"/>
      <c r="Z394" s="125"/>
      <c r="AA394" s="125"/>
      <c r="AB394" s="125"/>
      <c r="AC394" s="125"/>
      <c r="AD394" s="125"/>
      <c r="AE394" s="125"/>
      <c r="AF394" s="125"/>
      <c r="AG394" s="125"/>
      <c r="AH394" s="14"/>
      <c r="AI394" s="123">
        <v>2018</v>
      </c>
      <c r="AJ394" s="123" t="s">
        <v>703</v>
      </c>
      <c r="AK394" s="135">
        <v>7179.7078116330904</v>
      </c>
      <c r="AL394" s="135">
        <v>533.92963725053119</v>
      </c>
      <c r="AM394" s="135">
        <v>6645.778174382559</v>
      </c>
      <c r="AN394" s="137">
        <v>0.92563351444672726</v>
      </c>
      <c r="AV394" s="14"/>
    </row>
    <row r="395" spans="1:48" x14ac:dyDescent="0.3">
      <c r="Q395" s="14"/>
      <c r="R395" s="125"/>
      <c r="S395" s="125"/>
      <c r="T395" s="125"/>
      <c r="U395" s="125"/>
      <c r="V395" s="125"/>
      <c r="W395" s="125"/>
      <c r="X395" s="125"/>
      <c r="Y395" s="125"/>
      <c r="Z395" s="125"/>
      <c r="AA395" s="125"/>
      <c r="AB395" s="125"/>
      <c r="AC395" s="125"/>
      <c r="AD395" s="125"/>
      <c r="AE395" s="125"/>
      <c r="AF395" s="125"/>
      <c r="AG395" s="125"/>
      <c r="AH395" s="14"/>
      <c r="AI395" s="123"/>
      <c r="AJ395" s="123" t="s">
        <v>704</v>
      </c>
      <c r="AK395" s="135">
        <v>6288.397181054801</v>
      </c>
      <c r="AL395" s="135">
        <v>474.02407200979837</v>
      </c>
      <c r="AM395" s="135">
        <v>5814.3731090450028</v>
      </c>
      <c r="AN395" s="137">
        <v>0.92461925378411192</v>
      </c>
      <c r="AV395" s="14"/>
    </row>
    <row r="396" spans="1:48" x14ac:dyDescent="0.3">
      <c r="Q396" s="14"/>
      <c r="R396" s="125"/>
      <c r="S396" s="125"/>
      <c r="T396" s="125"/>
      <c r="U396" s="125"/>
      <c r="V396" s="125"/>
      <c r="W396" s="125"/>
      <c r="X396" s="125"/>
      <c r="Y396" s="125"/>
      <c r="Z396" s="125"/>
      <c r="AA396" s="125"/>
      <c r="AB396" s="125"/>
      <c r="AC396" s="125"/>
      <c r="AD396" s="125"/>
      <c r="AE396" s="125"/>
      <c r="AF396" s="125"/>
      <c r="AG396" s="125"/>
      <c r="AH396" s="14"/>
      <c r="AI396" s="123"/>
      <c r="AJ396" s="123" t="s">
        <v>705</v>
      </c>
      <c r="AK396" s="135">
        <v>891.31063057828942</v>
      </c>
      <c r="AL396" s="135">
        <v>59.905565240732869</v>
      </c>
      <c r="AM396" s="135">
        <v>831.40506533755661</v>
      </c>
      <c r="AN396" s="137">
        <v>0.93278935178651956</v>
      </c>
      <c r="AV396" s="14"/>
    </row>
    <row r="397" spans="1:48" x14ac:dyDescent="0.3">
      <c r="Q397" s="14"/>
      <c r="R397" s="125"/>
      <c r="S397" s="125"/>
      <c r="T397" s="125"/>
      <c r="U397" s="125"/>
      <c r="V397" s="125"/>
      <c r="W397" s="125"/>
      <c r="X397" s="125"/>
      <c r="Y397" s="125"/>
      <c r="Z397" s="125"/>
      <c r="AA397" s="125"/>
      <c r="AB397" s="125"/>
      <c r="AC397" s="125"/>
      <c r="AD397" s="125"/>
      <c r="AE397" s="125"/>
      <c r="AF397" s="125"/>
      <c r="AG397" s="125"/>
      <c r="AH397" s="14"/>
      <c r="AI397" s="123"/>
      <c r="AJ397" s="123"/>
      <c r="AK397" s="135"/>
      <c r="AL397" s="135"/>
      <c r="AM397" s="135"/>
      <c r="AN397" s="137"/>
      <c r="AV397" s="14"/>
    </row>
    <row r="398" spans="1:48" x14ac:dyDescent="0.3">
      <c r="Q398" s="14"/>
      <c r="R398" s="125"/>
      <c r="S398" s="125"/>
      <c r="T398" s="125"/>
      <c r="U398" s="125"/>
      <c r="V398" s="125"/>
      <c r="W398" s="125"/>
      <c r="X398" s="125"/>
      <c r="Y398" s="125"/>
      <c r="Z398" s="125"/>
      <c r="AA398" s="125"/>
      <c r="AB398" s="125"/>
      <c r="AC398" s="125"/>
      <c r="AD398" s="125"/>
      <c r="AE398" s="125"/>
      <c r="AF398" s="125"/>
      <c r="AG398" s="125"/>
      <c r="AH398" s="14"/>
      <c r="AI398" s="123">
        <v>2019</v>
      </c>
      <c r="AJ398" s="123" t="s">
        <v>703</v>
      </c>
      <c r="AK398" s="135">
        <v>6664.4049113524188</v>
      </c>
      <c r="AL398" s="135">
        <v>450.64214217634526</v>
      </c>
      <c r="AM398" s="135">
        <v>6213.7627691760736</v>
      </c>
      <c r="AN398" s="137">
        <v>0.93238073793975162</v>
      </c>
      <c r="AV398" s="14"/>
    </row>
    <row r="399" spans="1:48" x14ac:dyDescent="0.3">
      <c r="Q399" s="14"/>
      <c r="R399" s="125"/>
      <c r="S399" s="125"/>
      <c r="T399" s="125"/>
      <c r="U399" s="125"/>
      <c r="V399" s="125"/>
      <c r="W399" s="125"/>
      <c r="X399" s="125"/>
      <c r="Y399" s="125"/>
      <c r="Z399" s="125"/>
      <c r="AA399" s="125"/>
      <c r="AB399" s="125"/>
      <c r="AC399" s="125"/>
      <c r="AD399" s="125"/>
      <c r="AE399" s="125"/>
      <c r="AF399" s="125"/>
      <c r="AG399" s="125"/>
      <c r="AH399" s="14"/>
      <c r="AI399" s="123"/>
      <c r="AJ399" s="123" t="s">
        <v>704</v>
      </c>
      <c r="AK399" s="135">
        <v>5866.7057354334029</v>
      </c>
      <c r="AL399" s="135">
        <v>382.54626167001561</v>
      </c>
      <c r="AM399" s="135">
        <v>5484.1594737633877</v>
      </c>
      <c r="AN399" s="137">
        <v>0.93479368508982241</v>
      </c>
      <c r="AV399" s="14"/>
    </row>
    <row r="400" spans="1:48" x14ac:dyDescent="0.3">
      <c r="Q400" s="14"/>
      <c r="R400" s="125"/>
      <c r="S400" s="125"/>
      <c r="T400" s="125"/>
      <c r="U400" s="125"/>
      <c r="V400" s="125"/>
      <c r="W400" s="125"/>
      <c r="X400" s="125"/>
      <c r="Y400" s="125"/>
      <c r="Z400" s="125"/>
      <c r="AA400" s="125"/>
      <c r="AB400" s="125"/>
      <c r="AC400" s="125"/>
      <c r="AD400" s="125"/>
      <c r="AE400" s="125"/>
      <c r="AF400" s="125"/>
      <c r="AG400" s="125"/>
      <c r="AH400" s="14"/>
      <c r="AI400" s="123"/>
      <c r="AJ400" s="123" t="s">
        <v>705</v>
      </c>
      <c r="AK400" s="135">
        <v>797.69917591901617</v>
      </c>
      <c r="AL400" s="135">
        <v>68.095880506329678</v>
      </c>
      <c r="AM400" s="135">
        <v>729.60329541268652</v>
      </c>
      <c r="AN400" s="137">
        <v>0.91463463601065209</v>
      </c>
      <c r="AV400" s="14"/>
    </row>
    <row r="401" spans="1:48" x14ac:dyDescent="0.3">
      <c r="Q401" s="14"/>
      <c r="R401" s="125"/>
      <c r="S401" s="125"/>
      <c r="T401" s="125"/>
      <c r="U401" s="125"/>
      <c r="V401" s="125"/>
      <c r="W401" s="125"/>
      <c r="X401" s="125"/>
      <c r="Y401" s="125"/>
      <c r="Z401" s="125"/>
      <c r="AA401" s="125"/>
      <c r="AB401" s="125"/>
      <c r="AC401" s="125"/>
      <c r="AD401" s="125"/>
      <c r="AE401" s="125"/>
      <c r="AF401" s="125"/>
      <c r="AG401" s="125"/>
      <c r="AH401" s="14"/>
      <c r="AI401" s="123"/>
      <c r="AJ401" s="123"/>
      <c r="AK401" s="135"/>
      <c r="AL401" s="135"/>
      <c r="AM401" s="135"/>
      <c r="AN401" s="137"/>
      <c r="AV401" s="14"/>
    </row>
    <row r="402" spans="1:48" x14ac:dyDescent="0.3">
      <c r="Q402" s="14"/>
      <c r="R402" s="125"/>
      <c r="S402" s="125"/>
      <c r="T402" s="125"/>
      <c r="U402" s="125"/>
      <c r="V402" s="125"/>
      <c r="W402" s="125"/>
      <c r="X402" s="125"/>
      <c r="Y402" s="125"/>
      <c r="Z402" s="125"/>
      <c r="AA402" s="125"/>
      <c r="AB402" s="125"/>
      <c r="AC402" s="125"/>
      <c r="AD402" s="125"/>
      <c r="AE402" s="125"/>
      <c r="AF402" s="125"/>
      <c r="AG402" s="125"/>
      <c r="AH402" s="14"/>
      <c r="AI402" s="123">
        <v>2020</v>
      </c>
      <c r="AJ402" s="123" t="s">
        <v>703</v>
      </c>
      <c r="AK402" s="135">
        <v>5988.055290469998</v>
      </c>
      <c r="AL402" s="135">
        <v>410.59879072661681</v>
      </c>
      <c r="AM402" s="135">
        <v>5577.4564997433808</v>
      </c>
      <c r="AN402" s="137">
        <v>0.93143036080844377</v>
      </c>
      <c r="AV402" s="14"/>
    </row>
    <row r="403" spans="1:48" x14ac:dyDescent="0.3">
      <c r="Q403" s="14"/>
      <c r="R403" s="125"/>
      <c r="S403" s="125"/>
      <c r="T403" s="125"/>
      <c r="U403" s="125"/>
      <c r="V403" s="125"/>
      <c r="W403" s="125"/>
      <c r="X403" s="125"/>
      <c r="Y403" s="125"/>
      <c r="Z403" s="125"/>
      <c r="AA403" s="125"/>
      <c r="AB403" s="125"/>
      <c r="AC403" s="125"/>
      <c r="AD403" s="125"/>
      <c r="AE403" s="125"/>
      <c r="AF403" s="125"/>
      <c r="AG403" s="125"/>
      <c r="AH403" s="14"/>
      <c r="AI403" s="123"/>
      <c r="AJ403" s="123" t="s">
        <v>704</v>
      </c>
      <c r="AK403" s="135">
        <v>5134.4014226160461</v>
      </c>
      <c r="AL403" s="135">
        <v>362.86017586959298</v>
      </c>
      <c r="AM403" s="135">
        <v>4771.541246746453</v>
      </c>
      <c r="AN403" s="137">
        <v>0.92932765750039248</v>
      </c>
      <c r="AV403" s="14"/>
    </row>
    <row r="404" spans="1:48" x14ac:dyDescent="0.3">
      <c r="Q404" s="14"/>
      <c r="R404" s="125"/>
      <c r="S404" s="125"/>
      <c r="T404" s="125"/>
      <c r="U404" s="125"/>
      <c r="V404" s="125"/>
      <c r="W404" s="125"/>
      <c r="X404" s="125"/>
      <c r="Y404" s="125"/>
      <c r="Z404" s="125"/>
      <c r="AA404" s="125"/>
      <c r="AB404" s="125"/>
      <c r="AC404" s="125"/>
      <c r="AD404" s="125"/>
      <c r="AE404" s="125"/>
      <c r="AF404" s="125"/>
      <c r="AG404" s="125"/>
      <c r="AH404" s="14"/>
      <c r="AI404" s="123"/>
      <c r="AJ404" s="123" t="s">
        <v>705</v>
      </c>
      <c r="AK404" s="135">
        <v>853.65386785395231</v>
      </c>
      <c r="AL404" s="135">
        <v>47.738614857023805</v>
      </c>
      <c r="AM404" s="135">
        <v>805.91525299692853</v>
      </c>
      <c r="AN404" s="137">
        <v>0.94407731675012907</v>
      </c>
      <c r="AV404" s="14"/>
    </row>
    <row r="405" spans="1:48" x14ac:dyDescent="0.3">
      <c r="Q405" s="14"/>
      <c r="R405" s="125"/>
      <c r="S405" s="125"/>
      <c r="T405" s="125"/>
      <c r="U405" s="125"/>
      <c r="V405" s="125"/>
      <c r="W405" s="125"/>
      <c r="X405" s="125"/>
      <c r="Y405" s="125"/>
      <c r="Z405" s="125"/>
      <c r="AA405" s="125"/>
      <c r="AB405" s="125"/>
      <c r="AC405" s="125"/>
      <c r="AD405" s="125"/>
      <c r="AE405" s="125"/>
      <c r="AF405" s="125"/>
      <c r="AG405" s="125"/>
      <c r="AH405" s="14"/>
      <c r="AI405" s="123"/>
      <c r="AJ405" s="123"/>
      <c r="AK405" s="135"/>
      <c r="AL405" s="135"/>
      <c r="AM405" s="135"/>
      <c r="AN405" s="137"/>
      <c r="AV405" s="14"/>
    </row>
    <row r="406" spans="1:48" x14ac:dyDescent="0.3">
      <c r="Q406" s="14"/>
      <c r="R406" s="125"/>
      <c r="S406" s="125"/>
      <c r="T406" s="125"/>
      <c r="U406" s="125"/>
      <c r="V406" s="125"/>
      <c r="W406" s="125"/>
      <c r="X406" s="125"/>
      <c r="Y406" s="125"/>
      <c r="Z406" s="125"/>
      <c r="AA406" s="125"/>
      <c r="AB406" s="125"/>
      <c r="AC406" s="125"/>
      <c r="AD406" s="125"/>
      <c r="AE406" s="125"/>
      <c r="AF406" s="125"/>
      <c r="AG406" s="125"/>
      <c r="AH406" s="14"/>
      <c r="AI406" s="123">
        <v>2021</v>
      </c>
      <c r="AJ406" s="123" t="s">
        <v>703</v>
      </c>
      <c r="AK406" s="135">
        <v>6272.8516573099996</v>
      </c>
      <c r="AL406" s="135">
        <v>445.17486862999965</v>
      </c>
      <c r="AM406" s="135">
        <v>5827.6767886799998</v>
      </c>
      <c r="AN406" s="137">
        <v>0.92903150067143381</v>
      </c>
      <c r="AV406" s="14"/>
    </row>
    <row r="407" spans="1:48" x14ac:dyDescent="0.3">
      <c r="Q407" s="14"/>
      <c r="R407" s="125"/>
      <c r="S407" s="125"/>
      <c r="T407" s="125"/>
      <c r="U407" s="125"/>
      <c r="V407" s="125"/>
      <c r="W407" s="125"/>
      <c r="X407" s="125"/>
      <c r="Y407" s="125"/>
      <c r="Z407" s="125"/>
      <c r="AA407" s="125"/>
      <c r="AB407" s="125"/>
      <c r="AC407" s="125"/>
      <c r="AD407" s="125"/>
      <c r="AE407" s="125"/>
      <c r="AF407" s="125"/>
      <c r="AG407" s="125"/>
      <c r="AH407" s="14"/>
      <c r="AI407" s="123"/>
      <c r="AJ407" s="123" t="s">
        <v>704</v>
      </c>
      <c r="AK407" s="135">
        <v>5466.2134714099993</v>
      </c>
      <c r="AL407" s="135">
        <v>376.54534170999978</v>
      </c>
      <c r="AM407" s="135">
        <v>5089.6681296999996</v>
      </c>
      <c r="AN407" s="137">
        <v>0.93111404381123253</v>
      </c>
      <c r="AV407" s="14"/>
    </row>
    <row r="408" spans="1:48" x14ac:dyDescent="0.3">
      <c r="Q408" s="14"/>
      <c r="R408" s="125"/>
      <c r="S408" s="125"/>
      <c r="T408" s="125"/>
      <c r="U408" s="125"/>
      <c r="V408" s="125"/>
      <c r="W408" s="125"/>
      <c r="X408" s="125"/>
      <c r="Y408" s="125"/>
      <c r="Z408" s="125"/>
      <c r="AA408" s="125"/>
      <c r="AB408" s="125"/>
      <c r="AC408" s="125"/>
      <c r="AD408" s="125"/>
      <c r="AE408" s="125"/>
      <c r="AF408" s="125"/>
      <c r="AG408" s="125"/>
      <c r="AH408" s="14"/>
      <c r="AI408" s="123"/>
      <c r="AJ408" s="123" t="s">
        <v>705</v>
      </c>
      <c r="AK408" s="135">
        <v>806.63818589999994</v>
      </c>
      <c r="AL408" s="135">
        <v>68.629526919999904</v>
      </c>
      <c r="AM408" s="135">
        <v>738.00865898000006</v>
      </c>
      <c r="AN408" s="137">
        <v>0.91491907013622586</v>
      </c>
      <c r="AV408" s="14"/>
    </row>
    <row r="409" spans="1:48" x14ac:dyDescent="0.3">
      <c r="Q409" s="14"/>
      <c r="R409" s="125"/>
      <c r="S409" s="125"/>
      <c r="T409" s="125"/>
      <c r="U409" s="125"/>
      <c r="V409" s="125"/>
      <c r="W409" s="125"/>
      <c r="X409" s="125"/>
      <c r="Y409" s="125"/>
      <c r="Z409" s="125"/>
      <c r="AA409" s="125"/>
      <c r="AB409" s="125"/>
      <c r="AC409" s="125"/>
      <c r="AD409" s="125"/>
      <c r="AE409" s="125"/>
      <c r="AF409" s="125"/>
      <c r="AG409" s="125"/>
      <c r="AH409" s="14"/>
      <c r="AI409" s="123"/>
      <c r="AJ409" s="123"/>
      <c r="AK409" s="135"/>
      <c r="AL409" s="135"/>
      <c r="AM409" s="135"/>
      <c r="AN409" s="137"/>
      <c r="AV409" s="14"/>
    </row>
    <row r="410" spans="1:48" x14ac:dyDescent="0.3">
      <c r="Q410" s="14"/>
      <c r="R410" s="125"/>
      <c r="S410" s="125"/>
      <c r="T410" s="125"/>
      <c r="U410" s="125"/>
      <c r="V410" s="125"/>
      <c r="W410" s="125"/>
      <c r="X410" s="125"/>
      <c r="Y410" s="125"/>
      <c r="Z410" s="125"/>
      <c r="AA410" s="125"/>
      <c r="AB410" s="125"/>
      <c r="AC410" s="125"/>
      <c r="AD410" s="125"/>
      <c r="AE410" s="125"/>
      <c r="AF410" s="125"/>
      <c r="AG410" s="125"/>
      <c r="AH410" s="14"/>
      <c r="AI410" s="123">
        <v>2022</v>
      </c>
      <c r="AJ410" s="123" t="s">
        <v>703</v>
      </c>
      <c r="AK410" s="135">
        <v>5827.1624979839999</v>
      </c>
      <c r="AL410" s="135">
        <v>378.92920330499908</v>
      </c>
      <c r="AM410" s="135">
        <v>5448.2332946790011</v>
      </c>
      <c r="AN410" s="137">
        <v>0.93497191756088915</v>
      </c>
      <c r="AV410" s="14"/>
    </row>
    <row r="411" spans="1:48" x14ac:dyDescent="0.3">
      <c r="Q411" s="14"/>
      <c r="R411" s="125"/>
      <c r="S411" s="125"/>
      <c r="T411" s="125"/>
      <c r="U411" s="125"/>
      <c r="V411" s="125"/>
      <c r="W411" s="125"/>
      <c r="X411" s="125"/>
      <c r="Y411" s="125"/>
      <c r="Z411" s="125"/>
      <c r="AA411" s="125"/>
      <c r="AB411" s="125"/>
      <c r="AC411" s="125"/>
      <c r="AD411" s="125"/>
      <c r="AE411" s="125"/>
      <c r="AF411" s="125"/>
      <c r="AG411" s="125"/>
      <c r="AH411" s="14"/>
      <c r="AI411" s="123"/>
      <c r="AJ411" s="123" t="s">
        <v>704</v>
      </c>
      <c r="AK411" s="135">
        <v>5049.2177436109996</v>
      </c>
      <c r="AL411" s="135">
        <v>340.05943982299914</v>
      </c>
      <c r="AM411" s="135">
        <v>4709.1583037880009</v>
      </c>
      <c r="AN411" s="137">
        <v>0.93265106456276503</v>
      </c>
      <c r="AV411" s="14"/>
    </row>
    <row r="412" spans="1:48" x14ac:dyDescent="0.3">
      <c r="Q412" s="14"/>
      <c r="R412" s="125"/>
      <c r="S412" s="125"/>
      <c r="T412" s="125"/>
      <c r="U412" s="125"/>
      <c r="V412" s="125"/>
      <c r="W412" s="125"/>
      <c r="X412" s="125"/>
      <c r="Y412" s="125"/>
      <c r="Z412" s="125"/>
      <c r="AA412" s="125"/>
      <c r="AB412" s="125"/>
      <c r="AC412" s="125"/>
      <c r="AD412" s="125"/>
      <c r="AE412" s="125"/>
      <c r="AF412" s="125"/>
      <c r="AG412" s="125"/>
      <c r="AH412" s="14"/>
      <c r="AI412" s="123"/>
      <c r="AJ412" s="123" t="s">
        <v>705</v>
      </c>
      <c r="AK412" s="135">
        <v>777.94475437300002</v>
      </c>
      <c r="AL412" s="135">
        <v>38.869763481999968</v>
      </c>
      <c r="AM412" s="135">
        <v>739.07499089100008</v>
      </c>
      <c r="AN412" s="137">
        <v>0.95003531643666939</v>
      </c>
      <c r="AV412" s="14"/>
    </row>
    <row r="413" spans="1:48" x14ac:dyDescent="0.3">
      <c r="Q413" s="14"/>
      <c r="R413" s="125"/>
      <c r="S413" s="125"/>
      <c r="T413" s="125"/>
      <c r="U413" s="125"/>
      <c r="V413" s="125"/>
      <c r="W413" s="125"/>
      <c r="X413" s="125"/>
      <c r="Y413" s="125"/>
      <c r="Z413" s="125"/>
      <c r="AA413" s="125"/>
      <c r="AB413" s="125"/>
      <c r="AC413" s="125"/>
      <c r="AD413" s="125"/>
      <c r="AE413" s="125"/>
      <c r="AF413" s="125"/>
      <c r="AG413" s="125"/>
      <c r="AH413" s="14"/>
      <c r="AV413" s="14"/>
    </row>
    <row r="414" spans="1:48" x14ac:dyDescent="0.3">
      <c r="Q414" s="14"/>
      <c r="R414" s="125"/>
      <c r="S414" s="125"/>
      <c r="T414" s="125"/>
      <c r="U414" s="125"/>
      <c r="V414" s="125"/>
      <c r="W414" s="125"/>
      <c r="X414" s="125"/>
      <c r="Y414" s="125"/>
      <c r="Z414" s="125"/>
      <c r="AA414" s="125"/>
      <c r="AB414" s="125"/>
      <c r="AC414" s="125"/>
      <c r="AD414" s="125"/>
      <c r="AE414" s="125"/>
      <c r="AF414" s="125"/>
      <c r="AG414" s="125"/>
      <c r="AH414" s="14"/>
      <c r="AV414" s="14"/>
    </row>
    <row r="415" spans="1:48" x14ac:dyDescent="0.3">
      <c r="Q415" s="14"/>
      <c r="R415" s="125"/>
      <c r="S415" s="125"/>
      <c r="T415" s="125"/>
      <c r="U415" s="125"/>
      <c r="V415" s="125"/>
      <c r="W415" s="125"/>
      <c r="X415" s="125"/>
      <c r="Y415" s="125"/>
      <c r="Z415" s="125"/>
      <c r="AA415" s="125"/>
      <c r="AB415" s="125"/>
      <c r="AC415" s="125"/>
      <c r="AD415" s="125"/>
      <c r="AE415" s="125"/>
      <c r="AF415" s="125"/>
      <c r="AG415" s="125"/>
      <c r="AH415" s="14"/>
      <c r="AV415" s="14"/>
    </row>
    <row r="416" spans="1:48" x14ac:dyDescent="0.3">
      <c r="A416" s="121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  <c r="AS416" s="14"/>
      <c r="AT416" s="14"/>
      <c r="AU416" s="14"/>
      <c r="AV416" s="14"/>
    </row>
    <row r="417" spans="1:48" ht="12.5" x14ac:dyDescent="0.25">
      <c r="A417" s="22"/>
      <c r="Q417" s="14"/>
      <c r="R417" s="125"/>
      <c r="S417" s="125"/>
      <c r="T417" s="125"/>
      <c r="U417" s="125"/>
      <c r="V417" s="125"/>
      <c r="W417" s="125"/>
      <c r="X417" s="125"/>
      <c r="Y417" s="125"/>
      <c r="Z417" s="125"/>
      <c r="AA417" s="125"/>
      <c r="AB417" s="125"/>
      <c r="AC417" s="125"/>
      <c r="AD417" s="125"/>
      <c r="AE417" s="125"/>
      <c r="AF417" s="125"/>
      <c r="AG417" s="125"/>
      <c r="AH417" s="14"/>
      <c r="AV417" s="14"/>
    </row>
    <row r="418" spans="1:48" x14ac:dyDescent="0.3">
      <c r="A418" s="122" t="s">
        <v>706</v>
      </c>
      <c r="Q418" s="14"/>
      <c r="R418" s="122" t="s">
        <v>911</v>
      </c>
      <c r="S418" s="125"/>
      <c r="T418" s="125"/>
      <c r="U418" s="125"/>
      <c r="V418" s="125"/>
      <c r="W418" s="125"/>
      <c r="X418" s="125"/>
      <c r="Y418" s="125"/>
      <c r="Z418" s="125"/>
      <c r="AA418" s="125"/>
      <c r="AB418" s="125"/>
      <c r="AC418" s="125"/>
      <c r="AD418" s="125"/>
      <c r="AE418" s="125"/>
      <c r="AF418" s="125"/>
      <c r="AG418" s="125"/>
      <c r="AH418" s="14"/>
      <c r="AI418" s="123" t="s">
        <v>623</v>
      </c>
      <c r="AJ418" s="123">
        <v>2022</v>
      </c>
      <c r="AK418" s="123">
        <v>2021</v>
      </c>
      <c r="AL418" s="123">
        <v>2020</v>
      </c>
      <c r="AM418" s="123">
        <v>2019</v>
      </c>
      <c r="AN418" s="123">
        <v>2018</v>
      </c>
      <c r="AV418" s="14"/>
    </row>
    <row r="419" spans="1:48" x14ac:dyDescent="0.3">
      <c r="Q419" s="14"/>
      <c r="R419" s="125"/>
      <c r="S419" s="125"/>
      <c r="T419" s="125"/>
      <c r="U419" s="125"/>
      <c r="V419" s="125"/>
      <c r="W419" s="125"/>
      <c r="X419" s="125"/>
      <c r="Y419" s="125"/>
      <c r="Z419" s="125"/>
      <c r="AA419" s="125"/>
      <c r="AB419" s="125"/>
      <c r="AC419" s="125"/>
      <c r="AD419" s="125"/>
      <c r="AE419" s="125"/>
      <c r="AF419" s="125"/>
      <c r="AG419" s="125"/>
      <c r="AH419" s="14"/>
      <c r="AI419" s="123"/>
      <c r="AJ419" s="123"/>
      <c r="AK419" s="123"/>
      <c r="AL419" s="123"/>
      <c r="AM419" s="123"/>
      <c r="AN419" s="123"/>
      <c r="AV419" s="14"/>
    </row>
    <row r="420" spans="1:48" x14ac:dyDescent="0.3">
      <c r="Q420" s="14"/>
      <c r="R420" s="125"/>
      <c r="S420" s="125"/>
      <c r="T420" s="125"/>
      <c r="U420" s="125"/>
      <c r="V420" s="125"/>
      <c r="W420" s="125"/>
      <c r="X420" s="125"/>
      <c r="Y420" s="125"/>
      <c r="Z420" s="125"/>
      <c r="AA420" s="125"/>
      <c r="AB420" s="125"/>
      <c r="AC420" s="125"/>
      <c r="AD420" s="125"/>
      <c r="AE420" s="125"/>
      <c r="AF420" s="125"/>
      <c r="AG420" s="125"/>
      <c r="AH420" s="14"/>
      <c r="AI420" s="123" t="s">
        <v>707</v>
      </c>
      <c r="AJ420" s="135">
        <v>2746.77315228</v>
      </c>
      <c r="AK420" s="135">
        <v>3240.2611836700003</v>
      </c>
      <c r="AL420" s="135">
        <v>2975.2781580363994</v>
      </c>
      <c r="AM420" s="135">
        <v>3627.2806415482851</v>
      </c>
      <c r="AN420" s="135">
        <v>3954.1640648469997</v>
      </c>
      <c r="AV420" s="14"/>
    </row>
    <row r="421" spans="1:48" x14ac:dyDescent="0.3">
      <c r="Q421" s="14"/>
      <c r="R421" s="125"/>
      <c r="S421" s="125"/>
      <c r="T421" s="125"/>
      <c r="U421" s="125"/>
      <c r="V421" s="125"/>
      <c r="W421" s="125"/>
      <c r="X421" s="125"/>
      <c r="Y421" s="125"/>
      <c r="Z421" s="125"/>
      <c r="AA421" s="125"/>
      <c r="AB421" s="125"/>
      <c r="AC421" s="125"/>
      <c r="AD421" s="125"/>
      <c r="AE421" s="125"/>
      <c r="AF421" s="125"/>
      <c r="AG421" s="125"/>
      <c r="AH421" s="14"/>
      <c r="AI421" s="123" t="s">
        <v>708</v>
      </c>
      <c r="AJ421" s="135">
        <v>-2035.1147155300002</v>
      </c>
      <c r="AK421" s="135">
        <v>-2568.2636092199996</v>
      </c>
      <c r="AL421" s="135">
        <v>-2768.7274813575673</v>
      </c>
      <c r="AM421" s="135">
        <v>-2658.682728638692</v>
      </c>
      <c r="AN421" s="135">
        <v>-3459.4474419641992</v>
      </c>
      <c r="AV421" s="14"/>
    </row>
    <row r="422" spans="1:48" x14ac:dyDescent="0.3">
      <c r="Q422" s="14"/>
      <c r="R422" s="125"/>
      <c r="S422" s="125"/>
      <c r="T422" s="125"/>
      <c r="U422" s="125"/>
      <c r="V422" s="125"/>
      <c r="W422" s="125"/>
      <c r="X422" s="125"/>
      <c r="Y422" s="125"/>
      <c r="Z422" s="125"/>
      <c r="AA422" s="125"/>
      <c r="AB422" s="125"/>
      <c r="AC422" s="125"/>
      <c r="AD422" s="125"/>
      <c r="AE422" s="125"/>
      <c r="AF422" s="125"/>
      <c r="AG422" s="125"/>
      <c r="AH422" s="14"/>
      <c r="AI422" s="123" t="s">
        <v>628</v>
      </c>
      <c r="AJ422" s="135">
        <v>711.65843674999974</v>
      </c>
      <c r="AK422" s="135">
        <v>671.99757445000068</v>
      </c>
      <c r="AL422" s="135">
        <v>206.55067667883213</v>
      </c>
      <c r="AM422" s="135">
        <v>968.59791290959311</v>
      </c>
      <c r="AN422" s="135">
        <v>494.71662288280049</v>
      </c>
      <c r="AV422" s="14"/>
    </row>
    <row r="423" spans="1:48" x14ac:dyDescent="0.3">
      <c r="Q423" s="14"/>
      <c r="R423" s="125"/>
      <c r="S423" s="125"/>
      <c r="T423" s="125"/>
      <c r="U423" s="125"/>
      <c r="V423" s="125"/>
      <c r="W423" s="125"/>
      <c r="X423" s="125"/>
      <c r="Y423" s="125"/>
      <c r="Z423" s="125"/>
      <c r="AA423" s="125"/>
      <c r="AB423" s="125"/>
      <c r="AC423" s="125"/>
      <c r="AD423" s="125"/>
      <c r="AE423" s="125"/>
      <c r="AF423" s="125"/>
      <c r="AG423" s="125"/>
      <c r="AH423" s="14"/>
      <c r="AI423" s="123"/>
      <c r="AJ423" s="123"/>
      <c r="AK423" s="123"/>
      <c r="AL423" s="123"/>
      <c r="AM423" s="123"/>
      <c r="AN423" s="123"/>
      <c r="AV423" s="14"/>
    </row>
    <row r="424" spans="1:48" x14ac:dyDescent="0.3">
      <c r="Q424" s="14"/>
      <c r="R424" s="125"/>
      <c r="S424" s="125"/>
      <c r="T424" s="125"/>
      <c r="U424" s="125"/>
      <c r="V424" s="125"/>
      <c r="W424" s="125"/>
      <c r="X424" s="125"/>
      <c r="Y424" s="125"/>
      <c r="Z424" s="125"/>
      <c r="AA424" s="125"/>
      <c r="AB424" s="125"/>
      <c r="AC424" s="125"/>
      <c r="AD424" s="125"/>
      <c r="AE424" s="125"/>
      <c r="AF424" s="125"/>
      <c r="AG424" s="125"/>
      <c r="AH424" s="14"/>
      <c r="AV424" s="14"/>
    </row>
    <row r="425" spans="1:48" x14ac:dyDescent="0.3">
      <c r="Q425" s="14"/>
      <c r="R425" s="125"/>
      <c r="S425" s="125"/>
      <c r="T425" s="125"/>
      <c r="U425" s="125"/>
      <c r="V425" s="125"/>
      <c r="W425" s="125"/>
      <c r="X425" s="125"/>
      <c r="Y425" s="125"/>
      <c r="Z425" s="125"/>
      <c r="AA425" s="125"/>
      <c r="AB425" s="125"/>
      <c r="AC425" s="125"/>
      <c r="AD425" s="125"/>
      <c r="AE425" s="125"/>
      <c r="AF425" s="125"/>
      <c r="AG425" s="125"/>
      <c r="AH425" s="14"/>
      <c r="AV425" s="14"/>
    </row>
    <row r="426" spans="1:48" x14ac:dyDescent="0.3">
      <c r="A426" s="121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  <c r="AU426" s="14"/>
      <c r="AV426" s="14"/>
    </row>
    <row r="427" spans="1:48" ht="12.5" x14ac:dyDescent="0.25">
      <c r="A427" s="22"/>
      <c r="Q427" s="14"/>
      <c r="R427" s="125"/>
      <c r="S427" s="125"/>
      <c r="T427" s="125"/>
      <c r="U427" s="125"/>
      <c r="V427" s="125"/>
      <c r="W427" s="125"/>
      <c r="X427" s="125"/>
      <c r="Y427" s="125"/>
      <c r="Z427" s="125"/>
      <c r="AA427" s="125"/>
      <c r="AB427" s="125"/>
      <c r="AC427" s="125"/>
      <c r="AD427" s="125"/>
      <c r="AE427" s="125"/>
      <c r="AF427" s="125"/>
      <c r="AG427" s="125"/>
      <c r="AH427" s="14"/>
      <c r="AV427" s="14"/>
    </row>
    <row r="428" spans="1:48" x14ac:dyDescent="0.3">
      <c r="A428" s="122" t="s">
        <v>709</v>
      </c>
      <c r="Q428" s="14"/>
      <c r="R428" s="122" t="s">
        <v>910</v>
      </c>
      <c r="S428" s="125"/>
      <c r="T428" s="125"/>
      <c r="U428" s="125"/>
      <c r="V428" s="125"/>
      <c r="W428" s="125"/>
      <c r="X428" s="125"/>
      <c r="Y428" s="125"/>
      <c r="Z428" s="125"/>
      <c r="AA428" s="125"/>
      <c r="AB428" s="125"/>
      <c r="AC428" s="125"/>
      <c r="AD428" s="125"/>
      <c r="AE428" s="125"/>
      <c r="AF428" s="125"/>
      <c r="AG428" s="125"/>
      <c r="AH428" s="14"/>
      <c r="AI428" s="123" t="s">
        <v>710</v>
      </c>
      <c r="AJ428" s="123">
        <v>2022</v>
      </c>
      <c r="AK428" s="123">
        <v>2021</v>
      </c>
      <c r="AL428" s="123">
        <v>2020</v>
      </c>
      <c r="AM428" s="123">
        <v>2019</v>
      </c>
      <c r="AN428" s="123">
        <v>2018</v>
      </c>
      <c r="AV428" s="14"/>
    </row>
    <row r="429" spans="1:48" x14ac:dyDescent="0.3">
      <c r="Q429" s="14"/>
      <c r="R429" s="125"/>
      <c r="S429" s="125"/>
      <c r="T429" s="125"/>
      <c r="U429" s="125"/>
      <c r="V429" s="125"/>
      <c r="W429" s="125"/>
      <c r="X429" s="125"/>
      <c r="Y429" s="125"/>
      <c r="Z429" s="125"/>
      <c r="AA429" s="125"/>
      <c r="AB429" s="125"/>
      <c r="AC429" s="125"/>
      <c r="AD429" s="125"/>
      <c r="AE429" s="125"/>
      <c r="AF429" s="125"/>
      <c r="AG429" s="125"/>
      <c r="AH429" s="14"/>
      <c r="AI429" s="123"/>
      <c r="AJ429" s="123"/>
      <c r="AK429" s="123"/>
      <c r="AL429" s="123"/>
      <c r="AM429" s="123"/>
      <c r="AN429" s="123"/>
      <c r="AV429" s="14"/>
    </row>
    <row r="430" spans="1:48" x14ac:dyDescent="0.3">
      <c r="Q430" s="14"/>
      <c r="R430" s="125"/>
      <c r="S430" s="125"/>
      <c r="T430" s="125"/>
      <c r="U430" s="125"/>
      <c r="V430" s="125"/>
      <c r="W430" s="125"/>
      <c r="X430" s="125"/>
      <c r="Y430" s="125"/>
      <c r="Z430" s="125"/>
      <c r="AA430" s="125"/>
      <c r="AB430" s="125"/>
      <c r="AC430" s="125"/>
      <c r="AD430" s="125"/>
      <c r="AE430" s="125"/>
      <c r="AF430" s="125"/>
      <c r="AG430" s="125"/>
      <c r="AH430" s="14"/>
      <c r="AI430" s="123" t="s">
        <v>711</v>
      </c>
      <c r="AJ430" s="136" vm="34">
        <v>0.01</v>
      </c>
      <c r="AK430" s="136" vm="18">
        <v>0.01</v>
      </c>
      <c r="AL430" s="136" vm="7">
        <v>0.01</v>
      </c>
      <c r="AM430" s="136">
        <v>0.01</v>
      </c>
      <c r="AN430" s="136">
        <v>0.01</v>
      </c>
      <c r="AV430" s="14"/>
    </row>
    <row r="431" spans="1:48" x14ac:dyDescent="0.3">
      <c r="Q431" s="14"/>
      <c r="R431" s="125"/>
      <c r="S431" s="125"/>
      <c r="T431" s="125"/>
      <c r="U431" s="125"/>
      <c r="V431" s="125"/>
      <c r="W431" s="125"/>
      <c r="X431" s="125"/>
      <c r="Y431" s="125"/>
      <c r="Z431" s="125"/>
      <c r="AA431" s="125"/>
      <c r="AB431" s="125"/>
      <c r="AC431" s="125"/>
      <c r="AD431" s="125"/>
      <c r="AE431" s="125"/>
      <c r="AF431" s="125"/>
      <c r="AG431" s="125"/>
      <c r="AH431" s="14"/>
      <c r="AV431" s="14"/>
    </row>
    <row r="432" spans="1:48" x14ac:dyDescent="0.3">
      <c r="Q432" s="14"/>
      <c r="R432" s="125"/>
      <c r="S432" s="125"/>
      <c r="T432" s="125"/>
      <c r="U432" s="125"/>
      <c r="V432" s="125"/>
      <c r="W432" s="125"/>
      <c r="X432" s="125"/>
      <c r="Y432" s="125"/>
      <c r="Z432" s="125"/>
      <c r="AA432" s="125"/>
      <c r="AB432" s="125"/>
      <c r="AC432" s="125"/>
      <c r="AD432" s="125"/>
      <c r="AE432" s="125"/>
      <c r="AF432" s="125"/>
      <c r="AG432" s="125"/>
      <c r="AH432" s="14"/>
      <c r="AV432" s="14"/>
    </row>
    <row r="433" spans="1:48" x14ac:dyDescent="0.3">
      <c r="Q433" s="14"/>
      <c r="R433" s="125"/>
      <c r="S433" s="125"/>
      <c r="T433" s="125"/>
      <c r="U433" s="125"/>
      <c r="V433" s="125"/>
      <c r="W433" s="125"/>
      <c r="X433" s="125"/>
      <c r="Y433" s="125"/>
      <c r="Z433" s="125"/>
      <c r="AA433" s="125"/>
      <c r="AB433" s="125"/>
      <c r="AC433" s="125"/>
      <c r="AD433" s="125"/>
      <c r="AE433" s="125"/>
      <c r="AF433" s="125"/>
      <c r="AG433" s="125"/>
      <c r="AH433" s="14"/>
      <c r="AV433" s="14"/>
    </row>
    <row r="434" spans="1:48" x14ac:dyDescent="0.3">
      <c r="Q434" s="14"/>
      <c r="R434" s="125"/>
      <c r="S434" s="125"/>
      <c r="T434" s="125"/>
      <c r="U434" s="125"/>
      <c r="V434" s="125"/>
      <c r="W434" s="125"/>
      <c r="X434" s="125"/>
      <c r="Y434" s="125"/>
      <c r="Z434" s="125"/>
      <c r="AA434" s="125"/>
      <c r="AB434" s="125"/>
      <c r="AC434" s="125"/>
      <c r="AD434" s="125"/>
      <c r="AE434" s="125"/>
      <c r="AF434" s="125"/>
      <c r="AG434" s="125"/>
      <c r="AH434" s="14"/>
      <c r="AV434" s="14"/>
    </row>
    <row r="435" spans="1:48" x14ac:dyDescent="0.3">
      <c r="A435" s="121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  <c r="AO435" s="14"/>
      <c r="AP435" s="14"/>
      <c r="AQ435" s="14"/>
      <c r="AR435" s="14"/>
      <c r="AS435" s="14"/>
      <c r="AT435" s="14"/>
      <c r="AU435" s="14"/>
      <c r="AV435" s="14"/>
    </row>
    <row r="436" spans="1:48" ht="12.5" x14ac:dyDescent="0.25">
      <c r="A436" s="22"/>
      <c r="Q436" s="14"/>
      <c r="R436" s="125"/>
      <c r="S436" s="125"/>
      <c r="T436" s="125"/>
      <c r="U436" s="125"/>
      <c r="V436" s="125"/>
      <c r="W436" s="125"/>
      <c r="X436" s="125"/>
      <c r="Y436" s="125"/>
      <c r="Z436" s="125"/>
      <c r="AA436" s="125"/>
      <c r="AB436" s="125"/>
      <c r="AC436" s="125"/>
      <c r="AD436" s="125"/>
      <c r="AE436" s="125"/>
      <c r="AF436" s="125"/>
      <c r="AG436" s="125"/>
      <c r="AH436" s="14"/>
      <c r="AV436" s="14"/>
    </row>
    <row r="437" spans="1:48" x14ac:dyDescent="0.3">
      <c r="A437" s="122" t="s">
        <v>712</v>
      </c>
      <c r="Q437" s="14"/>
      <c r="R437" s="122" t="s">
        <v>909</v>
      </c>
      <c r="S437" s="125"/>
      <c r="T437" s="125"/>
      <c r="U437" s="125"/>
      <c r="V437" s="125"/>
      <c r="W437" s="125"/>
      <c r="X437" s="125"/>
      <c r="Y437" s="125"/>
      <c r="Z437" s="125"/>
      <c r="AA437" s="125"/>
      <c r="AB437" s="125"/>
      <c r="AC437" s="125"/>
      <c r="AD437" s="125"/>
      <c r="AE437" s="125"/>
      <c r="AF437" s="125"/>
      <c r="AG437" s="125"/>
      <c r="AH437" s="14"/>
      <c r="AI437" s="123" t="s">
        <v>710</v>
      </c>
      <c r="AJ437" s="123">
        <v>2022</v>
      </c>
      <c r="AK437" s="123">
        <v>2021</v>
      </c>
      <c r="AL437" s="123">
        <v>2020</v>
      </c>
      <c r="AM437" s="123">
        <v>2019</v>
      </c>
      <c r="AN437" s="123">
        <v>2018</v>
      </c>
      <c r="AV437" s="14"/>
    </row>
    <row r="438" spans="1:48" x14ac:dyDescent="0.3">
      <c r="Q438" s="14"/>
      <c r="R438" s="125"/>
      <c r="S438" s="125"/>
      <c r="T438" s="125"/>
      <c r="U438" s="125"/>
      <c r="V438" s="125"/>
      <c r="W438" s="125"/>
      <c r="X438" s="125"/>
      <c r="Y438" s="125"/>
      <c r="Z438" s="125"/>
      <c r="AA438" s="125"/>
      <c r="AB438" s="125"/>
      <c r="AC438" s="125"/>
      <c r="AD438" s="125"/>
      <c r="AE438" s="125"/>
      <c r="AF438" s="125"/>
      <c r="AG438" s="125"/>
      <c r="AH438" s="14"/>
      <c r="AI438" s="123"/>
      <c r="AJ438" s="123"/>
      <c r="AK438" s="123"/>
      <c r="AL438" s="123"/>
      <c r="AM438" s="123"/>
      <c r="AN438" s="123"/>
      <c r="AV438" s="14"/>
    </row>
    <row r="439" spans="1:48" x14ac:dyDescent="0.3">
      <c r="Q439" s="14"/>
      <c r="R439" s="125"/>
      <c r="S439" s="125"/>
      <c r="T439" s="125"/>
      <c r="U439" s="125"/>
      <c r="V439" s="125"/>
      <c r="W439" s="125"/>
      <c r="X439" s="125"/>
      <c r="Y439" s="125"/>
      <c r="Z439" s="125"/>
      <c r="AA439" s="125"/>
      <c r="AB439" s="125"/>
      <c r="AC439" s="125"/>
      <c r="AD439" s="125"/>
      <c r="AE439" s="125"/>
      <c r="AF439" s="125"/>
      <c r="AG439" s="125"/>
      <c r="AH439" s="14"/>
      <c r="AI439" s="123" t="s">
        <v>713</v>
      </c>
      <c r="AJ439" s="136">
        <v>1.3214285714285717E-3</v>
      </c>
      <c r="AK439" s="136">
        <v>1.1428571428571429E-3</v>
      </c>
      <c r="AL439" s="136">
        <v>1.8571428571428573E-3</v>
      </c>
      <c r="AM439" s="136">
        <v>2.5000000000000001E-3</v>
      </c>
      <c r="AN439" s="136">
        <v>2.8571428571428571E-3</v>
      </c>
      <c r="AV439" s="14"/>
    </row>
    <row r="440" spans="1:48" x14ac:dyDescent="0.3">
      <c r="Q440" s="14"/>
      <c r="R440" s="125"/>
      <c r="S440" s="125"/>
      <c r="T440" s="125"/>
      <c r="U440" s="125"/>
      <c r="V440" s="125"/>
      <c r="W440" s="125"/>
      <c r="X440" s="125"/>
      <c r="Y440" s="125"/>
      <c r="Z440" s="125"/>
      <c r="AA440" s="125"/>
      <c r="AB440" s="125"/>
      <c r="AC440" s="125"/>
      <c r="AD440" s="125"/>
      <c r="AE440" s="125"/>
      <c r="AF440" s="125"/>
      <c r="AG440" s="125"/>
      <c r="AH440" s="14"/>
      <c r="AI440" s="123" t="s">
        <v>714</v>
      </c>
      <c r="AJ440" s="136">
        <v>2.31322358419233E-3</v>
      </c>
      <c r="AK440" s="136">
        <v>1.5439465877610426E-3</v>
      </c>
      <c r="AL440" s="136">
        <v>1.6293193263632992E-3</v>
      </c>
      <c r="AM440" s="136">
        <v>2.4668510902015753E-3</v>
      </c>
      <c r="AN440" s="136">
        <v>1.900990621098283E-3</v>
      </c>
      <c r="AV440" s="14"/>
    </row>
    <row r="441" spans="1:48" x14ac:dyDescent="0.3">
      <c r="Q441" s="14"/>
      <c r="R441" s="125"/>
      <c r="S441" s="125"/>
      <c r="T441" s="125"/>
      <c r="U441" s="125"/>
      <c r="V441" s="125"/>
      <c r="W441" s="125"/>
      <c r="X441" s="125"/>
      <c r="Y441" s="125"/>
      <c r="Z441" s="125"/>
      <c r="AA441" s="125"/>
      <c r="AB441" s="125"/>
      <c r="AC441" s="125"/>
      <c r="AD441" s="125"/>
      <c r="AE441" s="125"/>
      <c r="AF441" s="125"/>
      <c r="AG441" s="125"/>
      <c r="AH441" s="14"/>
      <c r="AV441" s="14"/>
    </row>
    <row r="442" spans="1:48" x14ac:dyDescent="0.3">
      <c r="Q442" s="14"/>
      <c r="R442" s="125"/>
      <c r="S442" s="125"/>
      <c r="T442" s="125"/>
      <c r="U442" s="125"/>
      <c r="V442" s="125"/>
      <c r="W442" s="125"/>
      <c r="X442" s="125"/>
      <c r="Y442" s="125"/>
      <c r="Z442" s="125"/>
      <c r="AA442" s="125"/>
      <c r="AB442" s="125"/>
      <c r="AC442" s="125"/>
      <c r="AD442" s="125"/>
      <c r="AE442" s="125"/>
      <c r="AF442" s="125"/>
      <c r="AG442" s="125"/>
      <c r="AH442" s="14"/>
      <c r="AV442" s="14"/>
    </row>
    <row r="443" spans="1:48" x14ac:dyDescent="0.3">
      <c r="Q443" s="14"/>
      <c r="R443" s="125"/>
      <c r="S443" s="125"/>
      <c r="T443" s="125"/>
      <c r="U443" s="125"/>
      <c r="V443" s="125"/>
      <c r="W443" s="125"/>
      <c r="X443" s="125"/>
      <c r="Y443" s="125"/>
      <c r="Z443" s="125"/>
      <c r="AA443" s="125"/>
      <c r="AB443" s="125"/>
      <c r="AC443" s="125"/>
      <c r="AD443" s="125"/>
      <c r="AE443" s="125"/>
      <c r="AF443" s="125"/>
      <c r="AG443" s="125"/>
      <c r="AH443" s="14"/>
      <c r="AV443" s="14"/>
    </row>
    <row r="444" spans="1:48" x14ac:dyDescent="0.3">
      <c r="Q444" s="14"/>
      <c r="R444" s="125"/>
      <c r="S444" s="125"/>
      <c r="T444" s="125"/>
      <c r="U444" s="125"/>
      <c r="V444" s="125"/>
      <c r="W444" s="125"/>
      <c r="X444" s="125"/>
      <c r="Y444" s="125"/>
      <c r="Z444" s="125"/>
      <c r="AA444" s="125"/>
      <c r="AB444" s="125"/>
      <c r="AC444" s="125"/>
      <c r="AD444" s="125"/>
      <c r="AE444" s="125"/>
      <c r="AF444" s="125"/>
      <c r="AG444" s="125"/>
      <c r="AH444" s="14"/>
      <c r="AV444" s="14"/>
    </row>
    <row r="445" spans="1:48" x14ac:dyDescent="0.3">
      <c r="A445" s="121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  <c r="AO445" s="14"/>
      <c r="AP445" s="14"/>
      <c r="AQ445" s="14"/>
      <c r="AR445" s="14"/>
      <c r="AS445" s="14"/>
      <c r="AT445" s="14"/>
      <c r="AU445" s="14"/>
      <c r="AV445" s="14"/>
    </row>
    <row r="446" spans="1:48" x14ac:dyDescent="0.3">
      <c r="Q446" s="14"/>
      <c r="R446" s="125"/>
      <c r="S446" s="125"/>
      <c r="T446" s="125"/>
      <c r="U446" s="125"/>
      <c r="V446" s="125"/>
      <c r="W446" s="125"/>
      <c r="X446" s="125"/>
      <c r="Y446" s="125"/>
      <c r="Z446" s="125"/>
      <c r="AA446" s="125"/>
      <c r="AB446" s="125"/>
      <c r="AC446" s="125"/>
      <c r="AD446" s="125"/>
      <c r="AE446" s="125"/>
      <c r="AF446" s="125"/>
      <c r="AG446" s="125"/>
      <c r="AH446" s="14"/>
      <c r="AV446" s="14"/>
    </row>
    <row r="447" spans="1:48" x14ac:dyDescent="0.3">
      <c r="A447" s="122" t="s">
        <v>715</v>
      </c>
      <c r="Q447" s="14"/>
      <c r="R447" s="122" t="s">
        <v>908</v>
      </c>
      <c r="S447" s="125"/>
      <c r="T447" s="125"/>
      <c r="U447" s="125"/>
      <c r="V447" s="125"/>
      <c r="W447" s="125"/>
      <c r="X447" s="125"/>
      <c r="Y447" s="125"/>
      <c r="Z447" s="125"/>
      <c r="AA447" s="125"/>
      <c r="AB447" s="125"/>
      <c r="AC447" s="125"/>
      <c r="AD447" s="125"/>
      <c r="AE447" s="125"/>
      <c r="AF447" s="125"/>
      <c r="AG447" s="125"/>
      <c r="AH447" s="14"/>
      <c r="AI447" s="123"/>
      <c r="AJ447" s="123" t="s">
        <v>933</v>
      </c>
      <c r="AK447" s="123" t="s">
        <v>934</v>
      </c>
      <c r="AL447" s="123" t="s">
        <v>716</v>
      </c>
      <c r="AV447" s="14"/>
    </row>
    <row r="448" spans="1:48" x14ac:dyDescent="0.3">
      <c r="Q448" s="14"/>
      <c r="R448" s="125"/>
      <c r="S448" s="125"/>
      <c r="T448" s="125"/>
      <c r="U448" s="125"/>
      <c r="V448" s="125"/>
      <c r="W448" s="125"/>
      <c r="X448" s="125"/>
      <c r="Y448" s="125"/>
      <c r="Z448" s="125"/>
      <c r="AA448" s="125"/>
      <c r="AB448" s="125"/>
      <c r="AC448" s="125"/>
      <c r="AD448" s="125"/>
      <c r="AE448" s="125"/>
      <c r="AF448" s="125"/>
      <c r="AG448" s="125"/>
      <c r="AH448" s="14"/>
      <c r="AI448" s="124">
        <v>36556</v>
      </c>
      <c r="AJ448" s="123">
        <v>3.7839999999999998</v>
      </c>
      <c r="AK448" s="123">
        <v>4.7498416666666676</v>
      </c>
      <c r="AL448" s="123">
        <v>4</v>
      </c>
      <c r="AV448" s="14"/>
    </row>
    <row r="449" spans="17:48" x14ac:dyDescent="0.3">
      <c r="Q449" s="14"/>
      <c r="R449" s="125"/>
      <c r="S449" s="125"/>
      <c r="T449" s="125"/>
      <c r="U449" s="125"/>
      <c r="V449" s="125"/>
      <c r="W449" s="125"/>
      <c r="X449" s="125"/>
      <c r="Y449" s="125"/>
      <c r="Z449" s="125"/>
      <c r="AA449" s="125"/>
      <c r="AB449" s="125"/>
      <c r="AC449" s="125"/>
      <c r="AD449" s="125"/>
      <c r="AE449" s="125"/>
      <c r="AF449" s="125"/>
      <c r="AG449" s="125"/>
      <c r="AH449" s="14"/>
      <c r="AI449" s="124">
        <v>36585</v>
      </c>
      <c r="AJ449" s="123">
        <v>3.8679999999999999</v>
      </c>
      <c r="AK449" s="123">
        <v>4.7296416666666667</v>
      </c>
      <c r="AL449" s="123">
        <v>4</v>
      </c>
      <c r="AV449" s="14"/>
    </row>
    <row r="450" spans="17:48" x14ac:dyDescent="0.3">
      <c r="Q450" s="14"/>
      <c r="R450" s="125"/>
      <c r="S450" s="125"/>
      <c r="T450" s="125"/>
      <c r="U450" s="125"/>
      <c r="V450" s="125"/>
      <c r="W450" s="125"/>
      <c r="X450" s="125"/>
      <c r="Y450" s="125"/>
      <c r="Z450" s="125"/>
      <c r="AA450" s="125"/>
      <c r="AB450" s="125"/>
      <c r="AC450" s="125"/>
      <c r="AD450" s="125"/>
      <c r="AE450" s="125"/>
      <c r="AF450" s="125"/>
      <c r="AG450" s="125"/>
      <c r="AH450" s="14"/>
      <c r="AI450" s="124">
        <v>36616</v>
      </c>
      <c r="AJ450" s="123">
        <v>4.1550000000000002</v>
      </c>
      <c r="AK450" s="123">
        <v>4.7103083333333338</v>
      </c>
      <c r="AL450" s="123">
        <v>4</v>
      </c>
      <c r="AV450" s="14"/>
    </row>
    <row r="451" spans="17:48" x14ac:dyDescent="0.3">
      <c r="Q451" s="14"/>
      <c r="R451" s="125"/>
      <c r="S451" s="125"/>
      <c r="T451" s="125"/>
      <c r="U451" s="125"/>
      <c r="V451" s="125"/>
      <c r="W451" s="125"/>
      <c r="X451" s="125"/>
      <c r="Y451" s="125"/>
      <c r="Z451" s="125"/>
      <c r="AA451" s="125"/>
      <c r="AB451" s="125"/>
      <c r="AC451" s="125"/>
      <c r="AD451" s="125"/>
      <c r="AE451" s="125"/>
      <c r="AF451" s="125"/>
      <c r="AG451" s="125"/>
      <c r="AH451" s="14"/>
      <c r="AI451" s="124">
        <v>36646</v>
      </c>
      <c r="AJ451" s="123">
        <v>4.0759999999999996</v>
      </c>
      <c r="AK451" s="123">
        <v>4.6890333333333327</v>
      </c>
      <c r="AL451" s="123">
        <v>4</v>
      </c>
      <c r="AV451" s="14"/>
    </row>
    <row r="452" spans="17:48" x14ac:dyDescent="0.3">
      <c r="Q452" s="14"/>
      <c r="R452" s="125"/>
      <c r="S452" s="125"/>
      <c r="T452" s="125"/>
      <c r="U452" s="125"/>
      <c r="V452" s="125"/>
      <c r="W452" s="125"/>
      <c r="X452" s="125"/>
      <c r="Y452" s="125"/>
      <c r="Z452" s="125"/>
      <c r="AA452" s="125"/>
      <c r="AB452" s="125"/>
      <c r="AC452" s="125"/>
      <c r="AD452" s="125"/>
      <c r="AE452" s="125"/>
      <c r="AF452" s="125"/>
      <c r="AG452" s="125"/>
      <c r="AH452" s="14"/>
      <c r="AI452" s="124">
        <v>36677</v>
      </c>
      <c r="AJ452" s="123">
        <v>4.1900000000000004</v>
      </c>
      <c r="AK452" s="123">
        <v>4.6714499999999992</v>
      </c>
      <c r="AL452" s="123">
        <v>4</v>
      </c>
      <c r="AV452" s="14"/>
    </row>
    <row r="453" spans="17:48" x14ac:dyDescent="0.3">
      <c r="Q453" s="14"/>
      <c r="R453" s="125"/>
      <c r="S453" s="125"/>
      <c r="T453" s="125"/>
      <c r="U453" s="125"/>
      <c r="V453" s="125"/>
      <c r="W453" s="125"/>
      <c r="X453" s="125"/>
      <c r="Y453" s="125"/>
      <c r="Z453" s="125"/>
      <c r="AA453" s="125"/>
      <c r="AB453" s="125"/>
      <c r="AC453" s="125"/>
      <c r="AD453" s="125"/>
      <c r="AE453" s="125"/>
      <c r="AF453" s="125"/>
      <c r="AG453" s="125"/>
      <c r="AH453" s="14"/>
      <c r="AI453" s="124">
        <v>36707</v>
      </c>
      <c r="AJ453" s="123">
        <v>4.008</v>
      </c>
      <c r="AK453" s="123">
        <v>4.6536250000000008</v>
      </c>
      <c r="AL453" s="123">
        <v>4</v>
      </c>
      <c r="AV453" s="14"/>
    </row>
    <row r="454" spans="17:48" x14ac:dyDescent="0.3">
      <c r="Q454" s="14"/>
      <c r="R454" s="125"/>
      <c r="S454" s="125"/>
      <c r="T454" s="125"/>
      <c r="U454" s="125"/>
      <c r="V454" s="125"/>
      <c r="W454" s="125"/>
      <c r="X454" s="125"/>
      <c r="Y454" s="125"/>
      <c r="Z454" s="125"/>
      <c r="AA454" s="125"/>
      <c r="AB454" s="125"/>
      <c r="AC454" s="125"/>
      <c r="AD454" s="125"/>
      <c r="AE454" s="125"/>
      <c r="AF454" s="125"/>
      <c r="AG454" s="125"/>
      <c r="AH454" s="14"/>
      <c r="AI454" s="124">
        <v>36738</v>
      </c>
      <c r="AJ454" s="123">
        <v>3.976</v>
      </c>
      <c r="AK454" s="123">
        <v>4.6361083333333344</v>
      </c>
      <c r="AL454" s="123">
        <v>4</v>
      </c>
      <c r="AV454" s="14"/>
    </row>
    <row r="455" spans="17:48" x14ac:dyDescent="0.3">
      <c r="Q455" s="14"/>
      <c r="R455" s="125"/>
      <c r="S455" s="125"/>
      <c r="T455" s="125"/>
      <c r="U455" s="125"/>
      <c r="V455" s="125"/>
      <c r="W455" s="125"/>
      <c r="X455" s="125"/>
      <c r="Y455" s="125"/>
      <c r="Z455" s="125"/>
      <c r="AA455" s="125"/>
      <c r="AB455" s="125"/>
      <c r="AC455" s="125"/>
      <c r="AD455" s="125"/>
      <c r="AE455" s="125"/>
      <c r="AF455" s="125"/>
      <c r="AG455" s="125"/>
      <c r="AH455" s="14"/>
      <c r="AI455" s="124">
        <v>36769</v>
      </c>
      <c r="AJ455" s="123">
        <v>3.84</v>
      </c>
      <c r="AK455" s="123">
        <v>4.6140750000000006</v>
      </c>
      <c r="AL455" s="123">
        <v>4</v>
      </c>
      <c r="AV455" s="14"/>
    </row>
    <row r="456" spans="17:48" x14ac:dyDescent="0.3">
      <c r="Q456" s="14"/>
      <c r="R456" s="125"/>
      <c r="S456" s="125"/>
      <c r="T456" s="125"/>
      <c r="U456" s="125"/>
      <c r="V456" s="125"/>
      <c r="W456" s="125"/>
      <c r="X456" s="125"/>
      <c r="Y456" s="125"/>
      <c r="Z456" s="125"/>
      <c r="AA456" s="125"/>
      <c r="AB456" s="125"/>
      <c r="AC456" s="125"/>
      <c r="AD456" s="125"/>
      <c r="AE456" s="125"/>
      <c r="AF456" s="125"/>
      <c r="AG456" s="125"/>
      <c r="AH456" s="14"/>
      <c r="AI456" s="124">
        <v>36799</v>
      </c>
      <c r="AJ456" s="123">
        <v>3.9539999999999997</v>
      </c>
      <c r="AK456" s="123">
        <v>4.5927833333333332</v>
      </c>
      <c r="AL456" s="123">
        <v>4</v>
      </c>
      <c r="AV456" s="14"/>
    </row>
    <row r="457" spans="17:48" x14ac:dyDescent="0.3">
      <c r="Q457" s="14"/>
      <c r="R457" s="125"/>
      <c r="S457" s="125"/>
      <c r="T457" s="125"/>
      <c r="U457" s="125"/>
      <c r="V457" s="125"/>
      <c r="W457" s="125"/>
      <c r="X457" s="125"/>
      <c r="Y457" s="125"/>
      <c r="Z457" s="125"/>
      <c r="AA457" s="125"/>
      <c r="AB457" s="125"/>
      <c r="AC457" s="125"/>
      <c r="AD457" s="125"/>
      <c r="AE457" s="125"/>
      <c r="AF457" s="125"/>
      <c r="AG457" s="125"/>
      <c r="AH457" s="14"/>
      <c r="AI457" s="124">
        <v>36830</v>
      </c>
      <c r="AJ457" s="123">
        <v>3.927</v>
      </c>
      <c r="AK457" s="123">
        <v>4.5714166666666669</v>
      </c>
      <c r="AL457" s="123">
        <v>4</v>
      </c>
      <c r="AV457" s="14"/>
    </row>
    <row r="458" spans="17:48" x14ac:dyDescent="0.3">
      <c r="Q458" s="14"/>
      <c r="R458" s="125"/>
      <c r="S458" s="125"/>
      <c r="T458" s="125"/>
      <c r="U458" s="125"/>
      <c r="V458" s="125"/>
      <c r="W458" s="125"/>
      <c r="X458" s="125"/>
      <c r="Y458" s="125"/>
      <c r="Z458" s="125"/>
      <c r="AA458" s="125"/>
      <c r="AB458" s="125"/>
      <c r="AC458" s="125"/>
      <c r="AD458" s="125"/>
      <c r="AE458" s="125"/>
      <c r="AF458" s="125"/>
      <c r="AG458" s="125"/>
      <c r="AH458" s="14"/>
      <c r="AI458" s="124">
        <v>36860</v>
      </c>
      <c r="AJ458" s="123">
        <v>3.7709999999999999</v>
      </c>
      <c r="AK458" s="123">
        <v>4.5481500000000006</v>
      </c>
      <c r="AL458" s="123">
        <v>4</v>
      </c>
      <c r="AV458" s="14"/>
    </row>
    <row r="459" spans="17:48" x14ac:dyDescent="0.3">
      <c r="Q459" s="14"/>
      <c r="R459" s="125"/>
      <c r="S459" s="125"/>
      <c r="T459" s="125"/>
      <c r="U459" s="125"/>
      <c r="V459" s="125"/>
      <c r="W459" s="125"/>
      <c r="X459" s="125"/>
      <c r="Y459" s="125"/>
      <c r="Z459" s="125"/>
      <c r="AA459" s="125"/>
      <c r="AB459" s="125"/>
      <c r="AC459" s="125"/>
      <c r="AD459" s="125"/>
      <c r="AE459" s="125"/>
      <c r="AF459" s="125"/>
      <c r="AG459" s="125"/>
      <c r="AH459" s="14"/>
      <c r="AI459" s="124">
        <v>36891</v>
      </c>
      <c r="AJ459" s="123">
        <v>3.552</v>
      </c>
      <c r="AK459" s="123">
        <v>4.5227416666666658</v>
      </c>
      <c r="AL459" s="123">
        <v>4</v>
      </c>
      <c r="AV459" s="14"/>
    </row>
    <row r="460" spans="17:48" x14ac:dyDescent="0.3">
      <c r="Q460" s="14"/>
      <c r="R460" s="125"/>
      <c r="S460" s="125"/>
      <c r="T460" s="125"/>
      <c r="U460" s="125"/>
      <c r="V460" s="125"/>
      <c r="W460" s="125"/>
      <c r="X460" s="125"/>
      <c r="Y460" s="125"/>
      <c r="Z460" s="125"/>
      <c r="AA460" s="125"/>
      <c r="AB460" s="125"/>
      <c r="AC460" s="125"/>
      <c r="AD460" s="125"/>
      <c r="AE460" s="125"/>
      <c r="AF460" s="125"/>
      <c r="AG460" s="125"/>
      <c r="AH460" s="14"/>
      <c r="AI460" s="124">
        <v>36922</v>
      </c>
      <c r="AJ460" s="123">
        <v>3.4969999999999999</v>
      </c>
      <c r="AK460" s="123">
        <v>4.4984249999999983</v>
      </c>
      <c r="AL460" s="123">
        <v>4</v>
      </c>
      <c r="AV460" s="14"/>
    </row>
    <row r="461" spans="17:48" x14ac:dyDescent="0.3">
      <c r="Q461" s="14"/>
      <c r="R461" s="125"/>
      <c r="S461" s="125"/>
      <c r="T461" s="125"/>
      <c r="U461" s="125"/>
      <c r="V461" s="125"/>
      <c r="W461" s="125"/>
      <c r="X461" s="125"/>
      <c r="Y461" s="125"/>
      <c r="Z461" s="125"/>
      <c r="AA461" s="125"/>
      <c r="AB461" s="125"/>
      <c r="AC461" s="125"/>
      <c r="AD461" s="125"/>
      <c r="AE461" s="125"/>
      <c r="AF461" s="125"/>
      <c r="AG461" s="125"/>
      <c r="AH461" s="14"/>
      <c r="AI461" s="124">
        <v>36950</v>
      </c>
      <c r="AJ461" s="123">
        <v>3.492</v>
      </c>
      <c r="AK461" s="123">
        <v>4.4756833333333308</v>
      </c>
      <c r="AL461" s="123">
        <v>4</v>
      </c>
      <c r="AV461" s="14"/>
    </row>
    <row r="462" spans="17:48" x14ac:dyDescent="0.3">
      <c r="Q462" s="14"/>
      <c r="R462" s="125"/>
      <c r="S462" s="125"/>
      <c r="T462" s="125"/>
      <c r="U462" s="125"/>
      <c r="V462" s="125"/>
      <c r="W462" s="125"/>
      <c r="X462" s="125"/>
      <c r="Y462" s="125"/>
      <c r="Z462" s="125"/>
      <c r="AA462" s="125"/>
      <c r="AB462" s="125"/>
      <c r="AC462" s="125"/>
      <c r="AD462" s="125"/>
      <c r="AE462" s="125"/>
      <c r="AF462" s="125"/>
      <c r="AG462" s="125"/>
      <c r="AH462" s="14"/>
      <c r="AI462" s="124">
        <v>36981</v>
      </c>
      <c r="AJ462" s="123">
        <v>3.327</v>
      </c>
      <c r="AK462" s="123">
        <v>4.4521166666666643</v>
      </c>
      <c r="AL462" s="123">
        <v>4</v>
      </c>
      <c r="AV462" s="14"/>
    </row>
    <row r="463" spans="17:48" x14ac:dyDescent="0.3">
      <c r="Q463" s="14"/>
      <c r="R463" s="125"/>
      <c r="S463" s="125"/>
      <c r="T463" s="125"/>
      <c r="U463" s="125"/>
      <c r="V463" s="125"/>
      <c r="W463" s="125"/>
      <c r="X463" s="125"/>
      <c r="Y463" s="125"/>
      <c r="Z463" s="125"/>
      <c r="AA463" s="125"/>
      <c r="AB463" s="125"/>
      <c r="AC463" s="125"/>
      <c r="AD463" s="125"/>
      <c r="AE463" s="125"/>
      <c r="AF463" s="125"/>
      <c r="AG463" s="125"/>
      <c r="AH463" s="14"/>
      <c r="AI463" s="124">
        <v>37011</v>
      </c>
      <c r="AJ463" s="123">
        <v>3.5289999999999999</v>
      </c>
      <c r="AK463" s="123">
        <v>4.4313916666666655</v>
      </c>
      <c r="AL463" s="123">
        <v>4</v>
      </c>
      <c r="AV463" s="14"/>
    </row>
    <row r="464" spans="17:48" x14ac:dyDescent="0.3">
      <c r="Q464" s="14"/>
      <c r="R464" s="125"/>
      <c r="S464" s="125"/>
      <c r="T464" s="125"/>
      <c r="U464" s="125"/>
      <c r="V464" s="125"/>
      <c r="W464" s="125"/>
      <c r="X464" s="125"/>
      <c r="Y464" s="125"/>
      <c r="Z464" s="125"/>
      <c r="AA464" s="125"/>
      <c r="AB464" s="125"/>
      <c r="AC464" s="125"/>
      <c r="AD464" s="125"/>
      <c r="AE464" s="125"/>
      <c r="AF464" s="125"/>
      <c r="AG464" s="125"/>
      <c r="AH464" s="14"/>
      <c r="AI464" s="124">
        <v>37042</v>
      </c>
      <c r="AJ464" s="123">
        <v>3.556</v>
      </c>
      <c r="AK464" s="123">
        <v>4.4125833333333313</v>
      </c>
      <c r="AL464" s="123">
        <v>4</v>
      </c>
      <c r="AV464" s="14"/>
    </row>
    <row r="465" spans="17:48" x14ac:dyDescent="0.3">
      <c r="Q465" s="14"/>
      <c r="R465" s="125"/>
      <c r="S465" s="125"/>
      <c r="T465" s="125"/>
      <c r="U465" s="125"/>
      <c r="V465" s="125"/>
      <c r="W465" s="125"/>
      <c r="X465" s="125"/>
      <c r="Y465" s="125"/>
      <c r="Z465" s="125"/>
      <c r="AA465" s="125"/>
      <c r="AB465" s="125"/>
      <c r="AC465" s="125"/>
      <c r="AD465" s="125"/>
      <c r="AE465" s="125"/>
      <c r="AF465" s="125"/>
      <c r="AG465" s="125"/>
      <c r="AH465" s="14"/>
      <c r="AI465" s="124">
        <v>37072</v>
      </c>
      <c r="AJ465" s="123">
        <v>3.383</v>
      </c>
      <c r="AK465" s="123">
        <v>4.3910166666666663</v>
      </c>
      <c r="AL465" s="123">
        <v>4</v>
      </c>
      <c r="AV465" s="14"/>
    </row>
    <row r="466" spans="17:48" x14ac:dyDescent="0.3">
      <c r="Q466" s="14"/>
      <c r="R466" s="125"/>
      <c r="S466" s="125"/>
      <c r="T466" s="125"/>
      <c r="U466" s="125"/>
      <c r="V466" s="125"/>
      <c r="W466" s="125"/>
      <c r="X466" s="125"/>
      <c r="Y466" s="125"/>
      <c r="Z466" s="125"/>
      <c r="AA466" s="125"/>
      <c r="AB466" s="125"/>
      <c r="AC466" s="125"/>
      <c r="AD466" s="125"/>
      <c r="AE466" s="125"/>
      <c r="AF466" s="125"/>
      <c r="AG466" s="125"/>
      <c r="AH466" s="14"/>
      <c r="AI466" s="124">
        <v>37103</v>
      </c>
      <c r="AJ466" s="123">
        <v>3.3570000000000002</v>
      </c>
      <c r="AK466" s="123">
        <v>4.3690249999999997</v>
      </c>
      <c r="AL466" s="123">
        <v>4</v>
      </c>
      <c r="AV466" s="14"/>
    </row>
    <row r="467" spans="17:48" x14ac:dyDescent="0.3">
      <c r="Q467" s="14"/>
      <c r="R467" s="125"/>
      <c r="S467" s="125"/>
      <c r="T467" s="125"/>
      <c r="U467" s="125"/>
      <c r="V467" s="125"/>
      <c r="W467" s="125"/>
      <c r="X467" s="125"/>
      <c r="Y467" s="125"/>
      <c r="Z467" s="125"/>
      <c r="AA467" s="125"/>
      <c r="AB467" s="125"/>
      <c r="AC467" s="125"/>
      <c r="AD467" s="125"/>
      <c r="AE467" s="125"/>
      <c r="AF467" s="125"/>
      <c r="AG467" s="125"/>
      <c r="AH467" s="14"/>
      <c r="AI467" s="124">
        <v>37134</v>
      </c>
      <c r="AJ467" s="123">
        <v>3.3170000000000002</v>
      </c>
      <c r="AK467" s="123">
        <v>4.3457749999999997</v>
      </c>
      <c r="AL467" s="123">
        <v>4</v>
      </c>
      <c r="AV467" s="14"/>
    </row>
    <row r="468" spans="17:48" x14ac:dyDescent="0.3">
      <c r="Q468" s="14"/>
      <c r="R468" s="125"/>
      <c r="S468" s="125"/>
      <c r="T468" s="125"/>
      <c r="U468" s="125"/>
      <c r="V468" s="125"/>
      <c r="W468" s="125"/>
      <c r="X468" s="125"/>
      <c r="Y468" s="125"/>
      <c r="Z468" s="125"/>
      <c r="AA468" s="125"/>
      <c r="AB468" s="125"/>
      <c r="AC468" s="125"/>
      <c r="AD468" s="125"/>
      <c r="AE468" s="125"/>
      <c r="AF468" s="125"/>
      <c r="AG468" s="125"/>
      <c r="AH468" s="14"/>
      <c r="AI468" s="124">
        <v>37164</v>
      </c>
      <c r="AJ468" s="123">
        <v>3.302</v>
      </c>
      <c r="AK468" s="123">
        <v>4.3216416666666655</v>
      </c>
      <c r="AL468" s="123">
        <v>4</v>
      </c>
      <c r="AV468" s="14"/>
    </row>
    <row r="469" spans="17:48" x14ac:dyDescent="0.3">
      <c r="Q469" s="14"/>
      <c r="R469" s="125"/>
      <c r="S469" s="125"/>
      <c r="T469" s="125"/>
      <c r="U469" s="125"/>
      <c r="V469" s="125"/>
      <c r="W469" s="125"/>
      <c r="X469" s="125"/>
      <c r="Y469" s="125"/>
      <c r="Z469" s="125"/>
      <c r="AA469" s="125"/>
      <c r="AB469" s="125"/>
      <c r="AC469" s="125"/>
      <c r="AD469" s="125"/>
      <c r="AE469" s="125"/>
      <c r="AF469" s="125"/>
      <c r="AG469" s="125"/>
      <c r="AH469" s="14"/>
      <c r="AI469" s="124">
        <v>37195</v>
      </c>
      <c r="AJ469" s="123">
        <v>3.0049999999999999</v>
      </c>
      <c r="AK469" s="123">
        <v>4.2908666666666671</v>
      </c>
      <c r="AL469" s="123">
        <v>4</v>
      </c>
      <c r="AV469" s="14"/>
    </row>
    <row r="470" spans="17:48" x14ac:dyDescent="0.3">
      <c r="Q470" s="14"/>
      <c r="R470" s="125"/>
      <c r="S470" s="125"/>
      <c r="T470" s="125"/>
      <c r="U470" s="125"/>
      <c r="V470" s="125"/>
      <c r="W470" s="125"/>
      <c r="X470" s="125"/>
      <c r="Y470" s="125"/>
      <c r="Z470" s="125"/>
      <c r="AA470" s="125"/>
      <c r="AB470" s="125"/>
      <c r="AC470" s="125"/>
      <c r="AD470" s="125"/>
      <c r="AE470" s="125"/>
      <c r="AF470" s="125"/>
      <c r="AG470" s="125"/>
      <c r="AH470" s="14"/>
      <c r="AI470" s="124">
        <v>37225</v>
      </c>
      <c r="AJ470" s="123">
        <v>3.2610000000000001</v>
      </c>
      <c r="AK470" s="123">
        <v>4.2627333333333324</v>
      </c>
      <c r="AL470" s="123">
        <v>4</v>
      </c>
      <c r="AV470" s="14"/>
    </row>
    <row r="471" spans="17:48" x14ac:dyDescent="0.3">
      <c r="Q471" s="14"/>
      <c r="R471" s="125"/>
      <c r="S471" s="125"/>
      <c r="T471" s="125"/>
      <c r="U471" s="125"/>
      <c r="V471" s="125"/>
      <c r="W471" s="125"/>
      <c r="X471" s="125"/>
      <c r="Y471" s="125"/>
      <c r="Z471" s="125"/>
      <c r="AA471" s="125"/>
      <c r="AB471" s="125"/>
      <c r="AC471" s="125"/>
      <c r="AD471" s="125"/>
      <c r="AE471" s="125"/>
      <c r="AF471" s="125"/>
      <c r="AG471" s="125"/>
      <c r="AH471" s="14"/>
      <c r="AI471" s="124">
        <v>37256</v>
      </c>
      <c r="AJ471" s="123">
        <v>3.5550000000000002</v>
      </c>
      <c r="AK471" s="123">
        <v>4.2392749999999992</v>
      </c>
      <c r="AL471" s="123">
        <v>4</v>
      </c>
      <c r="AV471" s="14"/>
    </row>
    <row r="472" spans="17:48" x14ac:dyDescent="0.3">
      <c r="Q472" s="14"/>
      <c r="R472" s="125"/>
      <c r="S472" s="125"/>
      <c r="T472" s="125"/>
      <c r="U472" s="125"/>
      <c r="V472" s="125"/>
      <c r="W472" s="125"/>
      <c r="X472" s="125"/>
      <c r="Y472" s="125"/>
      <c r="Z472" s="125"/>
      <c r="AA472" s="125"/>
      <c r="AB472" s="125"/>
      <c r="AC472" s="125"/>
      <c r="AD472" s="125"/>
      <c r="AE472" s="125"/>
      <c r="AF472" s="125"/>
      <c r="AG472" s="125"/>
      <c r="AH472" s="14"/>
      <c r="AI472" s="124">
        <v>37287</v>
      </c>
      <c r="AJ472" s="123">
        <v>3.59</v>
      </c>
      <c r="AK472" s="123">
        <v>4.2177333333333324</v>
      </c>
      <c r="AL472" s="123">
        <v>4</v>
      </c>
      <c r="AV472" s="14"/>
    </row>
    <row r="473" spans="17:48" x14ac:dyDescent="0.3">
      <c r="Q473" s="14"/>
      <c r="R473" s="125"/>
      <c r="S473" s="125"/>
      <c r="T473" s="125"/>
      <c r="U473" s="125"/>
      <c r="V473" s="125"/>
      <c r="W473" s="125"/>
      <c r="X473" s="125"/>
      <c r="Y473" s="125"/>
      <c r="Z473" s="125"/>
      <c r="AA473" s="125"/>
      <c r="AB473" s="125"/>
      <c r="AC473" s="125"/>
      <c r="AD473" s="125"/>
      <c r="AE473" s="125"/>
      <c r="AF473" s="125"/>
      <c r="AG473" s="125"/>
      <c r="AH473" s="14"/>
      <c r="AI473" s="124">
        <v>37315</v>
      </c>
      <c r="AJ473" s="123">
        <v>3.61</v>
      </c>
      <c r="AK473" s="123">
        <v>4.1967166666666653</v>
      </c>
      <c r="AL473" s="123">
        <v>4</v>
      </c>
      <c r="AV473" s="14"/>
    </row>
    <row r="474" spans="17:48" x14ac:dyDescent="0.3">
      <c r="Q474" s="14"/>
      <c r="R474" s="125"/>
      <c r="S474" s="125"/>
      <c r="T474" s="125"/>
      <c r="U474" s="125"/>
      <c r="V474" s="125"/>
      <c r="W474" s="125"/>
      <c r="X474" s="125"/>
      <c r="Y474" s="125"/>
      <c r="Z474" s="125"/>
      <c r="AA474" s="125"/>
      <c r="AB474" s="125"/>
      <c r="AC474" s="125"/>
      <c r="AD474" s="125"/>
      <c r="AE474" s="125"/>
      <c r="AF474" s="125"/>
      <c r="AG474" s="125"/>
      <c r="AH474" s="14"/>
      <c r="AI474" s="124">
        <v>37346</v>
      </c>
      <c r="AJ474" s="123">
        <v>3.6360000000000001</v>
      </c>
      <c r="AK474" s="123">
        <v>4.171383333333333</v>
      </c>
      <c r="AL474" s="123">
        <v>4</v>
      </c>
      <c r="AV474" s="14"/>
    </row>
    <row r="475" spans="17:48" x14ac:dyDescent="0.3">
      <c r="Q475" s="14"/>
      <c r="R475" s="125"/>
      <c r="S475" s="125"/>
      <c r="T475" s="125"/>
      <c r="U475" s="125"/>
      <c r="V475" s="125"/>
      <c r="W475" s="125"/>
      <c r="X475" s="125"/>
      <c r="Y475" s="125"/>
      <c r="Z475" s="125"/>
      <c r="AA475" s="125"/>
      <c r="AB475" s="125"/>
      <c r="AC475" s="125"/>
      <c r="AD475" s="125"/>
      <c r="AE475" s="125"/>
      <c r="AF475" s="125"/>
      <c r="AG475" s="125"/>
      <c r="AH475" s="14"/>
      <c r="AI475" s="124">
        <v>37376</v>
      </c>
      <c r="AJ475" s="123">
        <v>3.528</v>
      </c>
      <c r="AK475" s="123">
        <v>4.1462416666666666</v>
      </c>
      <c r="AL475" s="123">
        <v>4</v>
      </c>
      <c r="AV475" s="14"/>
    </row>
    <row r="476" spans="17:48" x14ac:dyDescent="0.3">
      <c r="Q476" s="14"/>
      <c r="R476" s="125"/>
      <c r="S476" s="125"/>
      <c r="T476" s="125"/>
      <c r="U476" s="125"/>
      <c r="V476" s="125"/>
      <c r="W476" s="125"/>
      <c r="X476" s="125"/>
      <c r="Y476" s="125"/>
      <c r="Z476" s="125"/>
      <c r="AA476" s="125"/>
      <c r="AB476" s="125"/>
      <c r="AC476" s="125"/>
      <c r="AD476" s="125"/>
      <c r="AE476" s="125"/>
      <c r="AF476" s="125"/>
      <c r="AG476" s="125"/>
      <c r="AH476" s="14"/>
      <c r="AI476" s="124">
        <v>37407</v>
      </c>
      <c r="AJ476" s="123">
        <v>3.4649999999999999</v>
      </c>
      <c r="AK476" s="123">
        <v>4.1179416666666668</v>
      </c>
      <c r="AL476" s="123">
        <v>4</v>
      </c>
      <c r="AV476" s="14"/>
    </row>
    <row r="477" spans="17:48" x14ac:dyDescent="0.3">
      <c r="Q477" s="14"/>
      <c r="R477" s="125"/>
      <c r="S477" s="125"/>
      <c r="T477" s="125"/>
      <c r="U477" s="125"/>
      <c r="V477" s="125"/>
      <c r="W477" s="125"/>
      <c r="X477" s="125"/>
      <c r="Y477" s="125"/>
      <c r="Z477" s="125"/>
      <c r="AA477" s="125"/>
      <c r="AB477" s="125"/>
      <c r="AC477" s="125"/>
      <c r="AD477" s="125"/>
      <c r="AE477" s="125"/>
      <c r="AF477" s="125"/>
      <c r="AG477" s="125"/>
      <c r="AH477" s="14"/>
      <c r="AI477" s="124">
        <v>37437</v>
      </c>
      <c r="AJ477" s="123">
        <v>3.2989999999999999</v>
      </c>
      <c r="AK477" s="123">
        <v>4.0877333333333334</v>
      </c>
      <c r="AL477" s="123">
        <v>4</v>
      </c>
      <c r="AV477" s="14"/>
    </row>
    <row r="478" spans="17:48" x14ac:dyDescent="0.3">
      <c r="Q478" s="14"/>
      <c r="R478" s="125"/>
      <c r="S478" s="125"/>
      <c r="T478" s="125"/>
      <c r="U478" s="125"/>
      <c r="V478" s="125"/>
      <c r="W478" s="125"/>
      <c r="X478" s="125"/>
      <c r="Y478" s="125"/>
      <c r="Z478" s="125"/>
      <c r="AA478" s="125"/>
      <c r="AB478" s="125"/>
      <c r="AC478" s="125"/>
      <c r="AD478" s="125"/>
      <c r="AE478" s="125"/>
      <c r="AF478" s="125"/>
      <c r="AG478" s="125"/>
      <c r="AH478" s="14"/>
      <c r="AI478" s="124">
        <v>37468</v>
      </c>
      <c r="AJ478" s="123">
        <v>3.2480000000000002</v>
      </c>
      <c r="AK478" s="123">
        <v>4.0575750000000008</v>
      </c>
      <c r="AL478" s="123">
        <v>4</v>
      </c>
      <c r="AV478" s="14"/>
    </row>
    <row r="479" spans="17:48" x14ac:dyDescent="0.3">
      <c r="Q479" s="14"/>
      <c r="R479" s="125"/>
      <c r="S479" s="125"/>
      <c r="T479" s="125"/>
      <c r="U479" s="125"/>
      <c r="V479" s="125"/>
      <c r="W479" s="125"/>
      <c r="X479" s="125"/>
      <c r="Y479" s="125"/>
      <c r="Z479" s="125"/>
      <c r="AA479" s="125"/>
      <c r="AB479" s="125"/>
      <c r="AC479" s="125"/>
      <c r="AD479" s="125"/>
      <c r="AE479" s="125"/>
      <c r="AF479" s="125"/>
      <c r="AG479" s="125"/>
      <c r="AH479" s="14"/>
      <c r="AI479" s="124">
        <v>37499</v>
      </c>
      <c r="AJ479" s="123">
        <v>3.1920000000000002</v>
      </c>
      <c r="AK479" s="123">
        <v>4.0270583333333336</v>
      </c>
      <c r="AL479" s="123">
        <v>4</v>
      </c>
      <c r="AV479" s="14"/>
    </row>
    <row r="480" spans="17:48" x14ac:dyDescent="0.3">
      <c r="Q480" s="14"/>
      <c r="R480" s="125"/>
      <c r="S480" s="125"/>
      <c r="T480" s="125"/>
      <c r="U480" s="125"/>
      <c r="V480" s="125"/>
      <c r="W480" s="125"/>
      <c r="X480" s="125"/>
      <c r="Y480" s="125"/>
      <c r="Z480" s="125"/>
      <c r="AA480" s="125"/>
      <c r="AB480" s="125"/>
      <c r="AC480" s="125"/>
      <c r="AD480" s="125"/>
      <c r="AE480" s="125"/>
      <c r="AF480" s="125"/>
      <c r="AG480" s="125"/>
      <c r="AH480" s="14"/>
      <c r="AI480" s="124">
        <v>37529</v>
      </c>
      <c r="AJ480" s="123">
        <v>2.7610000000000001</v>
      </c>
      <c r="AK480" s="123">
        <v>3.9976333333333338</v>
      </c>
      <c r="AL480" s="123">
        <v>4</v>
      </c>
      <c r="AV480" s="14"/>
    </row>
    <row r="481" spans="17:48" x14ac:dyDescent="0.3">
      <c r="Q481" s="14"/>
      <c r="R481" s="125"/>
      <c r="S481" s="125"/>
      <c r="T481" s="125"/>
      <c r="U481" s="125"/>
      <c r="V481" s="125"/>
      <c r="W481" s="125"/>
      <c r="X481" s="125"/>
      <c r="Y481" s="125"/>
      <c r="Z481" s="125"/>
      <c r="AA481" s="125"/>
      <c r="AB481" s="125"/>
      <c r="AC481" s="125"/>
      <c r="AD481" s="125"/>
      <c r="AE481" s="125"/>
      <c r="AF481" s="125"/>
      <c r="AG481" s="125"/>
      <c r="AH481" s="14"/>
      <c r="AI481" s="124">
        <v>37560</v>
      </c>
      <c r="AJ481" s="123">
        <v>2.863</v>
      </c>
      <c r="AK481" s="123">
        <v>3.9707250000000003</v>
      </c>
      <c r="AL481" s="123">
        <v>4</v>
      </c>
      <c r="AV481" s="14"/>
    </row>
    <row r="482" spans="17:48" x14ac:dyDescent="0.3">
      <c r="Q482" s="14"/>
      <c r="R482" s="125"/>
      <c r="S482" s="125"/>
      <c r="T482" s="125"/>
      <c r="U482" s="125"/>
      <c r="V482" s="125"/>
      <c r="W482" s="125"/>
      <c r="X482" s="125"/>
      <c r="Y482" s="125"/>
      <c r="Z482" s="125"/>
      <c r="AA482" s="125"/>
      <c r="AB482" s="125"/>
      <c r="AC482" s="125"/>
      <c r="AD482" s="125"/>
      <c r="AE482" s="125"/>
      <c r="AF482" s="125"/>
      <c r="AG482" s="125"/>
      <c r="AH482" s="14"/>
      <c r="AI482" s="124">
        <v>37590</v>
      </c>
      <c r="AJ482" s="123">
        <v>2.7989999999999999</v>
      </c>
      <c r="AK482" s="123">
        <v>3.9435250000000006</v>
      </c>
      <c r="AL482" s="123">
        <v>4</v>
      </c>
      <c r="AV482" s="14"/>
    </row>
    <row r="483" spans="17:48" x14ac:dyDescent="0.3">
      <c r="Q483" s="14"/>
      <c r="R483" s="125"/>
      <c r="S483" s="125"/>
      <c r="T483" s="125"/>
      <c r="U483" s="125"/>
      <c r="V483" s="125"/>
      <c r="W483" s="125"/>
      <c r="X483" s="125"/>
      <c r="Y483" s="125"/>
      <c r="Z483" s="125"/>
      <c r="AA483" s="125"/>
      <c r="AB483" s="125"/>
      <c r="AC483" s="125"/>
      <c r="AD483" s="125"/>
      <c r="AE483" s="125"/>
      <c r="AF483" s="125"/>
      <c r="AG483" s="125"/>
      <c r="AH483" s="14"/>
      <c r="AI483" s="124">
        <v>37621</v>
      </c>
      <c r="AJ483" s="123">
        <v>2.3959999999999999</v>
      </c>
      <c r="AK483" s="123">
        <v>3.9161583333333341</v>
      </c>
      <c r="AL483" s="123">
        <v>4</v>
      </c>
      <c r="AV483" s="14"/>
    </row>
    <row r="484" spans="17:48" x14ac:dyDescent="0.3">
      <c r="Q484" s="14"/>
      <c r="R484" s="125"/>
      <c r="S484" s="125"/>
      <c r="T484" s="125"/>
      <c r="U484" s="125"/>
      <c r="V484" s="125"/>
      <c r="W484" s="125"/>
      <c r="X484" s="125"/>
      <c r="Y484" s="125"/>
      <c r="Z484" s="125"/>
      <c r="AA484" s="125"/>
      <c r="AB484" s="125"/>
      <c r="AC484" s="125"/>
      <c r="AD484" s="125"/>
      <c r="AE484" s="125"/>
      <c r="AF484" s="125"/>
      <c r="AG484" s="125"/>
      <c r="AH484" s="14"/>
      <c r="AI484" s="124">
        <v>37652</v>
      </c>
      <c r="AJ484" s="123">
        <v>2.3959999999999999</v>
      </c>
      <c r="AK484" s="123">
        <v>3.8899666666666675</v>
      </c>
      <c r="AL484" s="123">
        <v>3.25</v>
      </c>
      <c r="AV484" s="14"/>
    </row>
    <row r="485" spans="17:48" x14ac:dyDescent="0.3">
      <c r="Q485" s="14"/>
      <c r="R485" s="125"/>
      <c r="S485" s="125"/>
      <c r="T485" s="125"/>
      <c r="U485" s="125"/>
      <c r="V485" s="125"/>
      <c r="W485" s="125"/>
      <c r="X485" s="125"/>
      <c r="Y485" s="125"/>
      <c r="Z485" s="125"/>
      <c r="AA485" s="125"/>
      <c r="AB485" s="125"/>
      <c r="AC485" s="125"/>
      <c r="AD485" s="125"/>
      <c r="AE485" s="125"/>
      <c r="AF485" s="125"/>
      <c r="AG485" s="125"/>
      <c r="AH485" s="14"/>
      <c r="AI485" s="124">
        <v>37680</v>
      </c>
      <c r="AJ485" s="123">
        <v>2.375</v>
      </c>
      <c r="AK485" s="123">
        <v>3.8688666666666678</v>
      </c>
      <c r="AL485" s="123">
        <v>3.25</v>
      </c>
      <c r="AV485" s="14"/>
    </row>
    <row r="486" spans="17:48" x14ac:dyDescent="0.3">
      <c r="Q486" s="14"/>
      <c r="R486" s="125"/>
      <c r="S486" s="125"/>
      <c r="T486" s="125"/>
      <c r="U486" s="125"/>
      <c r="V486" s="125"/>
      <c r="W486" s="125"/>
      <c r="X486" s="125"/>
      <c r="Y486" s="125"/>
      <c r="Z486" s="125"/>
      <c r="AA486" s="125"/>
      <c r="AB486" s="125"/>
      <c r="AC486" s="125"/>
      <c r="AD486" s="125"/>
      <c r="AE486" s="125"/>
      <c r="AF486" s="125"/>
      <c r="AG486" s="125"/>
      <c r="AH486" s="14"/>
      <c r="AI486" s="124">
        <v>37711</v>
      </c>
      <c r="AJ486" s="123">
        <v>2.5369999999999999</v>
      </c>
      <c r="AK486" s="123">
        <v>3.8509416666666669</v>
      </c>
      <c r="AL486" s="123">
        <v>3.25</v>
      </c>
      <c r="AV486" s="14"/>
    </row>
    <row r="487" spans="17:48" x14ac:dyDescent="0.3">
      <c r="Q487" s="14"/>
      <c r="R487" s="125"/>
      <c r="S487" s="125"/>
      <c r="T487" s="125"/>
      <c r="U487" s="125"/>
      <c r="V487" s="125"/>
      <c r="W487" s="125"/>
      <c r="X487" s="125"/>
      <c r="Y487" s="125"/>
      <c r="Z487" s="125"/>
      <c r="AA487" s="125"/>
      <c r="AB487" s="125"/>
      <c r="AC487" s="125"/>
      <c r="AD487" s="125"/>
      <c r="AE487" s="125"/>
      <c r="AF487" s="125"/>
      <c r="AG487" s="125"/>
      <c r="AH487" s="14"/>
      <c r="AI487" s="124">
        <v>37741</v>
      </c>
      <c r="AJ487" s="123">
        <v>2.6589999999999998</v>
      </c>
      <c r="AK487" s="123">
        <v>3.8327250000000008</v>
      </c>
      <c r="AL487" s="123">
        <v>3.25</v>
      </c>
      <c r="AV487" s="14"/>
    </row>
    <row r="488" spans="17:48" x14ac:dyDescent="0.3">
      <c r="Q488" s="14"/>
      <c r="R488" s="125"/>
      <c r="S488" s="125"/>
      <c r="T488" s="125"/>
      <c r="U488" s="125"/>
      <c r="V488" s="125"/>
      <c r="W488" s="125"/>
      <c r="X488" s="125"/>
      <c r="Y488" s="125"/>
      <c r="Z488" s="125"/>
      <c r="AA488" s="125"/>
      <c r="AB488" s="125"/>
      <c r="AC488" s="125"/>
      <c r="AD488" s="125"/>
      <c r="AE488" s="125"/>
      <c r="AF488" s="125"/>
      <c r="AG488" s="125"/>
      <c r="AH488" s="14"/>
      <c r="AI488" s="124">
        <v>37772</v>
      </c>
      <c r="AJ488" s="123">
        <v>2.3580000000000001</v>
      </c>
      <c r="AK488" s="123">
        <v>3.811991666666668</v>
      </c>
      <c r="AL488" s="123">
        <v>3.25</v>
      </c>
      <c r="AV488" s="14"/>
    </row>
    <row r="489" spans="17:48" x14ac:dyDescent="0.3">
      <c r="Q489" s="14"/>
      <c r="R489" s="125"/>
      <c r="S489" s="125"/>
      <c r="T489" s="125"/>
      <c r="U489" s="125"/>
      <c r="V489" s="125"/>
      <c r="W489" s="125"/>
      <c r="X489" s="125"/>
      <c r="Y489" s="125"/>
      <c r="Z489" s="125"/>
      <c r="AA489" s="125"/>
      <c r="AB489" s="125"/>
      <c r="AC489" s="125"/>
      <c r="AD489" s="125"/>
      <c r="AE489" s="125"/>
      <c r="AF489" s="125"/>
      <c r="AG489" s="125"/>
      <c r="AH489" s="14"/>
      <c r="AI489" s="124">
        <v>37802</v>
      </c>
      <c r="AJ489" s="123">
        <v>2.6070000000000002</v>
      </c>
      <c r="AK489" s="123">
        <v>3.7956666666666679</v>
      </c>
      <c r="AL489" s="123">
        <v>3.25</v>
      </c>
      <c r="AV489" s="14"/>
    </row>
    <row r="490" spans="17:48" x14ac:dyDescent="0.3">
      <c r="Q490" s="14"/>
      <c r="R490" s="125"/>
      <c r="S490" s="125"/>
      <c r="T490" s="125"/>
      <c r="U490" s="125"/>
      <c r="V490" s="125"/>
      <c r="W490" s="125"/>
      <c r="X490" s="125"/>
      <c r="Y490" s="125"/>
      <c r="Z490" s="125"/>
      <c r="AA490" s="125"/>
      <c r="AB490" s="125"/>
      <c r="AC490" s="125"/>
      <c r="AD490" s="125"/>
      <c r="AE490" s="125"/>
      <c r="AF490" s="125"/>
      <c r="AG490" s="125"/>
      <c r="AH490" s="14"/>
      <c r="AI490" s="124">
        <v>37833</v>
      </c>
      <c r="AJ490" s="123">
        <v>2.6659999999999999</v>
      </c>
      <c r="AK490" s="123">
        <v>3.7800000000000016</v>
      </c>
      <c r="AL490" s="123">
        <v>3.25</v>
      </c>
      <c r="AV490" s="14"/>
    </row>
    <row r="491" spans="17:48" x14ac:dyDescent="0.3">
      <c r="Q491" s="14"/>
      <c r="R491" s="125"/>
      <c r="S491" s="125"/>
      <c r="T491" s="125"/>
      <c r="U491" s="125"/>
      <c r="V491" s="125"/>
      <c r="W491" s="125"/>
      <c r="X491" s="125"/>
      <c r="Y491" s="125"/>
      <c r="Z491" s="125"/>
      <c r="AA491" s="125"/>
      <c r="AB491" s="125"/>
      <c r="AC491" s="125"/>
      <c r="AD491" s="125"/>
      <c r="AE491" s="125"/>
      <c r="AF491" s="125"/>
      <c r="AG491" s="125"/>
      <c r="AH491" s="14"/>
      <c r="AI491" s="124">
        <v>37864</v>
      </c>
      <c r="AJ491" s="123">
        <v>2.875</v>
      </c>
      <c r="AK491" s="123">
        <v>3.7666333333333344</v>
      </c>
      <c r="AL491" s="123">
        <v>3.25</v>
      </c>
      <c r="AV491" s="14"/>
    </row>
    <row r="492" spans="17:48" x14ac:dyDescent="0.3">
      <c r="Q492" s="14"/>
      <c r="R492" s="125"/>
      <c r="S492" s="125"/>
      <c r="T492" s="125"/>
      <c r="U492" s="125"/>
      <c r="V492" s="125"/>
      <c r="W492" s="125"/>
      <c r="X492" s="125"/>
      <c r="Y492" s="125"/>
      <c r="Z492" s="125"/>
      <c r="AA492" s="125"/>
      <c r="AB492" s="125"/>
      <c r="AC492" s="125"/>
      <c r="AD492" s="125"/>
      <c r="AE492" s="125"/>
      <c r="AF492" s="125"/>
      <c r="AG492" s="125"/>
      <c r="AH492" s="14"/>
      <c r="AI492" s="124">
        <v>37894</v>
      </c>
      <c r="AJ492" s="123">
        <v>2.7770000000000001</v>
      </c>
      <c r="AK492" s="123">
        <v>3.7526500000000014</v>
      </c>
      <c r="AL492" s="123">
        <v>3.25</v>
      </c>
      <c r="AV492" s="14"/>
    </row>
    <row r="493" spans="17:48" x14ac:dyDescent="0.3">
      <c r="Q493" s="14"/>
      <c r="R493" s="125"/>
      <c r="S493" s="125"/>
      <c r="T493" s="125"/>
      <c r="U493" s="125"/>
      <c r="V493" s="125"/>
      <c r="W493" s="125"/>
      <c r="X493" s="125"/>
      <c r="Y493" s="125"/>
      <c r="Z493" s="125"/>
      <c r="AA493" s="125"/>
      <c r="AB493" s="125"/>
      <c r="AC493" s="125"/>
      <c r="AD493" s="125"/>
      <c r="AE493" s="125"/>
      <c r="AF493" s="125"/>
      <c r="AG493" s="125"/>
      <c r="AH493" s="14"/>
      <c r="AI493" s="124">
        <v>37925</v>
      </c>
      <c r="AJ493" s="123">
        <v>2.8820000000000001</v>
      </c>
      <c r="AK493" s="123">
        <v>3.7416000000000014</v>
      </c>
      <c r="AL493" s="123">
        <v>3.25</v>
      </c>
      <c r="AV493" s="14"/>
    </row>
    <row r="494" spans="17:48" x14ac:dyDescent="0.3">
      <c r="Q494" s="14"/>
      <c r="R494" s="125"/>
      <c r="S494" s="125"/>
      <c r="T494" s="125"/>
      <c r="U494" s="125"/>
      <c r="V494" s="125"/>
      <c r="W494" s="125"/>
      <c r="X494" s="125"/>
      <c r="Y494" s="125"/>
      <c r="Z494" s="125"/>
      <c r="AA494" s="125"/>
      <c r="AB494" s="125"/>
      <c r="AC494" s="125"/>
      <c r="AD494" s="125"/>
      <c r="AE494" s="125"/>
      <c r="AF494" s="125"/>
      <c r="AG494" s="125"/>
      <c r="AH494" s="14"/>
      <c r="AI494" s="124">
        <v>37955</v>
      </c>
      <c r="AJ494" s="123">
        <v>2.9929999999999999</v>
      </c>
      <c r="AK494" s="123">
        <v>3.7311500000000013</v>
      </c>
      <c r="AL494" s="123">
        <v>3.25</v>
      </c>
      <c r="AV494" s="14"/>
    </row>
    <row r="495" spans="17:48" x14ac:dyDescent="0.3">
      <c r="Q495" s="14"/>
      <c r="R495" s="125"/>
      <c r="S495" s="125"/>
      <c r="T495" s="125"/>
      <c r="U495" s="125"/>
      <c r="V495" s="125"/>
      <c r="W495" s="125"/>
      <c r="X495" s="125"/>
      <c r="Y495" s="125"/>
      <c r="Z495" s="125"/>
      <c r="AA495" s="125"/>
      <c r="AB495" s="125"/>
      <c r="AC495" s="125"/>
      <c r="AD495" s="125"/>
      <c r="AE495" s="125"/>
      <c r="AF495" s="125"/>
      <c r="AG495" s="125"/>
      <c r="AH495" s="14"/>
      <c r="AI495" s="124">
        <v>37986</v>
      </c>
      <c r="AJ495" s="123">
        <v>2.7800000000000002</v>
      </c>
      <c r="AK495" s="123">
        <v>3.7198500000000014</v>
      </c>
      <c r="AL495" s="123">
        <v>3.25</v>
      </c>
      <c r="AV495" s="14"/>
    </row>
    <row r="496" spans="17:48" x14ac:dyDescent="0.3">
      <c r="Q496" s="14"/>
      <c r="R496" s="125"/>
      <c r="S496" s="125"/>
      <c r="T496" s="125"/>
      <c r="U496" s="125"/>
      <c r="V496" s="125"/>
      <c r="W496" s="125"/>
      <c r="X496" s="125"/>
      <c r="Y496" s="125"/>
      <c r="Z496" s="125"/>
      <c r="AA496" s="125"/>
      <c r="AB496" s="125"/>
      <c r="AC496" s="125"/>
      <c r="AD496" s="125"/>
      <c r="AE496" s="125"/>
      <c r="AF496" s="125"/>
      <c r="AG496" s="125"/>
      <c r="AH496" s="14"/>
      <c r="AI496" s="124">
        <v>38017</v>
      </c>
      <c r="AJ496" s="123">
        <v>2.8519999999999999</v>
      </c>
      <c r="AK496" s="123">
        <v>3.7085666666666683</v>
      </c>
      <c r="AL496" s="123">
        <v>2.25</v>
      </c>
      <c r="AV496" s="14"/>
    </row>
    <row r="497" spans="17:48" x14ac:dyDescent="0.3">
      <c r="Q497" s="14"/>
      <c r="R497" s="125"/>
      <c r="S497" s="125"/>
      <c r="T497" s="125"/>
      <c r="U497" s="125"/>
      <c r="V497" s="125"/>
      <c r="W497" s="125"/>
      <c r="X497" s="125"/>
      <c r="Y497" s="125"/>
      <c r="Z497" s="125"/>
      <c r="AA497" s="125"/>
      <c r="AB497" s="125"/>
      <c r="AC497" s="125"/>
      <c r="AD497" s="125"/>
      <c r="AE497" s="125"/>
      <c r="AF497" s="125"/>
      <c r="AG497" s="125"/>
      <c r="AH497" s="14"/>
      <c r="AI497" s="124">
        <v>38046</v>
      </c>
      <c r="AJ497" s="123">
        <v>2.681</v>
      </c>
      <c r="AK497" s="123">
        <v>3.6937000000000011</v>
      </c>
      <c r="AL497" s="123">
        <v>2.25</v>
      </c>
      <c r="AV497" s="14"/>
    </row>
    <row r="498" spans="17:48" x14ac:dyDescent="0.3">
      <c r="Q498" s="14"/>
      <c r="R498" s="125"/>
      <c r="S498" s="125"/>
      <c r="T498" s="125"/>
      <c r="U498" s="125"/>
      <c r="V498" s="125"/>
      <c r="W498" s="125"/>
      <c r="X498" s="125"/>
      <c r="Y498" s="125"/>
      <c r="Z498" s="125"/>
      <c r="AA498" s="125"/>
      <c r="AB498" s="125"/>
      <c r="AC498" s="125"/>
      <c r="AD498" s="125"/>
      <c r="AE498" s="125"/>
      <c r="AF498" s="125"/>
      <c r="AG498" s="125"/>
      <c r="AH498" s="14"/>
      <c r="AI498" s="124">
        <v>38077</v>
      </c>
      <c r="AJ498" s="123">
        <v>2.6320000000000001</v>
      </c>
      <c r="AK498" s="123">
        <v>3.6770166666666677</v>
      </c>
      <c r="AL498" s="123">
        <v>2.25</v>
      </c>
      <c r="AV498" s="14"/>
    </row>
    <row r="499" spans="17:48" x14ac:dyDescent="0.3">
      <c r="Q499" s="14"/>
      <c r="R499" s="125"/>
      <c r="S499" s="125"/>
      <c r="T499" s="125"/>
      <c r="U499" s="125"/>
      <c r="V499" s="125"/>
      <c r="W499" s="125"/>
      <c r="X499" s="125"/>
      <c r="Y499" s="125"/>
      <c r="Z499" s="125"/>
      <c r="AA499" s="125"/>
      <c r="AB499" s="125"/>
      <c r="AC499" s="125"/>
      <c r="AD499" s="125"/>
      <c r="AE499" s="125"/>
      <c r="AF499" s="125"/>
      <c r="AG499" s="125"/>
      <c r="AH499" s="14"/>
      <c r="AI499" s="124">
        <v>38107</v>
      </c>
      <c r="AJ499" s="123">
        <v>2.8090000000000002</v>
      </c>
      <c r="AK499" s="123">
        <v>3.6582416666666679</v>
      </c>
      <c r="AL499" s="123">
        <v>2.25</v>
      </c>
      <c r="AV499" s="14"/>
    </row>
    <row r="500" spans="17:48" x14ac:dyDescent="0.3">
      <c r="Q500" s="14"/>
      <c r="R500" s="125"/>
      <c r="S500" s="125"/>
      <c r="T500" s="125"/>
      <c r="U500" s="125"/>
      <c r="V500" s="125"/>
      <c r="W500" s="125"/>
      <c r="X500" s="125"/>
      <c r="Y500" s="125"/>
      <c r="Z500" s="125"/>
      <c r="AA500" s="125"/>
      <c r="AB500" s="125"/>
      <c r="AC500" s="125"/>
      <c r="AD500" s="125"/>
      <c r="AE500" s="125"/>
      <c r="AF500" s="125"/>
      <c r="AG500" s="125"/>
      <c r="AH500" s="14"/>
      <c r="AI500" s="124">
        <v>38138</v>
      </c>
      <c r="AJ500" s="123">
        <v>2.8879999999999999</v>
      </c>
      <c r="AK500" s="123">
        <v>3.6402583333333345</v>
      </c>
      <c r="AL500" s="123">
        <v>2.25</v>
      </c>
      <c r="AV500" s="14"/>
    </row>
    <row r="501" spans="17:48" x14ac:dyDescent="0.3">
      <c r="Q501" s="14"/>
      <c r="R501" s="125"/>
      <c r="S501" s="125"/>
      <c r="T501" s="125"/>
      <c r="U501" s="125"/>
      <c r="V501" s="125"/>
      <c r="W501" s="125"/>
      <c r="X501" s="125"/>
      <c r="Y501" s="125"/>
      <c r="Z501" s="125"/>
      <c r="AA501" s="125"/>
      <c r="AB501" s="125"/>
      <c r="AC501" s="125"/>
      <c r="AD501" s="125"/>
      <c r="AE501" s="125"/>
      <c r="AF501" s="125"/>
      <c r="AG501" s="125"/>
      <c r="AH501" s="14"/>
      <c r="AI501" s="124">
        <v>38168</v>
      </c>
      <c r="AJ501" s="123">
        <v>3.04</v>
      </c>
      <c r="AK501" s="123">
        <v>3.6211416666666678</v>
      </c>
      <c r="AL501" s="123">
        <v>2.25</v>
      </c>
      <c r="AV501" s="14"/>
    </row>
    <row r="502" spans="17:48" x14ac:dyDescent="0.3">
      <c r="Q502" s="14"/>
      <c r="R502" s="125"/>
      <c r="S502" s="125"/>
      <c r="T502" s="125"/>
      <c r="U502" s="125"/>
      <c r="V502" s="125"/>
      <c r="W502" s="125"/>
      <c r="X502" s="125"/>
      <c r="Y502" s="125"/>
      <c r="Z502" s="125"/>
      <c r="AA502" s="125"/>
      <c r="AB502" s="125"/>
      <c r="AC502" s="125"/>
      <c r="AD502" s="125"/>
      <c r="AE502" s="125"/>
      <c r="AF502" s="125"/>
      <c r="AG502" s="125"/>
      <c r="AH502" s="14"/>
      <c r="AI502" s="124">
        <v>38199</v>
      </c>
      <c r="AJ502" s="123">
        <v>2.9569999999999999</v>
      </c>
      <c r="AK502" s="123">
        <v>3.6018416666666675</v>
      </c>
      <c r="AL502" s="123">
        <v>2.25</v>
      </c>
      <c r="AV502" s="14"/>
    </row>
    <row r="503" spans="17:48" x14ac:dyDescent="0.3">
      <c r="Q503" s="14"/>
      <c r="R503" s="125"/>
      <c r="S503" s="125"/>
      <c r="T503" s="125"/>
      <c r="U503" s="125"/>
      <c r="V503" s="125"/>
      <c r="W503" s="125"/>
      <c r="X503" s="125"/>
      <c r="Y503" s="125"/>
      <c r="Z503" s="125"/>
      <c r="AA503" s="125"/>
      <c r="AB503" s="125"/>
      <c r="AC503" s="125"/>
      <c r="AD503" s="125"/>
      <c r="AE503" s="125"/>
      <c r="AF503" s="125"/>
      <c r="AG503" s="125"/>
      <c r="AH503" s="14"/>
      <c r="AI503" s="124">
        <v>38230</v>
      </c>
      <c r="AJ503" s="123">
        <v>2.8250000000000002</v>
      </c>
      <c r="AK503" s="123">
        <v>3.5796166666666673</v>
      </c>
      <c r="AL503" s="123">
        <v>2.25</v>
      </c>
      <c r="AV503" s="14"/>
    </row>
    <row r="504" spans="17:48" x14ac:dyDescent="0.3">
      <c r="Q504" s="14"/>
      <c r="R504" s="125"/>
      <c r="S504" s="125"/>
      <c r="T504" s="125"/>
      <c r="U504" s="125"/>
      <c r="V504" s="125"/>
      <c r="W504" s="125"/>
      <c r="X504" s="125"/>
      <c r="Y504" s="125"/>
      <c r="Z504" s="125"/>
      <c r="AA504" s="125"/>
      <c r="AB504" s="125"/>
      <c r="AC504" s="125"/>
      <c r="AD504" s="125"/>
      <c r="AE504" s="125"/>
      <c r="AF504" s="125"/>
      <c r="AG504" s="125"/>
      <c r="AH504" s="14"/>
      <c r="AI504" s="124">
        <v>38260</v>
      </c>
      <c r="AJ504" s="123">
        <v>2.75</v>
      </c>
      <c r="AK504" s="123">
        <v>3.555566666666667</v>
      </c>
      <c r="AL504" s="123">
        <v>2.25</v>
      </c>
      <c r="AV504" s="14"/>
    </row>
    <row r="505" spans="17:48" x14ac:dyDescent="0.3">
      <c r="Q505" s="14"/>
      <c r="R505" s="125"/>
      <c r="S505" s="125"/>
      <c r="T505" s="125"/>
      <c r="U505" s="125"/>
      <c r="V505" s="125"/>
      <c r="W505" s="125"/>
      <c r="X505" s="125"/>
      <c r="Y505" s="125"/>
      <c r="Z505" s="125"/>
      <c r="AA505" s="125"/>
      <c r="AB505" s="125"/>
      <c r="AC505" s="125"/>
      <c r="AD505" s="125"/>
      <c r="AE505" s="125"/>
      <c r="AF505" s="125"/>
      <c r="AG505" s="125"/>
      <c r="AH505" s="14"/>
      <c r="AI505" s="124">
        <v>38291</v>
      </c>
      <c r="AJ505" s="123">
        <v>2.6230000000000002</v>
      </c>
      <c r="AK505" s="123">
        <v>3.5308083333333342</v>
      </c>
      <c r="AL505" s="123">
        <v>2.25</v>
      </c>
      <c r="AV505" s="14"/>
    </row>
    <row r="506" spans="17:48" x14ac:dyDescent="0.3">
      <c r="Q506" s="14"/>
      <c r="R506" s="125"/>
      <c r="S506" s="125"/>
      <c r="T506" s="125"/>
      <c r="U506" s="125"/>
      <c r="V506" s="125"/>
      <c r="W506" s="125"/>
      <c r="X506" s="125"/>
      <c r="Y506" s="125"/>
      <c r="Z506" s="125"/>
      <c r="AA506" s="125"/>
      <c r="AB506" s="125"/>
      <c r="AC506" s="125"/>
      <c r="AD506" s="125"/>
      <c r="AE506" s="125"/>
      <c r="AF506" s="125"/>
      <c r="AG506" s="125"/>
      <c r="AH506" s="14"/>
      <c r="AI506" s="124">
        <v>38321</v>
      </c>
      <c r="AJ506" s="123">
        <v>2.4430000000000001</v>
      </c>
      <c r="AK506" s="123">
        <v>3.5064333333333337</v>
      </c>
      <c r="AL506" s="123">
        <v>2.25</v>
      </c>
      <c r="AV506" s="14"/>
    </row>
    <row r="507" spans="17:48" x14ac:dyDescent="0.3">
      <c r="Q507" s="14"/>
      <c r="R507" s="125"/>
      <c r="S507" s="125"/>
      <c r="T507" s="125"/>
      <c r="U507" s="125"/>
      <c r="V507" s="125"/>
      <c r="W507" s="125"/>
      <c r="X507" s="125"/>
      <c r="Y507" s="125"/>
      <c r="Z507" s="125"/>
      <c r="AA507" s="125"/>
      <c r="AB507" s="125"/>
      <c r="AC507" s="125"/>
      <c r="AD507" s="125"/>
      <c r="AE507" s="125"/>
      <c r="AF507" s="125"/>
      <c r="AG507" s="125"/>
      <c r="AH507" s="14"/>
      <c r="AI507" s="124">
        <v>38352</v>
      </c>
      <c r="AJ507" s="123">
        <v>2.3820000000000001</v>
      </c>
      <c r="AK507" s="123">
        <v>3.4820833333333341</v>
      </c>
      <c r="AL507" s="123">
        <v>2.25</v>
      </c>
      <c r="AV507" s="14"/>
    </row>
    <row r="508" spans="17:48" x14ac:dyDescent="0.3">
      <c r="Q508" s="14"/>
      <c r="R508" s="125"/>
      <c r="S508" s="125"/>
      <c r="T508" s="125"/>
      <c r="U508" s="125"/>
      <c r="V508" s="125"/>
      <c r="W508" s="125"/>
      <c r="X508" s="125"/>
      <c r="Y508" s="125"/>
      <c r="Z508" s="125"/>
      <c r="AA508" s="125"/>
      <c r="AB508" s="125"/>
      <c r="AC508" s="125"/>
      <c r="AD508" s="125"/>
      <c r="AE508" s="125"/>
      <c r="AF508" s="125"/>
      <c r="AG508" s="125"/>
      <c r="AH508" s="14"/>
      <c r="AI508" s="124">
        <v>38383</v>
      </c>
      <c r="AJ508" s="123">
        <v>2.2490000000000001</v>
      </c>
      <c r="AK508" s="123">
        <v>3.4564750000000006</v>
      </c>
      <c r="AL508" s="123">
        <v>2.5</v>
      </c>
      <c r="AV508" s="14"/>
    </row>
    <row r="509" spans="17:48" x14ac:dyDescent="0.3">
      <c r="Q509" s="14"/>
      <c r="R509" s="125"/>
      <c r="S509" s="125"/>
      <c r="T509" s="125"/>
      <c r="U509" s="125"/>
      <c r="V509" s="125"/>
      <c r="W509" s="125"/>
      <c r="X509" s="125"/>
      <c r="Y509" s="125"/>
      <c r="Z509" s="125"/>
      <c r="AA509" s="125"/>
      <c r="AB509" s="125"/>
      <c r="AC509" s="125"/>
      <c r="AD509" s="125"/>
      <c r="AE509" s="125"/>
      <c r="AF509" s="125"/>
      <c r="AG509" s="125"/>
      <c r="AH509" s="14"/>
      <c r="AI509" s="124">
        <v>38411</v>
      </c>
      <c r="AJ509" s="123">
        <v>2.3810000000000002</v>
      </c>
      <c r="AK509" s="123">
        <v>3.4319416666666673</v>
      </c>
      <c r="AL509" s="123">
        <v>2.5</v>
      </c>
      <c r="AV509" s="14"/>
    </row>
    <row r="510" spans="17:48" x14ac:dyDescent="0.3">
      <c r="Q510" s="14"/>
      <c r="R510" s="125"/>
      <c r="S510" s="125"/>
      <c r="T510" s="125"/>
      <c r="U510" s="125"/>
      <c r="V510" s="125"/>
      <c r="W510" s="125"/>
      <c r="X510" s="125"/>
      <c r="Y510" s="125"/>
      <c r="Z510" s="125"/>
      <c r="AA510" s="125"/>
      <c r="AB510" s="125"/>
      <c r="AC510" s="125"/>
      <c r="AD510" s="125"/>
      <c r="AE510" s="125"/>
      <c r="AF510" s="125"/>
      <c r="AG510" s="125"/>
      <c r="AH510" s="14"/>
      <c r="AI510" s="124">
        <v>38442</v>
      </c>
      <c r="AJ510" s="123">
        <v>2.355</v>
      </c>
      <c r="AK510" s="123">
        <v>3.4084083333333335</v>
      </c>
      <c r="AL510" s="123">
        <v>2.5</v>
      </c>
      <c r="AV510" s="14"/>
    </row>
    <row r="511" spans="17:48" x14ac:dyDescent="0.3">
      <c r="Q511" s="14"/>
      <c r="R511" s="125"/>
      <c r="S511" s="125"/>
      <c r="T511" s="125"/>
      <c r="U511" s="125"/>
      <c r="V511" s="125"/>
      <c r="W511" s="125"/>
      <c r="X511" s="125"/>
      <c r="Y511" s="125"/>
      <c r="Z511" s="125"/>
      <c r="AA511" s="125"/>
      <c r="AB511" s="125"/>
      <c r="AC511" s="125"/>
      <c r="AD511" s="125"/>
      <c r="AE511" s="125"/>
      <c r="AF511" s="125"/>
      <c r="AG511" s="125"/>
      <c r="AH511" s="14"/>
      <c r="AI511" s="124">
        <v>38472</v>
      </c>
      <c r="AJ511" s="123">
        <v>2.0739999999999998</v>
      </c>
      <c r="AK511" s="123">
        <v>3.38375</v>
      </c>
      <c r="AL511" s="123">
        <v>2.5</v>
      </c>
      <c r="AV511" s="14"/>
    </row>
    <row r="512" spans="17:48" x14ac:dyDescent="0.3">
      <c r="Q512" s="14"/>
      <c r="R512" s="125"/>
      <c r="S512" s="125"/>
      <c r="T512" s="125"/>
      <c r="U512" s="125"/>
      <c r="V512" s="125"/>
      <c r="W512" s="125"/>
      <c r="X512" s="125"/>
      <c r="Y512" s="125"/>
      <c r="Z512" s="125"/>
      <c r="AA512" s="125"/>
      <c r="AB512" s="125"/>
      <c r="AC512" s="125"/>
      <c r="AD512" s="125"/>
      <c r="AE512" s="125"/>
      <c r="AF512" s="125"/>
      <c r="AG512" s="125"/>
      <c r="AH512" s="14"/>
      <c r="AI512" s="124">
        <v>38503</v>
      </c>
      <c r="AJ512" s="123">
        <v>2.0139999999999998</v>
      </c>
      <c r="AK512" s="123">
        <v>3.3599249999999996</v>
      </c>
      <c r="AL512" s="123">
        <v>2.5</v>
      </c>
      <c r="AV512" s="14"/>
    </row>
    <row r="513" spans="17:48" x14ac:dyDescent="0.3">
      <c r="Q513" s="14"/>
      <c r="R513" s="125"/>
      <c r="S513" s="125"/>
      <c r="T513" s="125"/>
      <c r="U513" s="125"/>
      <c r="V513" s="125"/>
      <c r="W513" s="125"/>
      <c r="X513" s="125"/>
      <c r="Y513" s="125"/>
      <c r="Z513" s="125"/>
      <c r="AA513" s="125"/>
      <c r="AB513" s="125"/>
      <c r="AC513" s="125"/>
      <c r="AD513" s="125"/>
      <c r="AE513" s="125"/>
      <c r="AF513" s="125"/>
      <c r="AG513" s="125"/>
      <c r="AH513" s="14"/>
      <c r="AI513" s="124">
        <v>38533</v>
      </c>
      <c r="AJ513" s="123">
        <v>1.9990000000000001</v>
      </c>
      <c r="AK513" s="123">
        <v>3.3354500000000007</v>
      </c>
      <c r="AL513" s="123">
        <v>2.5</v>
      </c>
      <c r="AV513" s="14"/>
    </row>
    <row r="514" spans="17:48" x14ac:dyDescent="0.3">
      <c r="Q514" s="14"/>
      <c r="R514" s="125"/>
      <c r="S514" s="125"/>
      <c r="T514" s="125"/>
      <c r="U514" s="125"/>
      <c r="V514" s="125"/>
      <c r="W514" s="125"/>
      <c r="X514" s="125"/>
      <c r="Y514" s="125"/>
      <c r="Z514" s="125"/>
      <c r="AA514" s="125"/>
      <c r="AB514" s="125"/>
      <c r="AC514" s="125"/>
      <c r="AD514" s="125"/>
      <c r="AE514" s="125"/>
      <c r="AF514" s="125"/>
      <c r="AG514" s="125"/>
      <c r="AH514" s="14"/>
      <c r="AI514" s="124">
        <v>38564</v>
      </c>
      <c r="AJ514" s="123">
        <v>1.9550000000000001</v>
      </c>
      <c r="AK514" s="123">
        <v>3.3112500000000002</v>
      </c>
      <c r="AL514" s="123">
        <v>2.5</v>
      </c>
      <c r="AV514" s="14"/>
    </row>
    <row r="515" spans="17:48" x14ac:dyDescent="0.3">
      <c r="Q515" s="14"/>
      <c r="R515" s="125"/>
      <c r="S515" s="125"/>
      <c r="T515" s="125"/>
      <c r="U515" s="125"/>
      <c r="V515" s="125"/>
      <c r="W515" s="125"/>
      <c r="X515" s="125"/>
      <c r="Y515" s="125"/>
      <c r="Z515" s="125"/>
      <c r="AA515" s="125"/>
      <c r="AB515" s="125"/>
      <c r="AC515" s="125"/>
      <c r="AD515" s="125"/>
      <c r="AE515" s="125"/>
      <c r="AF515" s="125"/>
      <c r="AG515" s="125"/>
      <c r="AH515" s="14"/>
      <c r="AI515" s="124">
        <v>38595</v>
      </c>
      <c r="AJ515" s="123">
        <v>1.9279999999999999</v>
      </c>
      <c r="AK515" s="123">
        <v>3.2879</v>
      </c>
      <c r="AL515" s="123">
        <v>2.5</v>
      </c>
      <c r="AV515" s="14"/>
    </row>
    <row r="516" spans="17:48" x14ac:dyDescent="0.3">
      <c r="Q516" s="14"/>
      <c r="R516" s="125"/>
      <c r="S516" s="125"/>
      <c r="T516" s="125"/>
      <c r="U516" s="125"/>
      <c r="V516" s="125"/>
      <c r="W516" s="125"/>
      <c r="X516" s="125"/>
      <c r="Y516" s="125"/>
      <c r="Z516" s="125"/>
      <c r="AA516" s="125"/>
      <c r="AB516" s="125"/>
      <c r="AC516" s="125"/>
      <c r="AD516" s="125"/>
      <c r="AE516" s="125"/>
      <c r="AF516" s="125"/>
      <c r="AG516" s="125"/>
      <c r="AH516" s="14"/>
      <c r="AI516" s="124">
        <v>38625</v>
      </c>
      <c r="AJ516" s="123">
        <v>1.95</v>
      </c>
      <c r="AK516" s="123">
        <v>3.2661916666666668</v>
      </c>
      <c r="AL516" s="123">
        <v>2.5</v>
      </c>
      <c r="AV516" s="14"/>
    </row>
    <row r="517" spans="17:48" x14ac:dyDescent="0.3">
      <c r="Q517" s="14"/>
      <c r="R517" s="125"/>
      <c r="S517" s="125"/>
      <c r="T517" s="125"/>
      <c r="U517" s="125"/>
      <c r="V517" s="125"/>
      <c r="W517" s="125"/>
      <c r="X517" s="125"/>
      <c r="Y517" s="125"/>
      <c r="Z517" s="125"/>
      <c r="AA517" s="125"/>
      <c r="AB517" s="125"/>
      <c r="AC517" s="125"/>
      <c r="AD517" s="125"/>
      <c r="AE517" s="125"/>
      <c r="AF517" s="125"/>
      <c r="AG517" s="125"/>
      <c r="AH517" s="14"/>
      <c r="AI517" s="124">
        <v>38656</v>
      </c>
      <c r="AJ517" s="123">
        <v>2.097</v>
      </c>
      <c r="AK517" s="123">
        <v>3.2471666666666668</v>
      </c>
      <c r="AL517" s="123">
        <v>2.5</v>
      </c>
      <c r="AV517" s="14"/>
    </row>
    <row r="518" spans="17:48" x14ac:dyDescent="0.3">
      <c r="Q518" s="14"/>
      <c r="R518" s="125"/>
      <c r="S518" s="125"/>
      <c r="T518" s="125"/>
      <c r="U518" s="125"/>
      <c r="V518" s="125"/>
      <c r="W518" s="125"/>
      <c r="X518" s="125"/>
      <c r="Y518" s="125"/>
      <c r="Z518" s="125"/>
      <c r="AA518" s="125"/>
      <c r="AB518" s="125"/>
      <c r="AC518" s="125"/>
      <c r="AD518" s="125"/>
      <c r="AE518" s="125"/>
      <c r="AF518" s="125"/>
      <c r="AG518" s="125"/>
      <c r="AH518" s="14"/>
      <c r="AI518" s="124">
        <v>38686</v>
      </c>
      <c r="AJ518" s="123">
        <v>2.1840000000000002</v>
      </c>
      <c r="AK518" s="123">
        <v>3.2315583333333326</v>
      </c>
      <c r="AL518" s="123">
        <v>2.5</v>
      </c>
      <c r="AV518" s="14"/>
    </row>
    <row r="519" spans="17:48" x14ac:dyDescent="0.3">
      <c r="Q519" s="14"/>
      <c r="R519" s="125"/>
      <c r="S519" s="125"/>
      <c r="T519" s="125"/>
      <c r="U519" s="125"/>
      <c r="V519" s="125"/>
      <c r="W519" s="125"/>
      <c r="X519" s="125"/>
      <c r="Y519" s="125"/>
      <c r="Z519" s="125"/>
      <c r="AA519" s="125"/>
      <c r="AB519" s="125"/>
      <c r="AC519" s="125"/>
      <c r="AD519" s="125"/>
      <c r="AE519" s="125"/>
      <c r="AF519" s="125"/>
      <c r="AG519" s="125"/>
      <c r="AH519" s="14"/>
      <c r="AI519" s="124">
        <v>38717</v>
      </c>
      <c r="AJ519" s="123">
        <v>1.96</v>
      </c>
      <c r="AK519" s="123">
        <v>3.2138083333333332</v>
      </c>
      <c r="AL519" s="123">
        <v>2.5</v>
      </c>
      <c r="AV519" s="14"/>
    </row>
    <row r="520" spans="17:48" x14ac:dyDescent="0.3">
      <c r="Q520" s="14"/>
      <c r="R520" s="125"/>
      <c r="S520" s="125"/>
      <c r="T520" s="125"/>
      <c r="U520" s="125"/>
      <c r="V520" s="125"/>
      <c r="W520" s="125"/>
      <c r="X520" s="125"/>
      <c r="Y520" s="125"/>
      <c r="Z520" s="125"/>
      <c r="AA520" s="125"/>
      <c r="AB520" s="125"/>
      <c r="AC520" s="125"/>
      <c r="AD520" s="125"/>
      <c r="AE520" s="125"/>
      <c r="AF520" s="125"/>
      <c r="AG520" s="125"/>
      <c r="AH520" s="14"/>
      <c r="AI520" s="124">
        <v>38748</v>
      </c>
      <c r="AJ520" s="123">
        <v>2.153</v>
      </c>
      <c r="AK520" s="123">
        <v>3.1947749999999999</v>
      </c>
      <c r="AL520" s="123">
        <v>2.5</v>
      </c>
      <c r="AV520" s="14"/>
    </row>
    <row r="521" spans="17:48" x14ac:dyDescent="0.3">
      <c r="Q521" s="14"/>
      <c r="R521" s="125"/>
      <c r="S521" s="125"/>
      <c r="T521" s="125"/>
      <c r="U521" s="125"/>
      <c r="V521" s="125"/>
      <c r="W521" s="125"/>
      <c r="X521" s="125"/>
      <c r="Y521" s="125"/>
      <c r="Z521" s="125"/>
      <c r="AA521" s="125"/>
      <c r="AB521" s="125"/>
      <c r="AC521" s="125"/>
      <c r="AD521" s="125"/>
      <c r="AE521" s="125"/>
      <c r="AF521" s="125"/>
      <c r="AG521" s="125"/>
      <c r="AH521" s="14"/>
      <c r="AI521" s="124">
        <v>38776</v>
      </c>
      <c r="AJ521" s="123">
        <v>2.2519999999999998</v>
      </c>
      <c r="AK521" s="123">
        <v>3.1772249999999995</v>
      </c>
      <c r="AL521" s="123">
        <v>2.5</v>
      </c>
      <c r="AV521" s="14"/>
    </row>
    <row r="522" spans="17:48" x14ac:dyDescent="0.3">
      <c r="Q522" s="14"/>
      <c r="R522" s="125"/>
      <c r="S522" s="125"/>
      <c r="T522" s="125"/>
      <c r="U522" s="125"/>
      <c r="V522" s="125"/>
      <c r="W522" s="125"/>
      <c r="X522" s="125"/>
      <c r="Y522" s="125"/>
      <c r="Z522" s="125"/>
      <c r="AA522" s="125"/>
      <c r="AB522" s="125"/>
      <c r="AC522" s="125"/>
      <c r="AD522" s="125"/>
      <c r="AE522" s="125"/>
      <c r="AF522" s="125"/>
      <c r="AG522" s="125"/>
      <c r="AH522" s="14"/>
      <c r="AI522" s="124">
        <v>38807</v>
      </c>
      <c r="AJ522" s="123">
        <v>2.5169999999999999</v>
      </c>
      <c r="AK522" s="123">
        <v>3.1614833333333334</v>
      </c>
      <c r="AL522" s="123">
        <v>2.5</v>
      </c>
      <c r="AV522" s="14"/>
    </row>
    <row r="523" spans="17:48" x14ac:dyDescent="0.3">
      <c r="Q523" s="14"/>
      <c r="R523" s="125"/>
      <c r="S523" s="125"/>
      <c r="T523" s="125"/>
      <c r="U523" s="125"/>
      <c r="V523" s="125"/>
      <c r="W523" s="125"/>
      <c r="X523" s="125"/>
      <c r="Y523" s="125"/>
      <c r="Z523" s="125"/>
      <c r="AA523" s="125"/>
      <c r="AB523" s="125"/>
      <c r="AC523" s="125"/>
      <c r="AD523" s="125"/>
      <c r="AE523" s="125"/>
      <c r="AF523" s="125"/>
      <c r="AG523" s="125"/>
      <c r="AH523" s="14"/>
      <c r="AI523" s="124">
        <v>38837</v>
      </c>
      <c r="AJ523" s="123">
        <v>2.7519999999999998</v>
      </c>
      <c r="AK523" s="123">
        <v>3.148341666666667</v>
      </c>
      <c r="AL523" s="123">
        <v>2.5</v>
      </c>
      <c r="AV523" s="14"/>
    </row>
    <row r="524" spans="17:48" x14ac:dyDescent="0.3">
      <c r="Q524" s="14"/>
      <c r="R524" s="125"/>
      <c r="S524" s="125"/>
      <c r="T524" s="125"/>
      <c r="U524" s="125"/>
      <c r="V524" s="125"/>
      <c r="W524" s="125"/>
      <c r="X524" s="125"/>
      <c r="Y524" s="125"/>
      <c r="Z524" s="125"/>
      <c r="AA524" s="125"/>
      <c r="AB524" s="125"/>
      <c r="AC524" s="125"/>
      <c r="AD524" s="125"/>
      <c r="AE524" s="125"/>
      <c r="AF524" s="125"/>
      <c r="AG524" s="125"/>
      <c r="AH524" s="14"/>
      <c r="AI524" s="124">
        <v>38868</v>
      </c>
      <c r="AJ524" s="123">
        <v>2.7</v>
      </c>
      <c r="AK524" s="123">
        <v>3.1318249999999992</v>
      </c>
      <c r="AL524" s="123">
        <v>2.5</v>
      </c>
      <c r="AV524" s="14"/>
    </row>
    <row r="525" spans="17:48" x14ac:dyDescent="0.3">
      <c r="Q525" s="14"/>
      <c r="R525" s="125"/>
      <c r="S525" s="125"/>
      <c r="T525" s="125"/>
      <c r="U525" s="125"/>
      <c r="V525" s="125"/>
      <c r="W525" s="125"/>
      <c r="X525" s="125"/>
      <c r="Y525" s="125"/>
      <c r="Z525" s="125"/>
      <c r="AA525" s="125"/>
      <c r="AB525" s="125"/>
      <c r="AC525" s="125"/>
      <c r="AD525" s="125"/>
      <c r="AE525" s="125"/>
      <c r="AF525" s="125"/>
      <c r="AG525" s="125"/>
      <c r="AH525" s="14"/>
      <c r="AI525" s="124">
        <v>38898</v>
      </c>
      <c r="AJ525" s="123">
        <v>2.8479999999999999</v>
      </c>
      <c r="AK525" s="123">
        <v>3.1169999999999995</v>
      </c>
      <c r="AL525" s="123">
        <v>2.5</v>
      </c>
      <c r="AV525" s="14"/>
    </row>
    <row r="526" spans="17:48" x14ac:dyDescent="0.3">
      <c r="Q526" s="14"/>
      <c r="R526" s="125"/>
      <c r="S526" s="125"/>
      <c r="T526" s="125"/>
      <c r="U526" s="125"/>
      <c r="V526" s="125"/>
      <c r="W526" s="125"/>
      <c r="X526" s="125"/>
      <c r="Y526" s="125"/>
      <c r="Z526" s="125"/>
      <c r="AA526" s="125"/>
      <c r="AB526" s="125"/>
      <c r="AC526" s="125"/>
      <c r="AD526" s="125"/>
      <c r="AE526" s="125"/>
      <c r="AF526" s="125"/>
      <c r="AG526" s="125"/>
      <c r="AH526" s="14"/>
      <c r="AI526" s="124">
        <v>38929</v>
      </c>
      <c r="AJ526" s="123">
        <v>2.742</v>
      </c>
      <c r="AK526" s="123">
        <v>3.1018416666666662</v>
      </c>
      <c r="AL526" s="123">
        <v>2.5</v>
      </c>
      <c r="AV526" s="14"/>
    </row>
    <row r="527" spans="17:48" x14ac:dyDescent="0.3">
      <c r="Q527" s="14"/>
      <c r="R527" s="125"/>
      <c r="S527" s="125"/>
      <c r="T527" s="125"/>
      <c r="U527" s="125"/>
      <c r="V527" s="125"/>
      <c r="W527" s="125"/>
      <c r="X527" s="125"/>
      <c r="Y527" s="125"/>
      <c r="Z527" s="125"/>
      <c r="AA527" s="125"/>
      <c r="AB527" s="125"/>
      <c r="AC527" s="125"/>
      <c r="AD527" s="125"/>
      <c r="AE527" s="125"/>
      <c r="AF527" s="125"/>
      <c r="AG527" s="125"/>
      <c r="AH527" s="14"/>
      <c r="AI527" s="124">
        <v>38960</v>
      </c>
      <c r="AJ527" s="123">
        <v>2.5470000000000002</v>
      </c>
      <c r="AK527" s="123">
        <v>3.0858416666666666</v>
      </c>
      <c r="AL527" s="123">
        <v>2.5</v>
      </c>
      <c r="AV527" s="14"/>
    </row>
    <row r="528" spans="17:48" x14ac:dyDescent="0.3">
      <c r="Q528" s="14"/>
      <c r="R528" s="125"/>
      <c r="S528" s="125"/>
      <c r="T528" s="125"/>
      <c r="U528" s="125"/>
      <c r="V528" s="125"/>
      <c r="W528" s="125"/>
      <c r="X528" s="125"/>
      <c r="Y528" s="125"/>
      <c r="Z528" s="125"/>
      <c r="AA528" s="125"/>
      <c r="AB528" s="125"/>
      <c r="AC528" s="125"/>
      <c r="AD528" s="125"/>
      <c r="AE528" s="125"/>
      <c r="AF528" s="125"/>
      <c r="AG528" s="125"/>
      <c r="AH528" s="14"/>
      <c r="AI528" s="124">
        <v>38990</v>
      </c>
      <c r="AJ528" s="123">
        <v>2.3689999999999998</v>
      </c>
      <c r="AK528" s="123">
        <v>3.0701166666666664</v>
      </c>
      <c r="AL528" s="123">
        <v>2.5</v>
      </c>
      <c r="AV528" s="14"/>
    </row>
    <row r="529" spans="17:48" x14ac:dyDescent="0.3">
      <c r="Q529" s="14"/>
      <c r="R529" s="125"/>
      <c r="S529" s="125"/>
      <c r="T529" s="125"/>
      <c r="U529" s="125"/>
      <c r="V529" s="125"/>
      <c r="W529" s="125"/>
      <c r="X529" s="125"/>
      <c r="Y529" s="125"/>
      <c r="Z529" s="125"/>
      <c r="AA529" s="125"/>
      <c r="AB529" s="125"/>
      <c r="AC529" s="125"/>
      <c r="AD529" s="125"/>
      <c r="AE529" s="125"/>
      <c r="AF529" s="125"/>
      <c r="AG529" s="125"/>
      <c r="AH529" s="14"/>
      <c r="AI529" s="124">
        <v>39021</v>
      </c>
      <c r="AJ529" s="123">
        <v>2.4950000000000001</v>
      </c>
      <c r="AK529" s="123">
        <v>3.0561916666666673</v>
      </c>
      <c r="AL529" s="123">
        <v>2.5</v>
      </c>
      <c r="AV529" s="14"/>
    </row>
    <row r="530" spans="17:48" x14ac:dyDescent="0.3">
      <c r="Q530" s="14"/>
      <c r="R530" s="125"/>
      <c r="S530" s="125"/>
      <c r="T530" s="125"/>
      <c r="U530" s="125"/>
      <c r="V530" s="125"/>
      <c r="W530" s="125"/>
      <c r="X530" s="125"/>
      <c r="Y530" s="125"/>
      <c r="Z530" s="125"/>
      <c r="AA530" s="125"/>
      <c r="AB530" s="125"/>
      <c r="AC530" s="125"/>
      <c r="AD530" s="125"/>
      <c r="AE530" s="125"/>
      <c r="AF530" s="125"/>
      <c r="AG530" s="125"/>
      <c r="AH530" s="14"/>
      <c r="AI530" s="124">
        <v>39051</v>
      </c>
      <c r="AJ530" s="123">
        <v>2.3410000000000002</v>
      </c>
      <c r="AK530" s="123">
        <v>3.0407750000000004</v>
      </c>
      <c r="AL530" s="123">
        <v>2.5</v>
      </c>
      <c r="AV530" s="14"/>
    </row>
    <row r="531" spans="17:48" x14ac:dyDescent="0.3">
      <c r="Q531" s="14"/>
      <c r="R531" s="125"/>
      <c r="S531" s="125"/>
      <c r="T531" s="125"/>
      <c r="U531" s="125"/>
      <c r="V531" s="125"/>
      <c r="W531" s="125"/>
      <c r="X531" s="125"/>
      <c r="Y531" s="125"/>
      <c r="Z531" s="125"/>
      <c r="AA531" s="125"/>
      <c r="AB531" s="125"/>
      <c r="AC531" s="125"/>
      <c r="AD531" s="125"/>
      <c r="AE531" s="125"/>
      <c r="AF531" s="125"/>
      <c r="AG531" s="125"/>
      <c r="AH531" s="14"/>
      <c r="AI531" s="124">
        <v>39082</v>
      </c>
      <c r="AJ531" s="123">
        <v>2.4889999999999999</v>
      </c>
      <c r="AK531" s="123">
        <v>3.0271416666666666</v>
      </c>
      <c r="AL531" s="123">
        <v>2.5</v>
      </c>
      <c r="AV531" s="14"/>
    </row>
    <row r="532" spans="17:48" x14ac:dyDescent="0.3">
      <c r="Q532" s="14"/>
      <c r="R532" s="125"/>
      <c r="S532" s="125"/>
      <c r="T532" s="125"/>
      <c r="U532" s="125"/>
      <c r="V532" s="125"/>
      <c r="W532" s="125"/>
      <c r="X532" s="125"/>
      <c r="Y532" s="125"/>
      <c r="Z532" s="125"/>
      <c r="AA532" s="125"/>
      <c r="AB532" s="125"/>
      <c r="AC532" s="125"/>
      <c r="AD532" s="125"/>
      <c r="AE532" s="125"/>
      <c r="AF532" s="125"/>
      <c r="AG532" s="125"/>
      <c r="AH532" s="14"/>
      <c r="AI532" s="124">
        <v>39113</v>
      </c>
      <c r="AJ532" s="123">
        <v>2.6189999999999998</v>
      </c>
      <c r="AK532" s="123">
        <v>3.0159750000000001</v>
      </c>
      <c r="AL532" s="123">
        <v>2.5</v>
      </c>
      <c r="AV532" s="14"/>
    </row>
    <row r="533" spans="17:48" x14ac:dyDescent="0.3">
      <c r="Q533" s="14"/>
      <c r="R533" s="125"/>
      <c r="S533" s="125"/>
      <c r="T533" s="125"/>
      <c r="U533" s="125"/>
      <c r="V533" s="125"/>
      <c r="W533" s="125"/>
      <c r="X533" s="125"/>
      <c r="Y533" s="125"/>
      <c r="Z533" s="125"/>
      <c r="AA533" s="125"/>
      <c r="AB533" s="125"/>
      <c r="AC533" s="125"/>
      <c r="AD533" s="125"/>
      <c r="AE533" s="125"/>
      <c r="AF533" s="125"/>
      <c r="AG533" s="125"/>
      <c r="AH533" s="14"/>
      <c r="AI533" s="124">
        <v>39141</v>
      </c>
      <c r="AJ533" s="123">
        <v>2.556</v>
      </c>
      <c r="AK533" s="123">
        <v>3.0079666666666665</v>
      </c>
      <c r="AL533" s="123">
        <v>2.5</v>
      </c>
      <c r="AV533" s="14"/>
    </row>
    <row r="534" spans="17:48" x14ac:dyDescent="0.3">
      <c r="Q534" s="14"/>
      <c r="R534" s="125"/>
      <c r="S534" s="125"/>
      <c r="T534" s="125"/>
      <c r="U534" s="125"/>
      <c r="V534" s="125"/>
      <c r="W534" s="125"/>
      <c r="X534" s="125"/>
      <c r="Y534" s="125"/>
      <c r="Z534" s="125"/>
      <c r="AA534" s="125"/>
      <c r="AB534" s="125"/>
      <c r="AC534" s="125"/>
      <c r="AD534" s="125"/>
      <c r="AE534" s="125"/>
      <c r="AF534" s="125"/>
      <c r="AG534" s="125"/>
      <c r="AH534" s="14"/>
      <c r="AI534" s="124">
        <v>39172</v>
      </c>
      <c r="AJ534" s="123">
        <v>2.702</v>
      </c>
      <c r="AK534" s="123">
        <v>2.9983749999999989</v>
      </c>
      <c r="AL534" s="123">
        <v>2.5</v>
      </c>
      <c r="AV534" s="14"/>
    </row>
    <row r="535" spans="17:48" x14ac:dyDescent="0.3">
      <c r="Q535" s="14"/>
      <c r="R535" s="125"/>
      <c r="S535" s="125"/>
      <c r="T535" s="125"/>
      <c r="U535" s="125"/>
      <c r="V535" s="125"/>
      <c r="W535" s="125"/>
      <c r="X535" s="125"/>
      <c r="Y535" s="125"/>
      <c r="Z535" s="125"/>
      <c r="AA535" s="125"/>
      <c r="AB535" s="125"/>
      <c r="AC535" s="125"/>
      <c r="AD535" s="125"/>
      <c r="AE535" s="125"/>
      <c r="AF535" s="125"/>
      <c r="AG535" s="125"/>
      <c r="AH535" s="14"/>
      <c r="AI535" s="124">
        <v>39202</v>
      </c>
      <c r="AJ535" s="123">
        <v>2.8010000000000002</v>
      </c>
      <c r="AK535" s="123">
        <v>2.9903083333333331</v>
      </c>
      <c r="AL535" s="123">
        <v>2.5</v>
      </c>
      <c r="AV535" s="14"/>
    </row>
    <row r="536" spans="17:48" x14ac:dyDescent="0.3">
      <c r="Q536" s="14"/>
      <c r="R536" s="125"/>
      <c r="S536" s="125"/>
      <c r="T536" s="125"/>
      <c r="U536" s="125"/>
      <c r="V536" s="125"/>
      <c r="W536" s="125"/>
      <c r="X536" s="125"/>
      <c r="Y536" s="125"/>
      <c r="Z536" s="125"/>
      <c r="AA536" s="125"/>
      <c r="AB536" s="125"/>
      <c r="AC536" s="125"/>
      <c r="AD536" s="125"/>
      <c r="AE536" s="125"/>
      <c r="AF536" s="125"/>
      <c r="AG536" s="125"/>
      <c r="AH536" s="14"/>
      <c r="AI536" s="124">
        <v>39233</v>
      </c>
      <c r="AJ536" s="123">
        <v>3.032</v>
      </c>
      <c r="AK536" s="123">
        <v>2.9856916666666655</v>
      </c>
      <c r="AL536" s="123">
        <v>2.5</v>
      </c>
      <c r="AV536" s="14"/>
    </row>
    <row r="537" spans="17:48" x14ac:dyDescent="0.3">
      <c r="Q537" s="14"/>
      <c r="R537" s="125"/>
      <c r="S537" s="125"/>
      <c r="T537" s="125"/>
      <c r="U537" s="125"/>
      <c r="V537" s="125"/>
      <c r="W537" s="125"/>
      <c r="X537" s="125"/>
      <c r="Y537" s="125"/>
      <c r="Z537" s="125"/>
      <c r="AA537" s="125"/>
      <c r="AB537" s="125"/>
      <c r="AC537" s="125"/>
      <c r="AD537" s="125"/>
      <c r="AE537" s="125"/>
      <c r="AF537" s="125"/>
      <c r="AG537" s="125"/>
      <c r="AH537" s="14"/>
      <c r="AI537" s="124">
        <v>39263</v>
      </c>
      <c r="AJ537" s="123">
        <v>3.194</v>
      </c>
      <c r="AK537" s="123">
        <v>2.9829583333333329</v>
      </c>
      <c r="AL537" s="123">
        <v>2.5</v>
      </c>
      <c r="AV537" s="14"/>
    </row>
    <row r="538" spans="17:48" x14ac:dyDescent="0.3">
      <c r="Q538" s="14"/>
      <c r="R538" s="125"/>
      <c r="S538" s="125"/>
      <c r="T538" s="125"/>
      <c r="U538" s="125"/>
      <c r="V538" s="125"/>
      <c r="W538" s="125"/>
      <c r="X538" s="125"/>
      <c r="Y538" s="125"/>
      <c r="Z538" s="125"/>
      <c r="AA538" s="125"/>
      <c r="AB538" s="125"/>
      <c r="AC538" s="125"/>
      <c r="AD538" s="125"/>
      <c r="AE538" s="125"/>
      <c r="AF538" s="125"/>
      <c r="AG538" s="125"/>
      <c r="AH538" s="14"/>
      <c r="AI538" s="124">
        <v>39294</v>
      </c>
      <c r="AJ538" s="123">
        <v>3.1080000000000001</v>
      </c>
      <c r="AK538" s="123">
        <v>2.9789833333333333</v>
      </c>
      <c r="AL538" s="123">
        <v>2.5</v>
      </c>
      <c r="AV538" s="14"/>
    </row>
    <row r="539" spans="17:48" x14ac:dyDescent="0.3">
      <c r="Q539" s="14"/>
      <c r="R539" s="125"/>
      <c r="S539" s="125"/>
      <c r="T539" s="125"/>
      <c r="U539" s="125"/>
      <c r="V539" s="125"/>
      <c r="W539" s="125"/>
      <c r="X539" s="125"/>
      <c r="Y539" s="125"/>
      <c r="Z539" s="125"/>
      <c r="AA539" s="125"/>
      <c r="AB539" s="125"/>
      <c r="AC539" s="125"/>
      <c r="AD539" s="125"/>
      <c r="AE539" s="125"/>
      <c r="AF539" s="125"/>
      <c r="AG539" s="125"/>
      <c r="AH539" s="14"/>
      <c r="AI539" s="124">
        <v>39325</v>
      </c>
      <c r="AJ539" s="123">
        <v>3.0489999999999999</v>
      </c>
      <c r="AK539" s="123">
        <v>2.9736249999999997</v>
      </c>
      <c r="AL539" s="123">
        <v>2.5</v>
      </c>
      <c r="AV539" s="14"/>
    </row>
    <row r="540" spans="17:48" x14ac:dyDescent="0.3">
      <c r="Q540" s="14"/>
      <c r="R540" s="125"/>
      <c r="S540" s="125"/>
      <c r="T540" s="125"/>
      <c r="U540" s="125"/>
      <c r="V540" s="125"/>
      <c r="W540" s="125"/>
      <c r="X540" s="125"/>
      <c r="Y540" s="125"/>
      <c r="Z540" s="125"/>
      <c r="AA540" s="125"/>
      <c r="AB540" s="125"/>
      <c r="AC540" s="125"/>
      <c r="AD540" s="125"/>
      <c r="AE540" s="125"/>
      <c r="AF540" s="125"/>
      <c r="AG540" s="125"/>
      <c r="AH540" s="14"/>
      <c r="AI540" s="124">
        <v>39355</v>
      </c>
      <c r="AJ540" s="123">
        <v>3.056</v>
      </c>
      <c r="AK540" s="123">
        <v>2.9682249999999999</v>
      </c>
      <c r="AL540" s="123">
        <v>2.5</v>
      </c>
      <c r="AV540" s="14"/>
    </row>
    <row r="541" spans="17:48" x14ac:dyDescent="0.3">
      <c r="Q541" s="14"/>
      <c r="R541" s="125"/>
      <c r="S541" s="125"/>
      <c r="T541" s="125"/>
      <c r="U541" s="125"/>
      <c r="V541" s="125"/>
      <c r="W541" s="125"/>
      <c r="X541" s="125"/>
      <c r="Y541" s="125"/>
      <c r="Z541" s="125"/>
      <c r="AA541" s="125"/>
      <c r="AB541" s="125"/>
      <c r="AC541" s="125"/>
      <c r="AD541" s="125"/>
      <c r="AE541" s="125"/>
      <c r="AF541" s="125"/>
      <c r="AG541" s="125"/>
      <c r="AH541" s="14"/>
      <c r="AI541" s="124">
        <v>39386</v>
      </c>
      <c r="AJ541" s="123">
        <v>2.9870000000000001</v>
      </c>
      <c r="AK541" s="123">
        <v>2.9621249999999999</v>
      </c>
      <c r="AL541" s="123">
        <v>2.5</v>
      </c>
      <c r="AV541" s="14"/>
    </row>
    <row r="542" spans="17:48" x14ac:dyDescent="0.3">
      <c r="Q542" s="14"/>
      <c r="R542" s="125"/>
      <c r="S542" s="125"/>
      <c r="T542" s="125"/>
      <c r="U542" s="125"/>
      <c r="V542" s="125"/>
      <c r="W542" s="125"/>
      <c r="X542" s="125"/>
      <c r="Y542" s="125"/>
      <c r="Z542" s="125"/>
      <c r="AA542" s="125"/>
      <c r="AB542" s="125"/>
      <c r="AC542" s="125"/>
      <c r="AD542" s="125"/>
      <c r="AE542" s="125"/>
      <c r="AF542" s="125"/>
      <c r="AG542" s="125"/>
      <c r="AH542" s="14"/>
      <c r="AI542" s="124">
        <v>39416</v>
      </c>
      <c r="AJ542" s="123">
        <v>2.9060000000000001</v>
      </c>
      <c r="AK542" s="123">
        <v>2.9555750000000001</v>
      </c>
      <c r="AL542" s="123">
        <v>2.5</v>
      </c>
      <c r="AV542" s="14"/>
    </row>
    <row r="543" spans="17:48" x14ac:dyDescent="0.3">
      <c r="Q543" s="14"/>
      <c r="R543" s="125"/>
      <c r="S543" s="125"/>
      <c r="T543" s="125"/>
      <c r="U543" s="125"/>
      <c r="V543" s="125"/>
      <c r="W543" s="125"/>
      <c r="X543" s="125"/>
      <c r="Y543" s="125"/>
      <c r="Z543" s="125"/>
      <c r="AA543" s="125"/>
      <c r="AB543" s="125"/>
      <c r="AC543" s="125"/>
      <c r="AD543" s="125"/>
      <c r="AE543" s="125"/>
      <c r="AF543" s="125"/>
      <c r="AG543" s="125"/>
      <c r="AH543" s="14"/>
      <c r="AI543" s="124">
        <v>39447</v>
      </c>
      <c r="AJ543" s="123">
        <v>3.1110000000000002</v>
      </c>
      <c r="AK543" s="123">
        <v>2.9527916666666658</v>
      </c>
      <c r="AL543" s="123">
        <v>2.5</v>
      </c>
      <c r="AV543" s="14"/>
    </row>
    <row r="544" spans="17:48" x14ac:dyDescent="0.3">
      <c r="Q544" s="14"/>
      <c r="R544" s="125"/>
      <c r="S544" s="125"/>
      <c r="T544" s="125"/>
      <c r="U544" s="125"/>
      <c r="V544" s="125"/>
      <c r="W544" s="125"/>
      <c r="X544" s="125"/>
      <c r="Y544" s="125"/>
      <c r="Z544" s="125"/>
      <c r="AA544" s="125"/>
      <c r="AB544" s="125"/>
      <c r="AC544" s="125"/>
      <c r="AD544" s="125"/>
      <c r="AE544" s="125"/>
      <c r="AF544" s="125"/>
      <c r="AG544" s="125"/>
      <c r="AH544" s="14"/>
      <c r="AI544" s="124">
        <v>39478</v>
      </c>
      <c r="AJ544" s="123">
        <v>2.9390000000000001</v>
      </c>
      <c r="AK544" s="123">
        <v>2.9515833333333332</v>
      </c>
      <c r="AL544" s="123">
        <v>2.25</v>
      </c>
      <c r="AV544" s="14"/>
    </row>
    <row r="545" spans="17:48" x14ac:dyDescent="0.3">
      <c r="Q545" s="14"/>
      <c r="R545" s="125"/>
      <c r="S545" s="125"/>
      <c r="T545" s="125"/>
      <c r="U545" s="125"/>
      <c r="V545" s="125"/>
      <c r="W545" s="125"/>
      <c r="X545" s="125"/>
      <c r="Y545" s="125"/>
      <c r="Z545" s="125"/>
      <c r="AA545" s="125"/>
      <c r="AB545" s="125"/>
      <c r="AC545" s="125"/>
      <c r="AD545" s="125"/>
      <c r="AE545" s="125"/>
      <c r="AF545" s="125"/>
      <c r="AG545" s="125"/>
      <c r="AH545" s="14"/>
      <c r="AI545" s="124">
        <v>39507</v>
      </c>
      <c r="AJ545" s="123">
        <v>3.0590000000000002</v>
      </c>
      <c r="AK545" s="123">
        <v>2.9523749999999995</v>
      </c>
      <c r="AL545" s="123">
        <v>2.25</v>
      </c>
      <c r="AV545" s="14"/>
    </row>
    <row r="546" spans="17:48" x14ac:dyDescent="0.3">
      <c r="Q546" s="14"/>
      <c r="R546" s="125"/>
      <c r="S546" s="125"/>
      <c r="T546" s="125"/>
      <c r="U546" s="125"/>
      <c r="V546" s="125"/>
      <c r="W546" s="125"/>
      <c r="X546" s="125"/>
      <c r="Y546" s="125"/>
      <c r="Z546" s="125"/>
      <c r="AA546" s="125"/>
      <c r="AB546" s="125"/>
      <c r="AC546" s="125"/>
      <c r="AD546" s="125"/>
      <c r="AE546" s="125"/>
      <c r="AF546" s="125"/>
      <c r="AG546" s="125"/>
      <c r="AH546" s="14"/>
      <c r="AI546" s="124">
        <v>39538</v>
      </c>
      <c r="AJ546" s="123">
        <v>3.0329999999999999</v>
      </c>
      <c r="AK546" s="123">
        <v>2.9517416666666674</v>
      </c>
      <c r="AL546" s="123">
        <v>2.25</v>
      </c>
      <c r="AV546" s="14"/>
    </row>
    <row r="547" spans="17:48" x14ac:dyDescent="0.3">
      <c r="Q547" s="14"/>
      <c r="R547" s="125"/>
      <c r="S547" s="125"/>
      <c r="T547" s="125"/>
      <c r="U547" s="125"/>
      <c r="V547" s="125"/>
      <c r="W547" s="125"/>
      <c r="X547" s="125"/>
      <c r="Y547" s="125"/>
      <c r="Z547" s="125"/>
      <c r="AA547" s="125"/>
      <c r="AB547" s="125"/>
      <c r="AC547" s="125"/>
      <c r="AD547" s="125"/>
      <c r="AE547" s="125"/>
      <c r="AF547" s="125"/>
      <c r="AG547" s="125"/>
      <c r="AH547" s="14"/>
      <c r="AI547" s="124">
        <v>39568</v>
      </c>
      <c r="AJ547" s="123">
        <v>3.242</v>
      </c>
      <c r="AK547" s="123">
        <v>2.9508916666666667</v>
      </c>
      <c r="AL547" s="123">
        <v>2.25</v>
      </c>
      <c r="AV547" s="14"/>
    </row>
    <row r="548" spans="17:48" x14ac:dyDescent="0.3">
      <c r="Q548" s="14"/>
      <c r="R548" s="125"/>
      <c r="S548" s="125"/>
      <c r="T548" s="125"/>
      <c r="U548" s="125"/>
      <c r="V548" s="125"/>
      <c r="W548" s="125"/>
      <c r="X548" s="125"/>
      <c r="Y548" s="125"/>
      <c r="Z548" s="125"/>
      <c r="AA548" s="125"/>
      <c r="AB548" s="125"/>
      <c r="AC548" s="125"/>
      <c r="AD548" s="125"/>
      <c r="AE548" s="125"/>
      <c r="AF548" s="125"/>
      <c r="AG548" s="125"/>
      <c r="AH548" s="14"/>
      <c r="AI548" s="124">
        <v>39599</v>
      </c>
      <c r="AJ548" s="123">
        <v>3.2839999999999998</v>
      </c>
      <c r="AK548" s="123">
        <v>2.9517666666666669</v>
      </c>
      <c r="AL548" s="123">
        <v>2.25</v>
      </c>
      <c r="AV548" s="14"/>
    </row>
    <row r="549" spans="17:48" x14ac:dyDescent="0.3">
      <c r="Q549" s="14"/>
      <c r="R549" s="125"/>
      <c r="S549" s="125"/>
      <c r="T549" s="125"/>
      <c r="U549" s="125"/>
      <c r="V549" s="125"/>
      <c r="W549" s="125"/>
      <c r="X549" s="125"/>
      <c r="Y549" s="125"/>
      <c r="Z549" s="125"/>
      <c r="AA549" s="125"/>
      <c r="AB549" s="125"/>
      <c r="AC549" s="125"/>
      <c r="AD549" s="125"/>
      <c r="AE549" s="125"/>
      <c r="AF549" s="125"/>
      <c r="AG549" s="125"/>
      <c r="AH549" s="14"/>
      <c r="AI549" s="124">
        <v>39629</v>
      </c>
      <c r="AJ549" s="123">
        <v>3.29</v>
      </c>
      <c r="AK549" s="123">
        <v>2.9516166666666663</v>
      </c>
      <c r="AL549" s="123">
        <v>2.25</v>
      </c>
      <c r="AV549" s="14"/>
    </row>
    <row r="550" spans="17:48" x14ac:dyDescent="0.3">
      <c r="Q550" s="14"/>
      <c r="R550" s="125"/>
      <c r="S550" s="125"/>
      <c r="T550" s="125"/>
      <c r="U550" s="125"/>
      <c r="V550" s="125"/>
      <c r="W550" s="125"/>
      <c r="X550" s="125"/>
      <c r="Y550" s="125"/>
      <c r="Z550" s="125"/>
      <c r="AA550" s="125"/>
      <c r="AB550" s="125"/>
      <c r="AC550" s="125"/>
      <c r="AD550" s="125"/>
      <c r="AE550" s="125"/>
      <c r="AF550" s="125"/>
      <c r="AG550" s="125"/>
      <c r="AH550" s="14"/>
      <c r="AI550" s="124">
        <v>39660</v>
      </c>
      <c r="AJ550" s="123">
        <v>3.1659999999999999</v>
      </c>
      <c r="AK550" s="123">
        <v>2.9514166666666668</v>
      </c>
      <c r="AL550" s="123">
        <v>2.25</v>
      </c>
      <c r="AV550" s="14"/>
    </row>
    <row r="551" spans="17:48" x14ac:dyDescent="0.3">
      <c r="Q551" s="14"/>
      <c r="R551" s="125"/>
      <c r="S551" s="125"/>
      <c r="T551" s="125"/>
      <c r="U551" s="125"/>
      <c r="V551" s="125"/>
      <c r="W551" s="125"/>
      <c r="X551" s="125"/>
      <c r="Y551" s="125"/>
      <c r="Z551" s="125"/>
      <c r="AA551" s="125"/>
      <c r="AB551" s="125"/>
      <c r="AC551" s="125"/>
      <c r="AD551" s="125"/>
      <c r="AE551" s="125"/>
      <c r="AF551" s="125"/>
      <c r="AG551" s="125"/>
      <c r="AH551" s="14"/>
      <c r="AI551" s="124">
        <v>39691</v>
      </c>
      <c r="AJ551" s="123">
        <v>2.9420000000000002</v>
      </c>
      <c r="AK551" s="123">
        <v>2.9510333333333341</v>
      </c>
      <c r="AL551" s="123">
        <v>2.25</v>
      </c>
      <c r="AV551" s="14"/>
    </row>
    <row r="552" spans="17:48" x14ac:dyDescent="0.3">
      <c r="Q552" s="14"/>
      <c r="R552" s="125"/>
      <c r="S552" s="125"/>
      <c r="T552" s="125"/>
      <c r="U552" s="125"/>
      <c r="V552" s="125"/>
      <c r="W552" s="125"/>
      <c r="X552" s="125"/>
      <c r="Y552" s="125"/>
      <c r="Z552" s="125"/>
      <c r="AA552" s="125"/>
      <c r="AB552" s="125"/>
      <c r="AC552" s="125"/>
      <c r="AD552" s="125"/>
      <c r="AE552" s="125"/>
      <c r="AF552" s="125"/>
      <c r="AG552" s="125"/>
      <c r="AH552" s="14"/>
      <c r="AI552" s="124">
        <v>39721</v>
      </c>
      <c r="AJ552" s="123">
        <v>2.669</v>
      </c>
      <c r="AK552" s="123">
        <v>2.9475583333333337</v>
      </c>
      <c r="AL552" s="123">
        <v>2.25</v>
      </c>
      <c r="AV552" s="14"/>
    </row>
    <row r="553" spans="17:48" x14ac:dyDescent="0.3">
      <c r="Q553" s="14"/>
      <c r="R553" s="125"/>
      <c r="S553" s="125"/>
      <c r="T553" s="125"/>
      <c r="U553" s="125"/>
      <c r="V553" s="125"/>
      <c r="W553" s="125"/>
      <c r="X553" s="125"/>
      <c r="Y553" s="125"/>
      <c r="Z553" s="125"/>
      <c r="AA553" s="125"/>
      <c r="AB553" s="125"/>
      <c r="AC553" s="125"/>
      <c r="AD553" s="125"/>
      <c r="AE553" s="125"/>
      <c r="AF553" s="125"/>
      <c r="AG553" s="125"/>
      <c r="AH553" s="14"/>
      <c r="AI553" s="124">
        <v>39752</v>
      </c>
      <c r="AJ553" s="123">
        <v>2.7640000000000002</v>
      </c>
      <c r="AK553" s="123">
        <v>2.946308333333334</v>
      </c>
      <c r="AL553" s="123">
        <v>2.25</v>
      </c>
      <c r="AV553" s="14"/>
    </row>
    <row r="554" spans="17:48" x14ac:dyDescent="0.3">
      <c r="Q554" s="14"/>
      <c r="R554" s="125"/>
      <c r="S554" s="125"/>
      <c r="T554" s="125"/>
      <c r="U554" s="125"/>
      <c r="V554" s="125"/>
      <c r="W554" s="125"/>
      <c r="X554" s="125"/>
      <c r="Y554" s="125"/>
      <c r="Z554" s="125"/>
      <c r="AA554" s="125"/>
      <c r="AB554" s="125"/>
      <c r="AC554" s="125"/>
      <c r="AD554" s="125"/>
      <c r="AE554" s="125"/>
      <c r="AF554" s="125"/>
      <c r="AG554" s="125"/>
      <c r="AH554" s="14"/>
      <c r="AI554" s="124">
        <v>39782</v>
      </c>
      <c r="AJ554" s="123">
        <v>2.226</v>
      </c>
      <c r="AK554" s="123">
        <v>2.9427000000000008</v>
      </c>
      <c r="AL554" s="123">
        <v>2.25</v>
      </c>
      <c r="AV554" s="14"/>
    </row>
    <row r="555" spans="17:48" x14ac:dyDescent="0.3">
      <c r="Q555" s="14"/>
      <c r="R555" s="125"/>
      <c r="S555" s="125"/>
      <c r="T555" s="125"/>
      <c r="U555" s="125"/>
      <c r="V555" s="125"/>
      <c r="W555" s="125"/>
      <c r="X555" s="125"/>
      <c r="Y555" s="125"/>
      <c r="Z555" s="125"/>
      <c r="AA555" s="125"/>
      <c r="AB555" s="125"/>
      <c r="AC555" s="125"/>
      <c r="AD555" s="125"/>
      <c r="AE555" s="125"/>
      <c r="AF555" s="125"/>
      <c r="AG555" s="125"/>
      <c r="AH555" s="14"/>
      <c r="AI555" s="124">
        <v>39813</v>
      </c>
      <c r="AJ555" s="123">
        <v>2.1480000000000001</v>
      </c>
      <c r="AK555" s="123">
        <v>2.9380166666666674</v>
      </c>
      <c r="AL555" s="123">
        <v>2.25</v>
      </c>
      <c r="AV555" s="14"/>
    </row>
    <row r="556" spans="17:48" x14ac:dyDescent="0.3">
      <c r="Q556" s="14"/>
      <c r="R556" s="125"/>
      <c r="S556" s="125"/>
      <c r="T556" s="125"/>
      <c r="U556" s="125"/>
      <c r="V556" s="125"/>
      <c r="W556" s="125"/>
      <c r="X556" s="125"/>
      <c r="Y556" s="125"/>
      <c r="Z556" s="125"/>
      <c r="AA556" s="125"/>
      <c r="AB556" s="125"/>
      <c r="AC556" s="125"/>
      <c r="AD556" s="125"/>
      <c r="AE556" s="125"/>
      <c r="AF556" s="125"/>
      <c r="AG556" s="125"/>
      <c r="AH556" s="14"/>
      <c r="AI556" s="124">
        <v>39844</v>
      </c>
      <c r="AJ556" s="123">
        <v>2.2210000000000001</v>
      </c>
      <c r="AK556" s="123">
        <v>2.9352333333333345</v>
      </c>
      <c r="AL556" s="123">
        <v>2</v>
      </c>
      <c r="AV556" s="14"/>
    </row>
    <row r="557" spans="17:48" x14ac:dyDescent="0.3">
      <c r="Q557" s="14"/>
      <c r="R557" s="125"/>
      <c r="S557" s="125"/>
      <c r="T557" s="125"/>
      <c r="U557" s="125"/>
      <c r="V557" s="125"/>
      <c r="W557" s="125"/>
      <c r="X557" s="125"/>
      <c r="Y557" s="125"/>
      <c r="Z557" s="125"/>
      <c r="AA557" s="125"/>
      <c r="AB557" s="125"/>
      <c r="AC557" s="125"/>
      <c r="AD557" s="125"/>
      <c r="AE557" s="125"/>
      <c r="AF557" s="125"/>
      <c r="AG557" s="125"/>
      <c r="AH557" s="14"/>
      <c r="AI557" s="124">
        <v>39872</v>
      </c>
      <c r="AJ557" s="123">
        <v>2.1739999999999999</v>
      </c>
      <c r="AK557" s="123">
        <v>2.9321000000000002</v>
      </c>
      <c r="AL557" s="123">
        <v>2</v>
      </c>
      <c r="AV557" s="14"/>
    </row>
    <row r="558" spans="17:48" x14ac:dyDescent="0.3">
      <c r="Q558" s="14"/>
      <c r="R558" s="125"/>
      <c r="S558" s="125"/>
      <c r="T558" s="125"/>
      <c r="U558" s="125"/>
      <c r="V558" s="125"/>
      <c r="W558" s="125"/>
      <c r="X558" s="125"/>
      <c r="Y558" s="125"/>
      <c r="Z558" s="125"/>
      <c r="AA558" s="125"/>
      <c r="AB558" s="125"/>
      <c r="AC558" s="125"/>
      <c r="AD558" s="125"/>
      <c r="AE558" s="125"/>
      <c r="AF558" s="125"/>
      <c r="AG558" s="125"/>
      <c r="AH558" s="14"/>
      <c r="AI558" s="124">
        <v>39903</v>
      </c>
      <c r="AJ558" s="123">
        <v>2.1749999999999998</v>
      </c>
      <c r="AK558" s="123">
        <v>2.9285250000000009</v>
      </c>
      <c r="AL558" s="123">
        <v>2</v>
      </c>
      <c r="AV558" s="14"/>
    </row>
    <row r="559" spans="17:48" x14ac:dyDescent="0.3">
      <c r="Q559" s="14"/>
      <c r="R559" s="125"/>
      <c r="S559" s="125"/>
      <c r="T559" s="125"/>
      <c r="U559" s="125"/>
      <c r="V559" s="125"/>
      <c r="W559" s="125"/>
      <c r="X559" s="125"/>
      <c r="Y559" s="125"/>
      <c r="Z559" s="125"/>
      <c r="AA559" s="125"/>
      <c r="AB559" s="125"/>
      <c r="AC559" s="125"/>
      <c r="AD559" s="125"/>
      <c r="AE559" s="125"/>
      <c r="AF559" s="125"/>
      <c r="AG559" s="125"/>
      <c r="AH559" s="14"/>
      <c r="AI559" s="124">
        <v>39933</v>
      </c>
      <c r="AJ559" s="123">
        <v>2.1960000000000002</v>
      </c>
      <c r="AK559" s="123">
        <v>2.9257083333333336</v>
      </c>
      <c r="AL559" s="123">
        <v>2</v>
      </c>
      <c r="AV559" s="14"/>
    </row>
    <row r="560" spans="17:48" x14ac:dyDescent="0.3">
      <c r="Q560" s="14"/>
      <c r="R560" s="125"/>
      <c r="S560" s="125"/>
      <c r="T560" s="125"/>
      <c r="U560" s="125"/>
      <c r="V560" s="125"/>
      <c r="W560" s="125"/>
      <c r="X560" s="125"/>
      <c r="Y560" s="125"/>
      <c r="Z560" s="125"/>
      <c r="AA560" s="125"/>
      <c r="AB560" s="125"/>
      <c r="AC560" s="125"/>
      <c r="AD560" s="125"/>
      <c r="AE560" s="125"/>
      <c r="AF560" s="125"/>
      <c r="AG560" s="125"/>
      <c r="AH560" s="14"/>
      <c r="AI560" s="124">
        <v>39964</v>
      </c>
      <c r="AJ560" s="123">
        <v>2.536</v>
      </c>
      <c r="AK560" s="123">
        <v>2.924175</v>
      </c>
      <c r="AL560" s="123">
        <v>2</v>
      </c>
      <c r="AV560" s="14"/>
    </row>
    <row r="561" spans="17:48" x14ac:dyDescent="0.3">
      <c r="Q561" s="14"/>
      <c r="R561" s="125"/>
      <c r="S561" s="125"/>
      <c r="T561" s="125"/>
      <c r="U561" s="125"/>
      <c r="V561" s="125"/>
      <c r="W561" s="125"/>
      <c r="X561" s="125"/>
      <c r="Y561" s="125"/>
      <c r="Z561" s="125"/>
      <c r="AA561" s="125"/>
      <c r="AB561" s="125"/>
      <c r="AC561" s="125"/>
      <c r="AD561" s="125"/>
      <c r="AE561" s="125"/>
      <c r="AF561" s="125"/>
      <c r="AG561" s="125"/>
      <c r="AH561" s="14"/>
      <c r="AI561" s="124">
        <v>39994</v>
      </c>
      <c r="AJ561" s="123">
        <v>2.4779999999999998</v>
      </c>
      <c r="AK561" s="123">
        <v>2.92035</v>
      </c>
      <c r="AL561" s="123">
        <v>2</v>
      </c>
      <c r="AV561" s="14"/>
    </row>
    <row r="562" spans="17:48" x14ac:dyDescent="0.3">
      <c r="Q562" s="14"/>
      <c r="R562" s="125"/>
      <c r="S562" s="125"/>
      <c r="T562" s="125"/>
      <c r="U562" s="125"/>
      <c r="V562" s="125"/>
      <c r="W562" s="125"/>
      <c r="X562" s="125"/>
      <c r="Y562" s="125"/>
      <c r="Z562" s="125"/>
      <c r="AA562" s="125"/>
      <c r="AB562" s="125"/>
      <c r="AC562" s="125"/>
      <c r="AD562" s="125"/>
      <c r="AE562" s="125"/>
      <c r="AF562" s="125"/>
      <c r="AG562" s="125"/>
      <c r="AH562" s="14"/>
      <c r="AI562" s="124">
        <v>40025</v>
      </c>
      <c r="AJ562" s="123">
        <v>2.1920000000000002</v>
      </c>
      <c r="AK562" s="123">
        <v>2.9132500000000001</v>
      </c>
      <c r="AL562" s="123">
        <v>2</v>
      </c>
      <c r="AV562" s="14"/>
    </row>
    <row r="563" spans="17:48" x14ac:dyDescent="0.3">
      <c r="Q563" s="14"/>
      <c r="R563" s="125"/>
      <c r="S563" s="125"/>
      <c r="T563" s="125"/>
      <c r="U563" s="125"/>
      <c r="V563" s="125"/>
      <c r="W563" s="125"/>
      <c r="X563" s="125"/>
      <c r="Y563" s="125"/>
      <c r="Z563" s="125"/>
      <c r="AA563" s="125"/>
      <c r="AB563" s="125"/>
      <c r="AC563" s="125"/>
      <c r="AD563" s="125"/>
      <c r="AE563" s="125"/>
      <c r="AF563" s="125"/>
      <c r="AG563" s="125"/>
      <c r="AH563" s="14"/>
      <c r="AI563" s="124">
        <v>40056</v>
      </c>
      <c r="AJ563" s="123">
        <v>2.1240000000000001</v>
      </c>
      <c r="AK563" s="123">
        <v>2.9045416666666672</v>
      </c>
      <c r="AL563" s="123">
        <v>2</v>
      </c>
      <c r="AV563" s="14"/>
    </row>
    <row r="564" spans="17:48" x14ac:dyDescent="0.3">
      <c r="Q564" s="14"/>
      <c r="R564" s="125"/>
      <c r="S564" s="125"/>
      <c r="T564" s="125"/>
      <c r="U564" s="125"/>
      <c r="V564" s="125"/>
      <c r="W564" s="125"/>
      <c r="X564" s="125"/>
      <c r="Y564" s="125"/>
      <c r="Z564" s="125"/>
      <c r="AA564" s="125"/>
      <c r="AB564" s="125"/>
      <c r="AC564" s="125"/>
      <c r="AD564" s="125"/>
      <c r="AE564" s="125"/>
      <c r="AF564" s="125"/>
      <c r="AG564" s="125"/>
      <c r="AH564" s="14"/>
      <c r="AI564" s="124">
        <v>40086</v>
      </c>
      <c r="AJ564" s="123">
        <v>2.1549999999999998</v>
      </c>
      <c r="AK564" s="123">
        <v>2.893941666666668</v>
      </c>
      <c r="AL564" s="123">
        <v>2</v>
      </c>
      <c r="AV564" s="14"/>
    </row>
    <row r="565" spans="17:48" x14ac:dyDescent="0.3">
      <c r="Q565" s="14"/>
      <c r="R565" s="125"/>
      <c r="S565" s="125"/>
      <c r="T565" s="125"/>
      <c r="U565" s="125"/>
      <c r="V565" s="125"/>
      <c r="W565" s="125"/>
      <c r="X565" s="125"/>
      <c r="Y565" s="125"/>
      <c r="Z565" s="125"/>
      <c r="AA565" s="125"/>
      <c r="AB565" s="125"/>
      <c r="AC565" s="125"/>
      <c r="AD565" s="125"/>
      <c r="AE565" s="125"/>
      <c r="AF565" s="125"/>
      <c r="AG565" s="125"/>
      <c r="AH565" s="14"/>
      <c r="AI565" s="124">
        <v>40117</v>
      </c>
      <c r="AJ565" s="123">
        <v>2.2069999999999999</v>
      </c>
      <c r="AK565" s="123">
        <v>2.8821250000000012</v>
      </c>
      <c r="AL565" s="123">
        <v>2</v>
      </c>
      <c r="AV565" s="14"/>
    </row>
    <row r="566" spans="17:48" x14ac:dyDescent="0.3">
      <c r="Q566" s="14"/>
      <c r="R566" s="125"/>
      <c r="S566" s="125"/>
      <c r="T566" s="125"/>
      <c r="U566" s="125"/>
      <c r="V566" s="125"/>
      <c r="W566" s="125"/>
      <c r="X566" s="125"/>
      <c r="Y566" s="125"/>
      <c r="Z566" s="125"/>
      <c r="AA566" s="125"/>
      <c r="AB566" s="125"/>
      <c r="AC566" s="125"/>
      <c r="AD566" s="125"/>
      <c r="AE566" s="125"/>
      <c r="AF566" s="125"/>
      <c r="AG566" s="125"/>
      <c r="AH566" s="14"/>
      <c r="AI566" s="124">
        <v>40147</v>
      </c>
      <c r="AJ566" s="123">
        <v>2.0019999999999998</v>
      </c>
      <c r="AK566" s="123">
        <v>2.8680583333333347</v>
      </c>
      <c r="AL566" s="123">
        <v>2</v>
      </c>
      <c r="AV566" s="14"/>
    </row>
    <row r="567" spans="17:48" x14ac:dyDescent="0.3">
      <c r="Q567" s="14"/>
      <c r="R567" s="125"/>
      <c r="S567" s="125"/>
      <c r="T567" s="125"/>
      <c r="U567" s="125"/>
      <c r="V567" s="125"/>
      <c r="W567" s="125"/>
      <c r="X567" s="125"/>
      <c r="Y567" s="125"/>
      <c r="Z567" s="125"/>
      <c r="AA567" s="125"/>
      <c r="AB567" s="125"/>
      <c r="AC567" s="125"/>
      <c r="AD567" s="125"/>
      <c r="AE567" s="125"/>
      <c r="AF567" s="125"/>
      <c r="AG567" s="125"/>
      <c r="AH567" s="14"/>
      <c r="AI567" s="124">
        <v>40178</v>
      </c>
      <c r="AJ567" s="123">
        <v>1.972</v>
      </c>
      <c r="AK567" s="123">
        <v>2.8543500000000015</v>
      </c>
      <c r="AL567" s="123">
        <v>2</v>
      </c>
      <c r="AV567" s="14"/>
    </row>
    <row r="568" spans="17:48" x14ac:dyDescent="0.3">
      <c r="Q568" s="14"/>
      <c r="R568" s="125"/>
      <c r="S568" s="125"/>
      <c r="T568" s="125"/>
      <c r="U568" s="125"/>
      <c r="V568" s="125"/>
      <c r="W568" s="125"/>
      <c r="X568" s="125"/>
      <c r="Y568" s="125"/>
      <c r="Z568" s="125"/>
      <c r="AA568" s="125"/>
      <c r="AB568" s="125"/>
      <c r="AC568" s="125"/>
      <c r="AD568" s="125"/>
      <c r="AE568" s="125"/>
      <c r="AF568" s="125"/>
      <c r="AG568" s="125"/>
      <c r="AH568" s="14"/>
      <c r="AI568" s="124">
        <v>40209</v>
      </c>
      <c r="AJ568" s="123">
        <v>2.0099999999999998</v>
      </c>
      <c r="AK568" s="123">
        <v>2.8395666666666681</v>
      </c>
      <c r="AL568" s="123">
        <v>2</v>
      </c>
      <c r="AV568" s="14"/>
    </row>
    <row r="569" spans="17:48" x14ac:dyDescent="0.3">
      <c r="Q569" s="14"/>
      <c r="R569" s="125"/>
      <c r="S569" s="125"/>
      <c r="T569" s="125"/>
      <c r="U569" s="125"/>
      <c r="V569" s="125"/>
      <c r="W569" s="125"/>
      <c r="X569" s="125"/>
      <c r="Y569" s="125"/>
      <c r="Z569" s="125"/>
      <c r="AA569" s="125"/>
      <c r="AB569" s="125"/>
      <c r="AC569" s="125"/>
      <c r="AD569" s="125"/>
      <c r="AE569" s="125"/>
      <c r="AF569" s="125"/>
      <c r="AG569" s="125"/>
      <c r="AH569" s="14"/>
      <c r="AI569" s="124">
        <v>40237</v>
      </c>
      <c r="AJ569" s="123">
        <v>1.931</v>
      </c>
      <c r="AK569" s="123">
        <v>2.8234250000000007</v>
      </c>
      <c r="AL569" s="123">
        <v>2</v>
      </c>
      <c r="AV569" s="14"/>
    </row>
    <row r="570" spans="17:48" x14ac:dyDescent="0.3">
      <c r="Q570" s="14"/>
      <c r="R570" s="125"/>
      <c r="S570" s="125"/>
      <c r="T570" s="125"/>
      <c r="U570" s="125"/>
      <c r="V570" s="125"/>
      <c r="W570" s="125"/>
      <c r="X570" s="125"/>
      <c r="Y570" s="125"/>
      <c r="Z570" s="125"/>
      <c r="AA570" s="125"/>
      <c r="AB570" s="125"/>
      <c r="AC570" s="125"/>
      <c r="AD570" s="125"/>
      <c r="AE570" s="125"/>
      <c r="AF570" s="125"/>
      <c r="AG570" s="125"/>
      <c r="AH570" s="14"/>
      <c r="AI570" s="124">
        <v>40268</v>
      </c>
      <c r="AJ570" s="123">
        <v>1.9409999999999998</v>
      </c>
      <c r="AK570" s="123">
        <v>2.8049750000000011</v>
      </c>
      <c r="AL570" s="123">
        <v>2</v>
      </c>
      <c r="AV570" s="14"/>
    </row>
    <row r="571" spans="17:48" x14ac:dyDescent="0.3">
      <c r="Q571" s="14"/>
      <c r="R571" s="125"/>
      <c r="S571" s="125"/>
      <c r="T571" s="125"/>
      <c r="U571" s="125"/>
      <c r="V571" s="125"/>
      <c r="W571" s="125"/>
      <c r="X571" s="125"/>
      <c r="Y571" s="125"/>
      <c r="Z571" s="125"/>
      <c r="AA571" s="125"/>
      <c r="AB571" s="125"/>
      <c r="AC571" s="125"/>
      <c r="AD571" s="125"/>
      <c r="AE571" s="125"/>
      <c r="AF571" s="125"/>
      <c r="AG571" s="125"/>
      <c r="AH571" s="14"/>
      <c r="AI571" s="124">
        <v>40298</v>
      </c>
      <c r="AJ571" s="123">
        <v>1.865</v>
      </c>
      <c r="AK571" s="123">
        <v>2.7865500000000014</v>
      </c>
      <c r="AL571" s="123">
        <v>2</v>
      </c>
      <c r="AV571" s="14"/>
    </row>
    <row r="572" spans="17:48" x14ac:dyDescent="0.3">
      <c r="Q572" s="14"/>
      <c r="R572" s="125"/>
      <c r="S572" s="125"/>
      <c r="T572" s="125"/>
      <c r="U572" s="125"/>
      <c r="V572" s="125"/>
      <c r="W572" s="125"/>
      <c r="X572" s="125"/>
      <c r="Y572" s="125"/>
      <c r="Z572" s="125"/>
      <c r="AA572" s="125"/>
      <c r="AB572" s="125"/>
      <c r="AC572" s="125"/>
      <c r="AD572" s="125"/>
      <c r="AE572" s="125"/>
      <c r="AF572" s="125"/>
      <c r="AG572" s="125"/>
      <c r="AH572" s="14"/>
      <c r="AI572" s="124">
        <v>40329</v>
      </c>
      <c r="AJ572" s="123">
        <v>1.573</v>
      </c>
      <c r="AK572" s="123">
        <v>2.7647416666666675</v>
      </c>
      <c r="AL572" s="123">
        <v>2</v>
      </c>
      <c r="AV572" s="14"/>
    </row>
    <row r="573" spans="17:48" x14ac:dyDescent="0.3">
      <c r="Q573" s="14"/>
      <c r="R573" s="125"/>
      <c r="S573" s="125"/>
      <c r="T573" s="125"/>
      <c r="U573" s="125"/>
      <c r="V573" s="125"/>
      <c r="W573" s="125"/>
      <c r="X573" s="125"/>
      <c r="Y573" s="125"/>
      <c r="Z573" s="125"/>
      <c r="AA573" s="125"/>
      <c r="AB573" s="125"/>
      <c r="AC573" s="125"/>
      <c r="AD573" s="125"/>
      <c r="AE573" s="125"/>
      <c r="AF573" s="125"/>
      <c r="AG573" s="125"/>
      <c r="AH573" s="14"/>
      <c r="AI573" s="124">
        <v>40359</v>
      </c>
      <c r="AJ573" s="123">
        <v>1.5089999999999999</v>
      </c>
      <c r="AK573" s="123">
        <v>2.7439166666666681</v>
      </c>
      <c r="AL573" s="123">
        <v>2</v>
      </c>
      <c r="AV573" s="14"/>
    </row>
    <row r="574" spans="17:48" x14ac:dyDescent="0.3">
      <c r="Q574" s="14"/>
      <c r="R574" s="125"/>
      <c r="S574" s="125"/>
      <c r="T574" s="125"/>
      <c r="U574" s="125"/>
      <c r="V574" s="125"/>
      <c r="W574" s="125"/>
      <c r="X574" s="125"/>
      <c r="Y574" s="125"/>
      <c r="Z574" s="125"/>
      <c r="AA574" s="125"/>
      <c r="AB574" s="125"/>
      <c r="AC574" s="125"/>
      <c r="AD574" s="125"/>
      <c r="AE574" s="125"/>
      <c r="AF574" s="125"/>
      <c r="AG574" s="125"/>
      <c r="AH574" s="14"/>
      <c r="AI574" s="124">
        <v>40390</v>
      </c>
      <c r="AJ574" s="123">
        <v>1.5</v>
      </c>
      <c r="AK574" s="123">
        <v>2.7232833333333346</v>
      </c>
      <c r="AL574" s="123">
        <v>2</v>
      </c>
      <c r="AV574" s="14"/>
    </row>
    <row r="575" spans="17:48" x14ac:dyDescent="0.3">
      <c r="Q575" s="14"/>
      <c r="R575" s="125"/>
      <c r="S575" s="125"/>
      <c r="T575" s="125"/>
      <c r="U575" s="125"/>
      <c r="V575" s="125"/>
      <c r="W575" s="125"/>
      <c r="X575" s="125"/>
      <c r="Y575" s="125"/>
      <c r="Z575" s="125"/>
      <c r="AA575" s="125"/>
      <c r="AB575" s="125"/>
      <c r="AC575" s="125"/>
      <c r="AD575" s="125"/>
      <c r="AE575" s="125"/>
      <c r="AF575" s="125"/>
      <c r="AG575" s="125"/>
      <c r="AH575" s="14"/>
      <c r="AI575" s="124">
        <v>40421</v>
      </c>
      <c r="AJ575" s="123">
        <v>1.1919999999999999</v>
      </c>
      <c r="AK575" s="123">
        <v>2.7012166666666677</v>
      </c>
      <c r="AL575" s="123">
        <v>2</v>
      </c>
      <c r="AV575" s="14"/>
    </row>
    <row r="576" spans="17:48" x14ac:dyDescent="0.3">
      <c r="Q576" s="14"/>
      <c r="R576" s="125"/>
      <c r="S576" s="125"/>
      <c r="T576" s="125"/>
      <c r="U576" s="125"/>
      <c r="V576" s="125"/>
      <c r="W576" s="125"/>
      <c r="X576" s="125"/>
      <c r="Y576" s="125"/>
      <c r="Z576" s="125"/>
      <c r="AA576" s="125"/>
      <c r="AB576" s="125"/>
      <c r="AC576" s="125"/>
      <c r="AD576" s="125"/>
      <c r="AE576" s="125"/>
      <c r="AF576" s="125"/>
      <c r="AG576" s="125"/>
      <c r="AH576" s="14"/>
      <c r="AI576" s="124">
        <v>40451</v>
      </c>
      <c r="AJ576" s="123">
        <v>1.3719999999999999</v>
      </c>
      <c r="AK576" s="123">
        <v>2.6797000000000009</v>
      </c>
      <c r="AL576" s="123">
        <v>2</v>
      </c>
      <c r="AV576" s="14"/>
    </row>
    <row r="577" spans="17:48" x14ac:dyDescent="0.3">
      <c r="Q577" s="14"/>
      <c r="R577" s="125"/>
      <c r="S577" s="125"/>
      <c r="T577" s="125"/>
      <c r="U577" s="125"/>
      <c r="V577" s="125"/>
      <c r="W577" s="125"/>
      <c r="X577" s="125"/>
      <c r="Y577" s="125"/>
      <c r="Z577" s="125"/>
      <c r="AA577" s="125"/>
      <c r="AB577" s="125"/>
      <c r="AC577" s="125"/>
      <c r="AD577" s="125"/>
      <c r="AE577" s="125"/>
      <c r="AF577" s="125"/>
      <c r="AG577" s="125"/>
      <c r="AH577" s="14"/>
      <c r="AI577" s="124">
        <v>40482</v>
      </c>
      <c r="AJ577" s="123">
        <v>1.458</v>
      </c>
      <c r="AK577" s="123">
        <v>2.6591250000000013</v>
      </c>
      <c r="AL577" s="123">
        <v>2</v>
      </c>
      <c r="AV577" s="14"/>
    </row>
    <row r="578" spans="17:48" x14ac:dyDescent="0.3">
      <c r="Q578" s="14"/>
      <c r="R578" s="125"/>
      <c r="S578" s="125"/>
      <c r="T578" s="125"/>
      <c r="U578" s="125"/>
      <c r="V578" s="125"/>
      <c r="W578" s="125"/>
      <c r="X578" s="125"/>
      <c r="Y578" s="125"/>
      <c r="Z578" s="125"/>
      <c r="AA578" s="125"/>
      <c r="AB578" s="125"/>
      <c r="AC578" s="125"/>
      <c r="AD578" s="125"/>
      <c r="AE578" s="125"/>
      <c r="AF578" s="125"/>
      <c r="AG578" s="125"/>
      <c r="AH578" s="14"/>
      <c r="AI578" s="124">
        <v>40512</v>
      </c>
      <c r="AJ578" s="123">
        <v>1.5580000000000001</v>
      </c>
      <c r="AK578" s="123">
        <v>2.6406833333333339</v>
      </c>
      <c r="AL578" s="123">
        <v>2</v>
      </c>
      <c r="AV578" s="14"/>
    </row>
    <row r="579" spans="17:48" x14ac:dyDescent="0.3">
      <c r="Q579" s="14"/>
      <c r="R579" s="125"/>
      <c r="S579" s="125"/>
      <c r="T579" s="125"/>
      <c r="U579" s="125"/>
      <c r="V579" s="125"/>
      <c r="W579" s="125"/>
      <c r="X579" s="125"/>
      <c r="Y579" s="125"/>
      <c r="Z579" s="125"/>
      <c r="AA579" s="125"/>
      <c r="AB579" s="125"/>
      <c r="AC579" s="125"/>
      <c r="AD579" s="125"/>
      <c r="AE579" s="125"/>
      <c r="AF579" s="125"/>
      <c r="AG579" s="125"/>
      <c r="AH579" s="14"/>
      <c r="AI579" s="124">
        <v>40543</v>
      </c>
      <c r="AJ579" s="123">
        <v>1.6739999999999999</v>
      </c>
      <c r="AK579" s="123">
        <v>2.6250333333333336</v>
      </c>
      <c r="AL579" s="123">
        <v>2</v>
      </c>
      <c r="AV579" s="14"/>
    </row>
    <row r="580" spans="17:48" x14ac:dyDescent="0.3">
      <c r="Q580" s="14"/>
      <c r="R580" s="125"/>
      <c r="S580" s="125"/>
      <c r="T580" s="125"/>
      <c r="U580" s="125"/>
      <c r="V580" s="125"/>
      <c r="W580" s="125"/>
      <c r="X580" s="125"/>
      <c r="Y580" s="125"/>
      <c r="Z580" s="125"/>
      <c r="AA580" s="125"/>
      <c r="AB580" s="125"/>
      <c r="AC580" s="125"/>
      <c r="AD580" s="125"/>
      <c r="AE580" s="125"/>
      <c r="AF580" s="125"/>
      <c r="AG580" s="125"/>
      <c r="AH580" s="14"/>
      <c r="AI580" s="124">
        <v>40574</v>
      </c>
      <c r="AJ580" s="123">
        <v>1.8180000000000001</v>
      </c>
      <c r="AK580" s="123">
        <v>2.6110416666666665</v>
      </c>
      <c r="AL580" s="123">
        <v>2</v>
      </c>
      <c r="AV580" s="14"/>
    </row>
    <row r="581" spans="17:48" x14ac:dyDescent="0.3">
      <c r="Q581" s="14"/>
      <c r="R581" s="125"/>
      <c r="S581" s="125"/>
      <c r="T581" s="125"/>
      <c r="U581" s="125"/>
      <c r="V581" s="125"/>
      <c r="W581" s="125"/>
      <c r="X581" s="125"/>
      <c r="Y581" s="125"/>
      <c r="Z581" s="125"/>
      <c r="AA581" s="125"/>
      <c r="AB581" s="125"/>
      <c r="AC581" s="125"/>
      <c r="AD581" s="125"/>
      <c r="AE581" s="125"/>
      <c r="AF581" s="125"/>
      <c r="AG581" s="125"/>
      <c r="AH581" s="14"/>
      <c r="AI581" s="124">
        <v>40602</v>
      </c>
      <c r="AJ581" s="123">
        <v>1.897</v>
      </c>
      <c r="AK581" s="123">
        <v>2.59775</v>
      </c>
      <c r="AL581" s="123">
        <v>2</v>
      </c>
      <c r="AV581" s="14"/>
    </row>
    <row r="582" spans="17:48" x14ac:dyDescent="0.3">
      <c r="Q582" s="14"/>
      <c r="R582" s="125"/>
      <c r="S582" s="125"/>
      <c r="T582" s="125"/>
      <c r="U582" s="125"/>
      <c r="V582" s="125"/>
      <c r="W582" s="125"/>
      <c r="X582" s="125"/>
      <c r="Y582" s="125"/>
      <c r="Z582" s="125"/>
      <c r="AA582" s="125"/>
      <c r="AB582" s="125"/>
      <c r="AC582" s="125"/>
      <c r="AD582" s="125"/>
      <c r="AE582" s="125"/>
      <c r="AF582" s="125"/>
      <c r="AG582" s="125"/>
      <c r="AH582" s="14"/>
      <c r="AI582" s="124">
        <v>40633</v>
      </c>
      <c r="AJ582" s="123">
        <v>1.931</v>
      </c>
      <c r="AK582" s="123">
        <v>2.5861166666666673</v>
      </c>
      <c r="AL582" s="123">
        <v>2</v>
      </c>
      <c r="AV582" s="14"/>
    </row>
    <row r="583" spans="17:48" x14ac:dyDescent="0.3">
      <c r="Q583" s="14"/>
      <c r="R583" s="125"/>
      <c r="S583" s="125"/>
      <c r="T583" s="125"/>
      <c r="U583" s="125"/>
      <c r="V583" s="125"/>
      <c r="W583" s="125"/>
      <c r="X583" s="125"/>
      <c r="Y583" s="125"/>
      <c r="Z583" s="125"/>
      <c r="AA583" s="125"/>
      <c r="AB583" s="125"/>
      <c r="AC583" s="125"/>
      <c r="AD583" s="125"/>
      <c r="AE583" s="125"/>
      <c r="AF583" s="125"/>
      <c r="AG583" s="125"/>
      <c r="AH583" s="14"/>
      <c r="AI583" s="124">
        <v>40663</v>
      </c>
      <c r="AJ583" s="123">
        <v>2.0830000000000002</v>
      </c>
      <c r="AK583" s="123">
        <v>2.5740666666666665</v>
      </c>
      <c r="AL583" s="123">
        <v>2</v>
      </c>
      <c r="AV583" s="14"/>
    </row>
    <row r="584" spans="17:48" x14ac:dyDescent="0.3">
      <c r="Q584" s="14"/>
      <c r="R584" s="125"/>
      <c r="S584" s="125"/>
      <c r="T584" s="125"/>
      <c r="U584" s="125"/>
      <c r="V584" s="125"/>
      <c r="W584" s="125"/>
      <c r="X584" s="125"/>
      <c r="Y584" s="125"/>
      <c r="Z584" s="125"/>
      <c r="AA584" s="125"/>
      <c r="AB584" s="125"/>
      <c r="AC584" s="125"/>
      <c r="AD584" s="125"/>
      <c r="AE584" s="125"/>
      <c r="AF584" s="125"/>
      <c r="AG584" s="125"/>
      <c r="AH584" s="14"/>
      <c r="AI584" s="124">
        <v>40694</v>
      </c>
      <c r="AJ584" s="123">
        <v>1.849</v>
      </c>
      <c r="AK584" s="123">
        <v>2.5598416666666668</v>
      </c>
      <c r="AL584" s="123">
        <v>2</v>
      </c>
      <c r="AV584" s="14"/>
    </row>
    <row r="585" spans="17:48" x14ac:dyDescent="0.3">
      <c r="Q585" s="14"/>
      <c r="R585" s="125"/>
      <c r="S585" s="125"/>
      <c r="T585" s="125"/>
      <c r="U585" s="125"/>
      <c r="V585" s="125"/>
      <c r="W585" s="125"/>
      <c r="X585" s="125"/>
      <c r="Y585" s="125"/>
      <c r="Z585" s="125"/>
      <c r="AA585" s="125"/>
      <c r="AB585" s="125"/>
      <c r="AC585" s="125"/>
      <c r="AD585" s="125"/>
      <c r="AE585" s="125"/>
      <c r="AF585" s="125"/>
      <c r="AG585" s="125"/>
      <c r="AH585" s="14"/>
      <c r="AI585" s="124">
        <v>40724</v>
      </c>
      <c r="AJ585" s="123">
        <v>1.7389999999999999</v>
      </c>
      <c r="AK585" s="123">
        <v>2.5461416666666663</v>
      </c>
      <c r="AL585" s="123">
        <v>2</v>
      </c>
      <c r="AV585" s="14"/>
    </row>
    <row r="586" spans="17:48" x14ac:dyDescent="0.3">
      <c r="Q586" s="14"/>
      <c r="R586" s="125"/>
      <c r="S586" s="125"/>
      <c r="T586" s="125"/>
      <c r="U586" s="125"/>
      <c r="V586" s="125"/>
      <c r="W586" s="125"/>
      <c r="X586" s="125"/>
      <c r="Y586" s="125"/>
      <c r="Z586" s="125"/>
      <c r="AA586" s="125"/>
      <c r="AB586" s="125"/>
      <c r="AC586" s="125"/>
      <c r="AD586" s="125"/>
      <c r="AE586" s="125"/>
      <c r="AF586" s="125"/>
      <c r="AG586" s="125"/>
      <c r="AH586" s="14"/>
      <c r="AI586" s="124">
        <v>40755</v>
      </c>
      <c r="AJ586" s="123">
        <v>1.4359999999999999</v>
      </c>
      <c r="AK586" s="123">
        <v>2.5301333333333327</v>
      </c>
      <c r="AL586" s="123">
        <v>2</v>
      </c>
      <c r="AV586" s="14"/>
    </row>
    <row r="587" spans="17:48" x14ac:dyDescent="0.3">
      <c r="Q587" s="14"/>
      <c r="R587" s="125"/>
      <c r="S587" s="125"/>
      <c r="T587" s="125"/>
      <c r="U587" s="125"/>
      <c r="V587" s="125"/>
      <c r="W587" s="125"/>
      <c r="X587" s="125"/>
      <c r="Y587" s="125"/>
      <c r="Z587" s="125"/>
      <c r="AA587" s="125"/>
      <c r="AB587" s="125"/>
      <c r="AC587" s="125"/>
      <c r="AD587" s="125"/>
      <c r="AE587" s="125"/>
      <c r="AF587" s="125"/>
      <c r="AG587" s="125"/>
      <c r="AH587" s="14"/>
      <c r="AI587" s="124">
        <v>40786</v>
      </c>
      <c r="AJ587" s="123">
        <v>1.133</v>
      </c>
      <c r="AK587" s="123">
        <v>2.5119333333333325</v>
      </c>
      <c r="AL587" s="123">
        <v>2</v>
      </c>
      <c r="AV587" s="14"/>
    </row>
    <row r="588" spans="17:48" x14ac:dyDescent="0.3">
      <c r="Q588" s="14"/>
      <c r="R588" s="125"/>
      <c r="S588" s="125"/>
      <c r="T588" s="125"/>
      <c r="U588" s="125"/>
      <c r="V588" s="125"/>
      <c r="W588" s="125"/>
      <c r="X588" s="125"/>
      <c r="Y588" s="125"/>
      <c r="Z588" s="125"/>
      <c r="AA588" s="125"/>
      <c r="AB588" s="125"/>
      <c r="AC588" s="125"/>
      <c r="AD588" s="125"/>
      <c r="AE588" s="125"/>
      <c r="AF588" s="125"/>
      <c r="AG588" s="125"/>
      <c r="AH588" s="14"/>
      <c r="AI588" s="124">
        <v>40816</v>
      </c>
      <c r="AJ588" s="123">
        <v>1.0029999999999999</v>
      </c>
      <c r="AK588" s="123">
        <v>2.4927749999999991</v>
      </c>
      <c r="AL588" s="123">
        <v>2</v>
      </c>
      <c r="AV588" s="14"/>
    </row>
    <row r="589" spans="17:48" x14ac:dyDescent="0.3">
      <c r="Q589" s="14"/>
      <c r="R589" s="125"/>
      <c r="S589" s="125"/>
      <c r="T589" s="125"/>
      <c r="U589" s="125"/>
      <c r="V589" s="125"/>
      <c r="W589" s="125"/>
      <c r="X589" s="125"/>
      <c r="Y589" s="125"/>
      <c r="Z589" s="125"/>
      <c r="AA589" s="125"/>
      <c r="AB589" s="125"/>
      <c r="AC589" s="125"/>
      <c r="AD589" s="125"/>
      <c r="AE589" s="125"/>
      <c r="AF589" s="125"/>
      <c r="AG589" s="125"/>
      <c r="AH589" s="14"/>
      <c r="AI589" s="124">
        <v>40847</v>
      </c>
      <c r="AJ589" s="123">
        <v>1.0820000000000001</v>
      </c>
      <c r="AK589" s="123">
        <v>2.4767499999999987</v>
      </c>
      <c r="AL589" s="123">
        <v>2</v>
      </c>
      <c r="AV589" s="14"/>
    </row>
    <row r="590" spans="17:48" x14ac:dyDescent="0.3">
      <c r="Q590" s="14"/>
      <c r="R590" s="125"/>
      <c r="S590" s="125"/>
      <c r="T590" s="125"/>
      <c r="U590" s="125"/>
      <c r="V590" s="125"/>
      <c r="W590" s="125"/>
      <c r="X590" s="125"/>
      <c r="Y590" s="125"/>
      <c r="Z590" s="125"/>
      <c r="AA590" s="125"/>
      <c r="AB590" s="125"/>
      <c r="AC590" s="125"/>
      <c r="AD590" s="125"/>
      <c r="AE590" s="125"/>
      <c r="AF590" s="125"/>
      <c r="AG590" s="125"/>
      <c r="AH590" s="14"/>
      <c r="AI590" s="124">
        <v>40877</v>
      </c>
      <c r="AJ590" s="123">
        <v>0.94499999999999995</v>
      </c>
      <c r="AK590" s="123">
        <v>2.4574499999999988</v>
      </c>
      <c r="AL590" s="123">
        <v>2</v>
      </c>
      <c r="AV590" s="14"/>
    </row>
    <row r="591" spans="17:48" x14ac:dyDescent="0.3">
      <c r="Q591" s="14"/>
      <c r="R591" s="125"/>
      <c r="S591" s="125"/>
      <c r="T591" s="125"/>
      <c r="U591" s="125"/>
      <c r="V591" s="125"/>
      <c r="W591" s="125"/>
      <c r="X591" s="125"/>
      <c r="Y591" s="125"/>
      <c r="Z591" s="125"/>
      <c r="AA591" s="125"/>
      <c r="AB591" s="125"/>
      <c r="AC591" s="125"/>
      <c r="AD591" s="125"/>
      <c r="AE591" s="125"/>
      <c r="AF591" s="125"/>
      <c r="AG591" s="125"/>
      <c r="AH591" s="14"/>
      <c r="AI591" s="124">
        <v>40908</v>
      </c>
      <c r="AJ591" s="123">
        <v>0.74</v>
      </c>
      <c r="AK591" s="123">
        <v>2.4339916666666657</v>
      </c>
      <c r="AL591" s="123">
        <v>2</v>
      </c>
      <c r="AV591" s="14"/>
    </row>
    <row r="592" spans="17:48" x14ac:dyDescent="0.3">
      <c r="Q592" s="14"/>
      <c r="R592" s="125"/>
      <c r="S592" s="125"/>
      <c r="T592" s="125"/>
      <c r="U592" s="125"/>
      <c r="V592" s="125"/>
      <c r="W592" s="125"/>
      <c r="X592" s="125"/>
      <c r="Y592" s="125"/>
      <c r="Z592" s="125"/>
      <c r="AA592" s="125"/>
      <c r="AB592" s="125"/>
      <c r="AC592" s="125"/>
      <c r="AD592" s="125"/>
      <c r="AE592" s="125"/>
      <c r="AF592" s="125"/>
      <c r="AG592" s="125"/>
      <c r="AH592" s="14"/>
      <c r="AI592" s="124">
        <v>40939</v>
      </c>
      <c r="AJ592" s="123">
        <v>0.73499999999999999</v>
      </c>
      <c r="AK592" s="123">
        <v>2.4101999999999992</v>
      </c>
      <c r="AL592" s="123">
        <v>1.5</v>
      </c>
      <c r="AV592" s="14"/>
    </row>
    <row r="593" spans="17:48" x14ac:dyDescent="0.3">
      <c r="Q593" s="14"/>
      <c r="R593" s="125"/>
      <c r="S593" s="125"/>
      <c r="T593" s="125"/>
      <c r="U593" s="125"/>
      <c r="V593" s="125"/>
      <c r="W593" s="125"/>
      <c r="X593" s="125"/>
      <c r="Y593" s="125"/>
      <c r="Z593" s="125"/>
      <c r="AA593" s="125"/>
      <c r="AB593" s="125"/>
      <c r="AC593" s="125"/>
      <c r="AD593" s="125"/>
      <c r="AE593" s="125"/>
      <c r="AF593" s="125"/>
      <c r="AG593" s="125"/>
      <c r="AH593" s="14"/>
      <c r="AI593" s="124">
        <v>40968</v>
      </c>
      <c r="AJ593" s="123">
        <v>0.72</v>
      </c>
      <c r="AK593" s="123">
        <v>2.3861166666666667</v>
      </c>
      <c r="AL593" s="123">
        <v>1.5</v>
      </c>
      <c r="AV593" s="14"/>
    </row>
    <row r="594" spans="17:48" x14ac:dyDescent="0.3">
      <c r="Q594" s="14"/>
      <c r="R594" s="125"/>
      <c r="S594" s="125"/>
      <c r="T594" s="125"/>
      <c r="U594" s="125"/>
      <c r="V594" s="125"/>
      <c r="W594" s="125"/>
      <c r="X594" s="125"/>
      <c r="Y594" s="125"/>
      <c r="Z594" s="125"/>
      <c r="AA594" s="125"/>
      <c r="AB594" s="125"/>
      <c r="AC594" s="125"/>
      <c r="AD594" s="125"/>
      <c r="AE594" s="125"/>
      <c r="AF594" s="125"/>
      <c r="AG594" s="125"/>
      <c r="AH594" s="14"/>
      <c r="AI594" s="124">
        <v>40999</v>
      </c>
      <c r="AJ594" s="123">
        <v>0.85399999999999998</v>
      </c>
      <c r="AK594" s="123">
        <v>2.3629333333333329</v>
      </c>
      <c r="AL594" s="123">
        <v>1.5</v>
      </c>
      <c r="AV594" s="14"/>
    </row>
    <row r="595" spans="17:48" x14ac:dyDescent="0.3">
      <c r="Q595" s="14"/>
      <c r="R595" s="125"/>
      <c r="S595" s="125"/>
      <c r="T595" s="125"/>
      <c r="U595" s="125"/>
      <c r="V595" s="125"/>
      <c r="W595" s="125"/>
      <c r="X595" s="125"/>
      <c r="Y595" s="125"/>
      <c r="Z595" s="125"/>
      <c r="AA595" s="125"/>
      <c r="AB595" s="125"/>
      <c r="AC595" s="125"/>
      <c r="AD595" s="125"/>
      <c r="AE595" s="125"/>
      <c r="AF595" s="125"/>
      <c r="AG595" s="125"/>
      <c r="AH595" s="14"/>
      <c r="AI595" s="124">
        <v>41029</v>
      </c>
      <c r="AJ595" s="123">
        <v>0.73499999999999999</v>
      </c>
      <c r="AK595" s="123">
        <v>2.339658333333333</v>
      </c>
      <c r="AL595" s="123">
        <v>1.5</v>
      </c>
      <c r="AV595" s="14"/>
    </row>
    <row r="596" spans="17:48" x14ac:dyDescent="0.3">
      <c r="Q596" s="14"/>
      <c r="R596" s="125"/>
      <c r="S596" s="125"/>
      <c r="T596" s="125"/>
      <c r="U596" s="125"/>
      <c r="V596" s="125"/>
      <c r="W596" s="125"/>
      <c r="X596" s="125"/>
      <c r="Y596" s="125"/>
      <c r="Z596" s="125"/>
      <c r="AA596" s="125"/>
      <c r="AB596" s="125"/>
      <c r="AC596" s="125"/>
      <c r="AD596" s="125"/>
      <c r="AE596" s="125"/>
      <c r="AF596" s="125"/>
      <c r="AG596" s="125"/>
      <c r="AH596" s="14"/>
      <c r="AI596" s="124">
        <v>41060</v>
      </c>
      <c r="AJ596" s="123">
        <v>0.61</v>
      </c>
      <c r="AK596" s="123">
        <v>2.3158666666666661</v>
      </c>
      <c r="AL596" s="123">
        <v>1.5</v>
      </c>
      <c r="AV596" s="14"/>
    </row>
    <row r="597" spans="17:48" x14ac:dyDescent="0.3">
      <c r="Q597" s="14"/>
      <c r="R597" s="125"/>
      <c r="S597" s="125"/>
      <c r="T597" s="125"/>
      <c r="U597" s="125"/>
      <c r="V597" s="125"/>
      <c r="W597" s="125"/>
      <c r="X597" s="125"/>
      <c r="Y597" s="125"/>
      <c r="Z597" s="125"/>
      <c r="AA597" s="125"/>
      <c r="AB597" s="125"/>
      <c r="AC597" s="125"/>
      <c r="AD597" s="125"/>
      <c r="AE597" s="125"/>
      <c r="AF597" s="125"/>
      <c r="AG597" s="125"/>
      <c r="AH597" s="14"/>
      <c r="AI597" s="124">
        <v>41090</v>
      </c>
      <c r="AJ597" s="123">
        <v>0.67800000000000005</v>
      </c>
      <c r="AK597" s="123">
        <v>2.294025</v>
      </c>
      <c r="AL597" s="123">
        <v>1.5</v>
      </c>
      <c r="AV597" s="14"/>
    </row>
    <row r="598" spans="17:48" x14ac:dyDescent="0.3">
      <c r="Q598" s="14"/>
      <c r="R598" s="125"/>
      <c r="S598" s="125"/>
      <c r="T598" s="125"/>
      <c r="U598" s="125"/>
      <c r="V598" s="125"/>
      <c r="W598" s="125"/>
      <c r="X598" s="125"/>
      <c r="Y598" s="125"/>
      <c r="Z598" s="125"/>
      <c r="AA598" s="125"/>
      <c r="AB598" s="125"/>
      <c r="AC598" s="125"/>
      <c r="AD598" s="125"/>
      <c r="AE598" s="125"/>
      <c r="AF598" s="125"/>
      <c r="AG598" s="125"/>
      <c r="AH598" s="14"/>
      <c r="AI598" s="124">
        <v>41121</v>
      </c>
      <c r="AJ598" s="123">
        <v>0.56100000000000005</v>
      </c>
      <c r="AK598" s="123">
        <v>2.2716333333333334</v>
      </c>
      <c r="AL598" s="123">
        <v>1.5</v>
      </c>
      <c r="AV598" s="14"/>
    </row>
    <row r="599" spans="17:48" x14ac:dyDescent="0.3">
      <c r="Q599" s="14"/>
      <c r="R599" s="125"/>
      <c r="S599" s="125"/>
      <c r="T599" s="125"/>
      <c r="U599" s="125"/>
      <c r="V599" s="125"/>
      <c r="W599" s="125"/>
      <c r="X599" s="125"/>
      <c r="Y599" s="125"/>
      <c r="Z599" s="125"/>
      <c r="AA599" s="125"/>
      <c r="AB599" s="125"/>
      <c r="AC599" s="125"/>
      <c r="AD599" s="125"/>
      <c r="AE599" s="125"/>
      <c r="AF599" s="125"/>
      <c r="AG599" s="125"/>
      <c r="AH599" s="14"/>
      <c r="AI599" s="124">
        <v>41152</v>
      </c>
      <c r="AJ599" s="123">
        <v>0.56899999999999995</v>
      </c>
      <c r="AK599" s="123">
        <v>2.2497750000000001</v>
      </c>
      <c r="AL599" s="123">
        <v>1.5</v>
      </c>
      <c r="AV599" s="14"/>
    </row>
    <row r="600" spans="17:48" x14ac:dyDescent="0.3">
      <c r="Q600" s="14"/>
      <c r="R600" s="125"/>
      <c r="S600" s="125"/>
      <c r="T600" s="125"/>
      <c r="U600" s="125"/>
      <c r="V600" s="125"/>
      <c r="W600" s="125"/>
      <c r="X600" s="125"/>
      <c r="Y600" s="125"/>
      <c r="Z600" s="125"/>
      <c r="AA600" s="125"/>
      <c r="AB600" s="125"/>
      <c r="AC600" s="125"/>
      <c r="AD600" s="125"/>
      <c r="AE600" s="125"/>
      <c r="AF600" s="125"/>
      <c r="AG600" s="125"/>
      <c r="AH600" s="14"/>
      <c r="AI600" s="124">
        <v>41182</v>
      </c>
      <c r="AJ600" s="123">
        <v>0.59899999999999998</v>
      </c>
      <c r="AK600" s="123">
        <v>2.2317583333333331</v>
      </c>
      <c r="AL600" s="123">
        <v>1.5</v>
      </c>
      <c r="AV600" s="14"/>
    </row>
    <row r="601" spans="17:48" x14ac:dyDescent="0.3">
      <c r="Q601" s="14"/>
      <c r="R601" s="125"/>
      <c r="S601" s="125"/>
      <c r="T601" s="125"/>
      <c r="U601" s="125"/>
      <c r="V601" s="125"/>
      <c r="W601" s="125"/>
      <c r="X601" s="125"/>
      <c r="Y601" s="125"/>
      <c r="Z601" s="125"/>
      <c r="AA601" s="125"/>
      <c r="AB601" s="125"/>
      <c r="AC601" s="125"/>
      <c r="AD601" s="125"/>
      <c r="AE601" s="125"/>
      <c r="AF601" s="125"/>
      <c r="AG601" s="125"/>
      <c r="AH601" s="14"/>
      <c r="AI601" s="124">
        <v>41213</v>
      </c>
      <c r="AJ601" s="123">
        <v>0.59699999999999998</v>
      </c>
      <c r="AK601" s="123">
        <v>2.2128749999999999</v>
      </c>
      <c r="AL601" s="123">
        <v>1.5</v>
      </c>
      <c r="AV601" s="14"/>
    </row>
    <row r="602" spans="17:48" x14ac:dyDescent="0.3">
      <c r="Q602" s="14"/>
      <c r="R602" s="125"/>
      <c r="S602" s="125"/>
      <c r="T602" s="125"/>
      <c r="U602" s="125"/>
      <c r="V602" s="125"/>
      <c r="W602" s="125"/>
      <c r="X602" s="125"/>
      <c r="Y602" s="125"/>
      <c r="Z602" s="125"/>
      <c r="AA602" s="125"/>
      <c r="AB602" s="125"/>
      <c r="AC602" s="125"/>
      <c r="AD602" s="125"/>
      <c r="AE602" s="125"/>
      <c r="AF602" s="125"/>
      <c r="AG602" s="125"/>
      <c r="AH602" s="14"/>
      <c r="AI602" s="124">
        <v>41243</v>
      </c>
      <c r="AJ602" s="123">
        <v>0.53</v>
      </c>
      <c r="AK602" s="123">
        <v>2.1939666666666668</v>
      </c>
      <c r="AL602" s="123">
        <v>1.5</v>
      </c>
      <c r="AV602" s="14"/>
    </row>
    <row r="603" spans="17:48" x14ac:dyDescent="0.3">
      <c r="Q603" s="14"/>
      <c r="R603" s="125"/>
      <c r="S603" s="125"/>
      <c r="T603" s="125"/>
      <c r="U603" s="125"/>
      <c r="V603" s="125"/>
      <c r="W603" s="125"/>
      <c r="X603" s="125"/>
      <c r="Y603" s="125"/>
      <c r="Z603" s="125"/>
      <c r="AA603" s="125"/>
      <c r="AB603" s="125"/>
      <c r="AC603" s="125"/>
      <c r="AD603" s="125"/>
      <c r="AE603" s="125"/>
      <c r="AF603" s="125"/>
      <c r="AG603" s="125"/>
      <c r="AH603" s="14"/>
      <c r="AI603" s="124">
        <v>41274</v>
      </c>
      <c r="AJ603" s="123">
        <v>0.55700000000000005</v>
      </c>
      <c r="AK603" s="123">
        <v>2.1786416666666666</v>
      </c>
      <c r="AL603" s="123">
        <v>1.5</v>
      </c>
      <c r="AV603" s="14"/>
    </row>
    <row r="604" spans="17:48" x14ac:dyDescent="0.3">
      <c r="Q604" s="14"/>
      <c r="R604" s="125"/>
      <c r="S604" s="125"/>
      <c r="T604" s="125"/>
      <c r="U604" s="125"/>
      <c r="V604" s="125"/>
      <c r="W604" s="125"/>
      <c r="X604" s="125"/>
      <c r="Y604" s="125"/>
      <c r="Z604" s="125"/>
      <c r="AA604" s="125"/>
      <c r="AB604" s="125"/>
      <c r="AC604" s="125"/>
      <c r="AD604" s="125"/>
      <c r="AE604" s="125"/>
      <c r="AF604" s="125"/>
      <c r="AG604" s="125"/>
      <c r="AH604" s="14"/>
      <c r="AI604" s="124">
        <v>41305</v>
      </c>
      <c r="AJ604" s="123">
        <v>0.78900000000000003</v>
      </c>
      <c r="AK604" s="123">
        <v>2.1652499999999999</v>
      </c>
      <c r="AL604" s="123">
        <v>1.5</v>
      </c>
      <c r="AV604" s="14"/>
    </row>
    <row r="605" spans="17:48" x14ac:dyDescent="0.3">
      <c r="Q605" s="14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  <c r="AG605" s="125"/>
      <c r="AH605" s="14"/>
      <c r="AI605" s="124">
        <v>41333</v>
      </c>
      <c r="AJ605" s="123">
        <v>0.72099999999999997</v>
      </c>
      <c r="AK605" s="123">
        <v>2.1514666666666669</v>
      </c>
      <c r="AL605" s="123">
        <v>1.5</v>
      </c>
      <c r="AV605" s="14"/>
    </row>
    <row r="606" spans="17:48" x14ac:dyDescent="0.3">
      <c r="Q606" s="14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4"/>
      <c r="AI606" s="124">
        <v>41364</v>
      </c>
      <c r="AJ606" s="123">
        <v>0.747</v>
      </c>
      <c r="AK606" s="123">
        <v>2.1365500000000002</v>
      </c>
      <c r="AL606" s="123">
        <v>1.5</v>
      </c>
      <c r="AV606" s="14"/>
    </row>
    <row r="607" spans="17:48" x14ac:dyDescent="0.3">
      <c r="Q607" s="14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4"/>
      <c r="AI607" s="124">
        <v>41394</v>
      </c>
      <c r="AJ607" s="123">
        <v>0.61199999999999999</v>
      </c>
      <c r="AK607" s="123">
        <v>2.1194916666666672</v>
      </c>
      <c r="AL607" s="123">
        <v>1.5</v>
      </c>
      <c r="AV607" s="14"/>
    </row>
    <row r="608" spans="17:48" x14ac:dyDescent="0.3">
      <c r="Q608" s="14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4"/>
      <c r="AI608" s="124">
        <v>41425</v>
      </c>
      <c r="AJ608" s="123">
        <v>0.75986748179999997</v>
      </c>
      <c r="AK608" s="123">
        <v>2.1061738956816671</v>
      </c>
      <c r="AL608" s="123">
        <v>1.5</v>
      </c>
      <c r="AV608" s="14"/>
    </row>
    <row r="609" spans="17:48" x14ac:dyDescent="0.3">
      <c r="Q609" s="14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4"/>
      <c r="AI609" s="124">
        <v>41455</v>
      </c>
      <c r="AJ609" s="123">
        <v>1.0602406277</v>
      </c>
      <c r="AK609" s="123">
        <v>2.093284234245834</v>
      </c>
      <c r="AL609" s="123">
        <v>1.5</v>
      </c>
      <c r="AV609" s="14"/>
    </row>
    <row r="610" spans="17:48" x14ac:dyDescent="0.3">
      <c r="Q610" s="14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4"/>
      <c r="AI610" s="124">
        <v>41486</v>
      </c>
      <c r="AJ610" s="123">
        <v>1.0972088360000001</v>
      </c>
      <c r="AK610" s="123">
        <v>2.0802109745458339</v>
      </c>
      <c r="AL610" s="123">
        <v>1.5</v>
      </c>
      <c r="AV610" s="14"/>
    </row>
    <row r="611" spans="17:48" x14ac:dyDescent="0.3">
      <c r="Q611" s="14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4"/>
      <c r="AI611" s="124">
        <v>41517</v>
      </c>
      <c r="AJ611" s="123">
        <v>1.1423637806</v>
      </c>
      <c r="AK611" s="123">
        <v>2.0657723393841674</v>
      </c>
      <c r="AL611" s="123">
        <v>1.5</v>
      </c>
      <c r="AV611" s="14"/>
    </row>
    <row r="612" spans="17:48" x14ac:dyDescent="0.3">
      <c r="Q612" s="14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4"/>
      <c r="AI612" s="124">
        <v>41547</v>
      </c>
      <c r="AJ612" s="123">
        <v>1.1097486560000001</v>
      </c>
      <c r="AK612" s="123">
        <v>2.0518785781841671</v>
      </c>
      <c r="AL612" s="123">
        <v>1.5</v>
      </c>
      <c r="AV612" s="14"/>
    </row>
    <row r="613" spans="17:48" x14ac:dyDescent="0.3">
      <c r="Q613" s="14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4"/>
      <c r="AI613" s="124">
        <v>41578</v>
      </c>
      <c r="AJ613" s="123">
        <v>1.0698666475</v>
      </c>
      <c r="AK613" s="123">
        <v>2.0367774669133336</v>
      </c>
      <c r="AL613" s="123">
        <v>1.5</v>
      </c>
      <c r="AV613" s="14"/>
    </row>
    <row r="614" spans="17:48" x14ac:dyDescent="0.3">
      <c r="Q614" s="14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4"/>
      <c r="AI614" s="124">
        <v>41608</v>
      </c>
      <c r="AJ614" s="123">
        <v>1.0312548026999999</v>
      </c>
      <c r="AK614" s="123">
        <v>2.0204295902691674</v>
      </c>
      <c r="AL614" s="123">
        <v>1.5</v>
      </c>
      <c r="AV614" s="14"/>
    </row>
    <row r="615" spans="17:48" x14ac:dyDescent="0.3">
      <c r="Q615" s="14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4"/>
      <c r="AI615" s="124">
        <v>41639</v>
      </c>
      <c r="AJ615" s="123">
        <v>1.2529629352</v>
      </c>
      <c r="AK615" s="123">
        <v>2.0077042813958337</v>
      </c>
      <c r="AL615" s="123">
        <v>1.5</v>
      </c>
      <c r="AV615" s="14"/>
    </row>
    <row r="616" spans="17:48" x14ac:dyDescent="0.3">
      <c r="Q616" s="14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4"/>
      <c r="AI616" s="124">
        <v>41670</v>
      </c>
      <c r="AJ616" s="123">
        <v>0.98286495659999995</v>
      </c>
      <c r="AK616" s="123">
        <v>1.9921281560341673</v>
      </c>
      <c r="AL616" s="123">
        <v>1.75</v>
      </c>
      <c r="AV616" s="14"/>
    </row>
    <row r="617" spans="17:48" x14ac:dyDescent="0.3">
      <c r="Q617" s="14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4"/>
      <c r="AI617" s="124">
        <v>41698</v>
      </c>
      <c r="AJ617" s="123">
        <v>0.95060976239999995</v>
      </c>
      <c r="AK617" s="123">
        <v>1.9777082373875008</v>
      </c>
      <c r="AL617" s="123">
        <v>1.75</v>
      </c>
      <c r="AV617" s="14"/>
    </row>
    <row r="618" spans="17:48" x14ac:dyDescent="0.3">
      <c r="Q618" s="14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4"/>
      <c r="AI618" s="124">
        <v>41729</v>
      </c>
      <c r="AJ618" s="123">
        <v>0.9547188378</v>
      </c>
      <c r="AK618" s="123">
        <v>1.9637308943691678</v>
      </c>
      <c r="AL618" s="123">
        <v>1.75</v>
      </c>
      <c r="AV618" s="14"/>
    </row>
    <row r="619" spans="17:48" x14ac:dyDescent="0.3">
      <c r="Q619" s="14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4"/>
      <c r="AI619" s="124">
        <v>41759</v>
      </c>
      <c r="AJ619" s="123">
        <v>0.85983924609999995</v>
      </c>
      <c r="AK619" s="123">
        <v>1.9474878880866675</v>
      </c>
      <c r="AL619" s="123">
        <v>1.75</v>
      </c>
      <c r="AV619" s="14"/>
    </row>
    <row r="620" spans="17:48" x14ac:dyDescent="0.3">
      <c r="Q620" s="14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4"/>
      <c r="AI620" s="124">
        <v>41790</v>
      </c>
      <c r="AJ620" s="123">
        <v>0.76959865130000005</v>
      </c>
      <c r="AK620" s="123">
        <v>1.9298345435141677</v>
      </c>
      <c r="AL620" s="123">
        <v>1.75</v>
      </c>
      <c r="AV620" s="14"/>
    </row>
    <row r="621" spans="17:48" x14ac:dyDescent="0.3">
      <c r="Q621" s="14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4"/>
      <c r="AI621" s="124">
        <v>41820</v>
      </c>
      <c r="AJ621" s="123">
        <v>0.71393398730000002</v>
      </c>
      <c r="AK621" s="123">
        <v>1.9104506600750009</v>
      </c>
      <c r="AL621" s="123">
        <v>1.75</v>
      </c>
      <c r="AV621" s="14"/>
    </row>
    <row r="622" spans="17:48" x14ac:dyDescent="0.3">
      <c r="Q622" s="14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4"/>
      <c r="AI622" s="124">
        <v>41851</v>
      </c>
      <c r="AJ622" s="123">
        <v>0.61587201170000005</v>
      </c>
      <c r="AK622" s="123">
        <v>1.8909412601725009</v>
      </c>
      <c r="AL622" s="123">
        <v>1.75</v>
      </c>
      <c r="AV622" s="14"/>
    </row>
    <row r="623" spans="17:48" x14ac:dyDescent="0.3">
      <c r="Q623" s="14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4"/>
      <c r="AI623" s="124">
        <v>41882</v>
      </c>
      <c r="AJ623" s="123">
        <v>0.52884216709999998</v>
      </c>
      <c r="AK623" s="123">
        <v>1.8718066115650012</v>
      </c>
      <c r="AL623" s="123">
        <v>1.75</v>
      </c>
      <c r="AV623" s="14"/>
    </row>
    <row r="624" spans="17:48" x14ac:dyDescent="0.3">
      <c r="Q624" s="14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4"/>
      <c r="AI624" s="124">
        <v>41912</v>
      </c>
      <c r="AJ624" s="123">
        <v>0.58865734000000003</v>
      </c>
      <c r="AK624" s="123">
        <v>1.8537954227316673</v>
      </c>
      <c r="AL624" s="123">
        <v>1.75</v>
      </c>
      <c r="AV624" s="14"/>
    </row>
    <row r="625" spans="17:48" x14ac:dyDescent="0.3">
      <c r="Q625" s="14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4"/>
      <c r="AI625" s="124">
        <v>41943</v>
      </c>
      <c r="AJ625" s="123">
        <v>0.55757454760000003</v>
      </c>
      <c r="AK625" s="123">
        <v>1.8365835439616673</v>
      </c>
      <c r="AL625" s="123">
        <v>1.75</v>
      </c>
      <c r="AV625" s="14"/>
    </row>
    <row r="626" spans="17:48" x14ac:dyDescent="0.3">
      <c r="Q626" s="14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4"/>
      <c r="AI626" s="124">
        <v>41973</v>
      </c>
      <c r="AJ626" s="123">
        <v>0.41342656680000001</v>
      </c>
      <c r="AK626" s="123">
        <v>1.8196704320183343</v>
      </c>
      <c r="AL626" s="123">
        <v>1.75</v>
      </c>
      <c r="AV626" s="14"/>
    </row>
    <row r="627" spans="17:48" x14ac:dyDescent="0.3">
      <c r="Q627" s="14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4"/>
      <c r="AI627" s="124">
        <v>42004</v>
      </c>
      <c r="AJ627" s="123">
        <v>0.37503819560000001</v>
      </c>
      <c r="AK627" s="123">
        <v>1.802945750315001</v>
      </c>
      <c r="AL627" s="123">
        <v>1.75</v>
      </c>
      <c r="AV627" s="14"/>
    </row>
    <row r="628" spans="17:48" x14ac:dyDescent="0.3">
      <c r="Q628" s="14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4"/>
      <c r="AI628" s="124">
        <v>42035</v>
      </c>
      <c r="AJ628" s="123">
        <v>-6.7009544200000007E-2</v>
      </c>
      <c r="AK628" s="123">
        <v>1.7836456707800008</v>
      </c>
      <c r="AL628" s="123">
        <v>1.75</v>
      </c>
      <c r="AV628" s="14"/>
    </row>
    <row r="629" spans="17:48" x14ac:dyDescent="0.3">
      <c r="Q629" s="14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4"/>
      <c r="AI629" s="124">
        <v>42063</v>
      </c>
      <c r="AJ629" s="123">
        <v>1.4946622499999999E-2</v>
      </c>
      <c r="AK629" s="123">
        <v>1.7639285593008343</v>
      </c>
      <c r="AL629" s="123">
        <v>1.75</v>
      </c>
      <c r="AV629" s="14"/>
    </row>
    <row r="630" spans="17:48" x14ac:dyDescent="0.3">
      <c r="Q630" s="14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4"/>
      <c r="AI630" s="124">
        <v>42094</v>
      </c>
      <c r="AJ630" s="123">
        <v>-7.0754209999999995E-4</v>
      </c>
      <c r="AK630" s="123">
        <v>1.7442976631166671</v>
      </c>
      <c r="AL630" s="123">
        <v>1.75</v>
      </c>
      <c r="AV630" s="14"/>
    </row>
    <row r="631" spans="17:48" x14ac:dyDescent="0.3">
      <c r="Q631" s="14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4"/>
      <c r="AI631" s="124">
        <v>42124</v>
      </c>
      <c r="AJ631" s="123">
        <v>3.9750188499999999E-2</v>
      </c>
      <c r="AK631" s="123">
        <v>1.7273455813541674</v>
      </c>
      <c r="AL631" s="123">
        <v>1.75</v>
      </c>
      <c r="AV631" s="14"/>
    </row>
    <row r="632" spans="17:48" x14ac:dyDescent="0.3">
      <c r="Q632" s="14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4"/>
      <c r="AI632" s="124">
        <v>42155</v>
      </c>
      <c r="AJ632" s="123">
        <v>-3.08765485E-2</v>
      </c>
      <c r="AK632" s="123">
        <v>1.7103049434500006</v>
      </c>
      <c r="AL632" s="123">
        <v>1.75</v>
      </c>
      <c r="AV632" s="14"/>
    </row>
    <row r="633" spans="17:48" x14ac:dyDescent="0.3">
      <c r="Q633" s="14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4"/>
      <c r="AI633" s="124">
        <v>42185</v>
      </c>
      <c r="AJ633" s="123">
        <v>0.1005386497</v>
      </c>
      <c r="AK633" s="123">
        <v>1.6944844321975006</v>
      </c>
      <c r="AL633" s="123">
        <v>1.75</v>
      </c>
      <c r="AV633" s="14"/>
    </row>
    <row r="634" spans="17:48" x14ac:dyDescent="0.3">
      <c r="Q634" s="14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4"/>
      <c r="AI634" s="124">
        <v>42216</v>
      </c>
      <c r="AJ634" s="123">
        <v>-3.5333244700000002E-2</v>
      </c>
      <c r="AK634" s="123">
        <v>1.6778983218250005</v>
      </c>
      <c r="AL634" s="123">
        <v>1.75</v>
      </c>
      <c r="AV634" s="14"/>
    </row>
    <row r="635" spans="17:48" x14ac:dyDescent="0.3">
      <c r="Q635" s="14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4"/>
      <c r="AI635" s="124">
        <v>42247</v>
      </c>
      <c r="AJ635" s="123">
        <v>-0.123975775</v>
      </c>
      <c r="AK635" s="123">
        <v>1.6607985237000007</v>
      </c>
      <c r="AL635" s="123">
        <v>1.75</v>
      </c>
      <c r="AV635" s="14"/>
    </row>
    <row r="636" spans="17:48" x14ac:dyDescent="0.3">
      <c r="Q636" s="14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4"/>
      <c r="AI636" s="124">
        <v>42277</v>
      </c>
      <c r="AJ636" s="123">
        <v>-9.9937408000000005E-2</v>
      </c>
      <c r="AK636" s="123">
        <v>1.6437157119666674</v>
      </c>
      <c r="AL636" s="123">
        <v>1.75</v>
      </c>
      <c r="AV636" s="14"/>
    </row>
    <row r="637" spans="17:48" x14ac:dyDescent="0.3">
      <c r="Q637" s="14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4"/>
      <c r="AI637" s="124">
        <v>42308</v>
      </c>
      <c r="AJ637" s="123">
        <v>-0.27153993199999998</v>
      </c>
      <c r="AK637" s="123">
        <v>1.6239778792000006</v>
      </c>
      <c r="AL637" s="123">
        <v>1.75</v>
      </c>
      <c r="AV637" s="14"/>
    </row>
    <row r="638" spans="17:48" x14ac:dyDescent="0.3">
      <c r="Q638" s="14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4"/>
      <c r="AI638" s="124">
        <v>42338</v>
      </c>
      <c r="AJ638" s="123">
        <v>-0.31123436799999998</v>
      </c>
      <c r="AK638" s="123">
        <v>1.603184259466667</v>
      </c>
      <c r="AL638" s="123">
        <v>1.75</v>
      </c>
      <c r="AV638" s="14"/>
    </row>
    <row r="639" spans="17:48" x14ac:dyDescent="0.3">
      <c r="Q639" s="14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4"/>
      <c r="AI639" s="124">
        <v>42369</v>
      </c>
      <c r="AJ639" s="123">
        <v>-3.9249846999999997E-2</v>
      </c>
      <c r="AK639" s="123">
        <v>1.5865238440750005</v>
      </c>
      <c r="AL639" s="123">
        <v>1.75</v>
      </c>
      <c r="AV639" s="14"/>
    </row>
    <row r="640" spans="17:48" x14ac:dyDescent="0.3">
      <c r="Q640" s="14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4"/>
      <c r="AI640" s="124">
        <v>42400</v>
      </c>
      <c r="AJ640" s="123">
        <v>-0.29944502200000001</v>
      </c>
      <c r="AK640" s="123">
        <v>1.5660868022250005</v>
      </c>
      <c r="AL640" s="123">
        <v>1.25</v>
      </c>
      <c r="AV640" s="14"/>
    </row>
    <row r="641" spans="17:48" x14ac:dyDescent="0.3">
      <c r="Q641" s="14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4"/>
      <c r="AI641" s="124">
        <v>42429</v>
      </c>
      <c r="AJ641" s="123">
        <v>-0.45337317500000002</v>
      </c>
      <c r="AK641" s="123">
        <v>1.543542025766667</v>
      </c>
      <c r="AL641" s="123">
        <v>1.25</v>
      </c>
      <c r="AV641" s="14"/>
    </row>
    <row r="642" spans="17:48" x14ac:dyDescent="0.3">
      <c r="Q642" s="14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4"/>
      <c r="AI642" s="124">
        <v>42460</v>
      </c>
      <c r="AJ642" s="123">
        <v>-0.38706774799999999</v>
      </c>
      <c r="AK642" s="123">
        <v>1.5193414612000005</v>
      </c>
      <c r="AL642" s="123">
        <v>1.25</v>
      </c>
      <c r="AV642" s="14"/>
    </row>
    <row r="643" spans="17:48" x14ac:dyDescent="0.3">
      <c r="Q643" s="14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4"/>
      <c r="AI643" s="124">
        <v>42490</v>
      </c>
      <c r="AJ643" s="123">
        <v>-0.245108091</v>
      </c>
      <c r="AK643" s="123">
        <v>1.4943655604416672</v>
      </c>
      <c r="AL643" s="123">
        <v>1.25</v>
      </c>
      <c r="AV643" s="14"/>
    </row>
    <row r="644" spans="17:48" x14ac:dyDescent="0.3">
      <c r="Q644" s="14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4"/>
      <c r="AI644" s="124">
        <v>42521</v>
      </c>
      <c r="AJ644" s="123">
        <v>-0.29782250999999998</v>
      </c>
      <c r="AK644" s="123">
        <v>1.4693837061916672</v>
      </c>
      <c r="AL644" s="123">
        <v>1.25</v>
      </c>
      <c r="AV644" s="14"/>
    </row>
    <row r="645" spans="17:48" x14ac:dyDescent="0.3">
      <c r="Q645" s="14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4"/>
      <c r="AI645" s="124">
        <v>42551</v>
      </c>
      <c r="AJ645" s="123">
        <v>-0.50837182400000003</v>
      </c>
      <c r="AK645" s="123">
        <v>1.4414139409916671</v>
      </c>
      <c r="AL645" s="123">
        <v>1.25</v>
      </c>
      <c r="AV645" s="14"/>
    </row>
    <row r="646" spans="17:48" x14ac:dyDescent="0.3">
      <c r="Q646" s="14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4"/>
      <c r="AI646" s="124">
        <v>42582</v>
      </c>
      <c r="AJ646" s="123">
        <v>-0.54332497199999996</v>
      </c>
      <c r="AK646" s="123">
        <v>1.4140362328916671</v>
      </c>
      <c r="AL646" s="123">
        <v>1.25</v>
      </c>
      <c r="AV646" s="14"/>
    </row>
    <row r="647" spans="17:48" x14ac:dyDescent="0.3">
      <c r="Q647" s="14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4"/>
      <c r="AI647" s="124">
        <v>42613</v>
      </c>
      <c r="AJ647" s="123">
        <v>-0.46185548300000001</v>
      </c>
      <c r="AK647" s="123">
        <v>1.3889624372000005</v>
      </c>
      <c r="AL647" s="123">
        <v>1.25</v>
      </c>
      <c r="AV647" s="14"/>
    </row>
    <row r="648" spans="17:48" x14ac:dyDescent="0.3">
      <c r="Q648" s="14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4"/>
      <c r="AI648" s="124">
        <v>42643</v>
      </c>
      <c r="AJ648" s="123">
        <v>-0.52230522099999999</v>
      </c>
      <c r="AK648" s="123">
        <v>1.3648682270250003</v>
      </c>
      <c r="AL648" s="123">
        <v>1.25</v>
      </c>
      <c r="AV648" s="14"/>
    </row>
    <row r="649" spans="17:48" x14ac:dyDescent="0.3">
      <c r="Q649" s="14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4"/>
      <c r="AI649" s="124">
        <v>42674</v>
      </c>
      <c r="AJ649" s="123">
        <v>-0.361533414</v>
      </c>
      <c r="AK649" s="123">
        <v>1.3410637819083335</v>
      </c>
      <c r="AL649" s="123">
        <v>1.25</v>
      </c>
      <c r="AV649" s="14"/>
    </row>
    <row r="650" spans="17:48" x14ac:dyDescent="0.3">
      <c r="Q650" s="14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4"/>
      <c r="AI650" s="124">
        <v>42704</v>
      </c>
      <c r="AJ650" s="123">
        <v>-0.129981978</v>
      </c>
      <c r="AK650" s="123">
        <v>1.3204722654250003</v>
      </c>
      <c r="AL650" s="123">
        <v>1.25</v>
      </c>
      <c r="AV650" s="14"/>
    </row>
    <row r="651" spans="17:48" x14ac:dyDescent="0.3">
      <c r="Q651" s="14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4"/>
      <c r="AI651" s="124">
        <v>42735</v>
      </c>
      <c r="AJ651" s="123">
        <v>-0.1354735</v>
      </c>
      <c r="AK651" s="123">
        <v>1.2986016529250006</v>
      </c>
      <c r="AL651" s="123">
        <v>1.25</v>
      </c>
      <c r="AV651" s="14"/>
    </row>
    <row r="652" spans="17:48" x14ac:dyDescent="0.3">
      <c r="Q652" s="14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4"/>
      <c r="AI652" s="124">
        <v>42766</v>
      </c>
      <c r="AJ652" s="123">
        <v>-7.1584973999999996E-2</v>
      </c>
      <c r="AK652" s="123">
        <v>1.2761801114750007</v>
      </c>
      <c r="AL652" s="123">
        <v>1</v>
      </c>
      <c r="AV652" s="14"/>
    </row>
    <row r="653" spans="17:48" x14ac:dyDescent="0.3">
      <c r="Q653" s="14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4"/>
      <c r="AI653" s="124">
        <v>42794</v>
      </c>
      <c r="AJ653" s="123">
        <v>-0.212659493</v>
      </c>
      <c r="AK653" s="123">
        <v>1.2531079490333343</v>
      </c>
      <c r="AL653" s="123">
        <v>1</v>
      </c>
      <c r="AV653" s="14"/>
    </row>
    <row r="654" spans="17:48" x14ac:dyDescent="0.3">
      <c r="Q654" s="14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4"/>
      <c r="AI654" s="124">
        <v>42825</v>
      </c>
      <c r="AJ654" s="123">
        <v>-0.100431149</v>
      </c>
      <c r="AK654" s="123">
        <v>1.2297543561250004</v>
      </c>
      <c r="AL654" s="123">
        <v>1</v>
      </c>
      <c r="AV654" s="14"/>
    </row>
    <row r="655" spans="17:48" x14ac:dyDescent="0.3">
      <c r="Q655" s="14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4"/>
      <c r="AI655" s="124">
        <v>42855</v>
      </c>
      <c r="AJ655" s="123">
        <v>-9.6000000000000002E-2</v>
      </c>
      <c r="AK655" s="123">
        <v>1.2056126894583337</v>
      </c>
      <c r="AL655" s="123">
        <v>1</v>
      </c>
      <c r="AV655" s="14"/>
    </row>
    <row r="656" spans="17:48" x14ac:dyDescent="0.3">
      <c r="Q656" s="14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4"/>
      <c r="AI656" s="124">
        <v>42886</v>
      </c>
      <c r="AJ656" s="123">
        <v>-0.14499999999999999</v>
      </c>
      <c r="AK656" s="123">
        <v>1.1791376894583339</v>
      </c>
      <c r="AL656" s="123">
        <v>1</v>
      </c>
      <c r="AV656" s="14"/>
    </row>
    <row r="657" spans="17:48" x14ac:dyDescent="0.3">
      <c r="Q657" s="14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4"/>
      <c r="AI657" s="124">
        <v>42916</v>
      </c>
      <c r="AJ657" s="123">
        <v>-2.5000000000000001E-2</v>
      </c>
      <c r="AK657" s="123">
        <v>1.1523126894583335</v>
      </c>
      <c r="AL657" s="123">
        <v>1</v>
      </c>
      <c r="AV657" s="14"/>
    </row>
    <row r="658" spans="17:48" x14ac:dyDescent="0.3">
      <c r="Q658" s="14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4"/>
      <c r="AI658" s="124">
        <v>42947</v>
      </c>
      <c r="AJ658" s="123">
        <v>0.06</v>
      </c>
      <c r="AK658" s="123">
        <v>1.1269126894583334</v>
      </c>
      <c r="AL658" s="123">
        <v>1</v>
      </c>
      <c r="AV658" s="14"/>
    </row>
    <row r="659" spans="17:48" x14ac:dyDescent="0.3">
      <c r="Q659" s="14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4"/>
      <c r="AI659" s="124">
        <v>42978</v>
      </c>
      <c r="AJ659" s="123">
        <v>-0.114</v>
      </c>
      <c r="AK659" s="123">
        <v>1.1005543561250002</v>
      </c>
      <c r="AL659" s="123">
        <v>1</v>
      </c>
      <c r="AV659" s="14"/>
    </row>
    <row r="660" spans="17:48" x14ac:dyDescent="0.3">
      <c r="Q660" s="14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4"/>
      <c r="AI660" s="124">
        <v>43008</v>
      </c>
      <c r="AJ660" s="123">
        <v>1.7000000000000001E-2</v>
      </c>
      <c r="AK660" s="123">
        <v>1.0752293561250001</v>
      </c>
      <c r="AL660" s="123">
        <v>1</v>
      </c>
      <c r="AV660" s="14"/>
    </row>
    <row r="661" spans="17:48" x14ac:dyDescent="0.3">
      <c r="Q661" s="14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4"/>
      <c r="AI661" s="124">
        <v>43039</v>
      </c>
      <c r="AJ661" s="123">
        <v>-2.9000000000000001E-2</v>
      </c>
      <c r="AK661" s="123">
        <v>1.0500960227916669</v>
      </c>
      <c r="AL661" s="123">
        <v>1</v>
      </c>
      <c r="AV661" s="14"/>
    </row>
    <row r="662" spans="17:48" x14ac:dyDescent="0.3">
      <c r="Q662" s="14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4"/>
      <c r="AI662" s="124">
        <v>43069</v>
      </c>
      <c r="AJ662" s="123">
        <v>-5.2999999999999999E-2</v>
      </c>
      <c r="AK662" s="123">
        <v>1.0254376894583335</v>
      </c>
      <c r="AL662" s="123">
        <v>1</v>
      </c>
      <c r="AV662" s="14"/>
    </row>
    <row r="663" spans="17:48" x14ac:dyDescent="0.3">
      <c r="Q663" s="14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4"/>
      <c r="AI663" s="124">
        <v>43100</v>
      </c>
      <c r="AJ663" s="123">
        <v>-9.5000000000000001E-2</v>
      </c>
      <c r="AK663" s="123">
        <v>0.9987210227916663</v>
      </c>
      <c r="AL663" s="123">
        <v>1</v>
      </c>
      <c r="AV663" s="14"/>
    </row>
    <row r="664" spans="17:48" x14ac:dyDescent="0.3">
      <c r="Q664" s="14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4"/>
      <c r="AI664" s="124">
        <v>43131</v>
      </c>
      <c r="AJ664" s="123">
        <v>0.10299999999999999</v>
      </c>
      <c r="AK664" s="123">
        <v>0.97508768945833291</v>
      </c>
      <c r="AL664" s="123">
        <v>1</v>
      </c>
      <c r="AV664" s="14"/>
    </row>
    <row r="665" spans="17:48" x14ac:dyDescent="0.3">
      <c r="Q665" s="14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4"/>
      <c r="AI665" s="124">
        <v>43159</v>
      </c>
      <c r="AJ665" s="123">
        <v>0.11600000000000001</v>
      </c>
      <c r="AK665" s="123">
        <v>0.950562689458333</v>
      </c>
      <c r="AL665" s="123">
        <v>1</v>
      </c>
      <c r="AV665" s="14"/>
    </row>
    <row r="666" spans="17:48" x14ac:dyDescent="0.3">
      <c r="Q666" s="14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4"/>
      <c r="AI666" s="124">
        <v>43190</v>
      </c>
      <c r="AJ666" s="123">
        <v>5.3999999999999999E-2</v>
      </c>
      <c r="AK666" s="123">
        <v>0.92573768945833312</v>
      </c>
      <c r="AL666" s="123">
        <v>1</v>
      </c>
      <c r="AV666" s="14"/>
    </row>
    <row r="667" spans="17:48" x14ac:dyDescent="0.3">
      <c r="Q667" s="14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4"/>
      <c r="AI667" s="124">
        <v>43220</v>
      </c>
      <c r="AJ667" s="123">
        <v>0.12</v>
      </c>
      <c r="AK667" s="123">
        <v>0.89972102279166655</v>
      </c>
      <c r="AL667" s="123">
        <v>1</v>
      </c>
      <c r="AV667" s="14"/>
    </row>
    <row r="668" spans="17:48" x14ac:dyDescent="0.3">
      <c r="Q668" s="14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4"/>
      <c r="AI668" s="124">
        <v>43251</v>
      </c>
      <c r="AJ668" s="123">
        <v>-8.0000000000000002E-3</v>
      </c>
      <c r="AK668" s="123">
        <v>0.87228768945833302</v>
      </c>
      <c r="AL668" s="123">
        <v>1</v>
      </c>
      <c r="AV668" s="14"/>
    </row>
    <row r="669" spans="17:48" x14ac:dyDescent="0.3">
      <c r="Q669" s="14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4"/>
      <c r="AI669" s="124">
        <v>43281</v>
      </c>
      <c r="AJ669" s="123">
        <v>-1.2E-2</v>
      </c>
      <c r="AK669" s="123">
        <v>0.84477102279166649</v>
      </c>
      <c r="AL669" s="123">
        <v>1</v>
      </c>
      <c r="AV669" s="14"/>
    </row>
    <row r="670" spans="17:48" x14ac:dyDescent="0.3">
      <c r="Q670" s="14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4"/>
      <c r="AI670" s="124">
        <v>43312</v>
      </c>
      <c r="AJ670" s="123">
        <v>4.2000000000000003E-2</v>
      </c>
      <c r="AK670" s="123">
        <v>0.81873768945833292</v>
      </c>
      <c r="AL670" s="123">
        <v>1</v>
      </c>
      <c r="AV670" s="14"/>
    </row>
    <row r="671" spans="17:48" x14ac:dyDescent="0.3">
      <c r="Q671" s="14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4"/>
      <c r="AI671" s="124">
        <v>43343</v>
      </c>
      <c r="AJ671" s="123">
        <v>-3.2000000000000001E-2</v>
      </c>
      <c r="AK671" s="123">
        <v>0.79395435612499954</v>
      </c>
      <c r="AL671" s="123">
        <v>1</v>
      </c>
      <c r="AV671" s="14"/>
    </row>
    <row r="672" spans="17:48" x14ac:dyDescent="0.3">
      <c r="Q672" s="14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4"/>
      <c r="AI672" s="124">
        <v>43373</v>
      </c>
      <c r="AJ672" s="123">
        <v>0.113</v>
      </c>
      <c r="AK672" s="123">
        <v>0.77265435612499944</v>
      </c>
      <c r="AL672" s="123">
        <v>1</v>
      </c>
      <c r="AV672" s="14"/>
    </row>
    <row r="673" spans="17:48" x14ac:dyDescent="0.3">
      <c r="Q673" s="14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4"/>
      <c r="AI673" s="124">
        <v>43404</v>
      </c>
      <c r="AJ673" s="123">
        <v>7.0999999999999994E-2</v>
      </c>
      <c r="AK673" s="123">
        <v>0.75021268945833297</v>
      </c>
      <c r="AL673" s="123">
        <v>1</v>
      </c>
      <c r="AV673" s="14"/>
    </row>
    <row r="674" spans="17:48" x14ac:dyDescent="0.3">
      <c r="Q674" s="14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4"/>
      <c r="AI674" s="124">
        <v>43434</v>
      </c>
      <c r="AJ674" s="123">
        <v>-1.4999999999999999E-2</v>
      </c>
      <c r="AK674" s="123">
        <v>0.73153768945833297</v>
      </c>
      <c r="AL674" s="123">
        <v>1</v>
      </c>
      <c r="AV674" s="14"/>
    </row>
    <row r="675" spans="17:48" x14ac:dyDescent="0.3">
      <c r="Q675" s="14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4"/>
      <c r="AI675" s="124">
        <v>43465</v>
      </c>
      <c r="AJ675" s="123">
        <v>-0.154</v>
      </c>
      <c r="AK675" s="123">
        <v>0.71235435612499987</v>
      </c>
      <c r="AL675" s="123">
        <v>1</v>
      </c>
      <c r="AV675" s="14"/>
    </row>
    <row r="676" spans="17:48" x14ac:dyDescent="0.3">
      <c r="Q676" s="14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4"/>
      <c r="AI676" s="124">
        <v>43496</v>
      </c>
      <c r="AJ676" s="123">
        <v>-0.21</v>
      </c>
      <c r="AK676" s="123">
        <v>0.6920960227916666</v>
      </c>
      <c r="AL676" s="123">
        <v>1</v>
      </c>
      <c r="AV676" s="14"/>
    </row>
    <row r="677" spans="17:48" x14ac:dyDescent="0.3">
      <c r="Q677" s="14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4"/>
      <c r="AI677" s="124">
        <v>43524</v>
      </c>
      <c r="AJ677" s="123">
        <v>-0.23599999999999999</v>
      </c>
      <c r="AK677" s="123">
        <v>0.67201268945833315</v>
      </c>
      <c r="AL677" s="123">
        <v>1</v>
      </c>
      <c r="AV677" s="14"/>
    </row>
    <row r="678" spans="17:48" x14ac:dyDescent="0.3">
      <c r="Q678" s="14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4"/>
      <c r="AI678" s="124">
        <v>43555</v>
      </c>
      <c r="AJ678" s="123">
        <v>-0.35199999999999998</v>
      </c>
      <c r="AK678" s="123">
        <v>0.65095435612499974</v>
      </c>
      <c r="AL678" s="123">
        <v>1</v>
      </c>
      <c r="AV678" s="14"/>
    </row>
    <row r="679" spans="17:48" x14ac:dyDescent="0.3">
      <c r="Q679" s="14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4"/>
      <c r="AI679" s="124">
        <v>43585</v>
      </c>
      <c r="AJ679" s="123">
        <v>-0.26700000000000002</v>
      </c>
      <c r="AK679" s="123">
        <v>0.63042935612499973</v>
      </c>
      <c r="AL679" s="123">
        <v>1</v>
      </c>
      <c r="AV679" s="14"/>
    </row>
    <row r="680" spans="17:48" x14ac:dyDescent="0.3">
      <c r="Q680" s="14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4"/>
      <c r="AI680" s="124">
        <v>43616</v>
      </c>
      <c r="AJ680" s="123">
        <v>-0.44500000000000001</v>
      </c>
      <c r="AK680" s="123">
        <v>0.60558768945833319</v>
      </c>
      <c r="AL680" s="123">
        <v>1</v>
      </c>
      <c r="AV680" s="14"/>
    </row>
    <row r="681" spans="17:48" x14ac:dyDescent="0.3">
      <c r="Q681" s="14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4"/>
      <c r="AI681" s="124">
        <v>43646</v>
      </c>
      <c r="AJ681" s="123">
        <v>-0.48199999999999998</v>
      </c>
      <c r="AK681" s="123">
        <v>0.58092102279166657</v>
      </c>
      <c r="AL681" s="123">
        <v>1</v>
      </c>
      <c r="AV681" s="14"/>
    </row>
    <row r="682" spans="17:48" x14ac:dyDescent="0.3">
      <c r="Q682" s="14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4"/>
      <c r="AI682" s="124">
        <v>43677</v>
      </c>
      <c r="AJ682" s="123">
        <v>-0.65400000000000003</v>
      </c>
      <c r="AK682" s="123">
        <v>0.55720435612499997</v>
      </c>
      <c r="AL682" s="123">
        <v>1</v>
      </c>
      <c r="AV682" s="14"/>
    </row>
    <row r="683" spans="17:48" x14ac:dyDescent="0.3">
      <c r="Q683" s="14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4"/>
      <c r="AI683" s="124">
        <v>43708</v>
      </c>
      <c r="AJ683" s="123">
        <v>-0.97499999999999998</v>
      </c>
      <c r="AK683" s="123">
        <v>0.53137935612499987</v>
      </c>
      <c r="AL683" s="123">
        <v>1</v>
      </c>
      <c r="AV683" s="14"/>
    </row>
    <row r="684" spans="17:48" x14ac:dyDescent="0.3">
      <c r="Q684" s="14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4"/>
      <c r="AI684" s="124">
        <v>43738</v>
      </c>
      <c r="AJ684" s="123">
        <v>-0.7</v>
      </c>
      <c r="AK684" s="123">
        <v>0.50758768945833299</v>
      </c>
      <c r="AL684" s="123">
        <v>1</v>
      </c>
      <c r="AV684" s="14"/>
    </row>
    <row r="685" spans="17:48" x14ac:dyDescent="0.3">
      <c r="Q685" s="14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4"/>
      <c r="AI685" s="124">
        <v>43769</v>
      </c>
      <c r="AJ685" s="123">
        <v>-0.51100000000000001</v>
      </c>
      <c r="AK685" s="123">
        <v>0.48493768945833321</v>
      </c>
      <c r="AL685" s="123">
        <v>1</v>
      </c>
      <c r="AV685" s="14"/>
    </row>
    <row r="686" spans="17:48" x14ac:dyDescent="0.3">
      <c r="Q686" s="14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4"/>
      <c r="AI686" s="124">
        <v>43799</v>
      </c>
      <c r="AJ686" s="123">
        <v>-0.57999999999999996</v>
      </c>
      <c r="AK686" s="123">
        <v>0.46342102279166647</v>
      </c>
      <c r="AL686" s="123">
        <v>1</v>
      </c>
      <c r="AV686" s="14"/>
    </row>
    <row r="687" spans="17:48" x14ac:dyDescent="0.3">
      <c r="Q687" s="14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4"/>
      <c r="AI687" s="124">
        <v>43830</v>
      </c>
      <c r="AJ687" s="123">
        <v>-0.45600000000000002</v>
      </c>
      <c r="AK687" s="123">
        <v>0.44318768945833314</v>
      </c>
      <c r="AL687" s="123">
        <v>1</v>
      </c>
      <c r="AV687" s="14"/>
    </row>
    <row r="688" spans="17:48" x14ac:dyDescent="0.3">
      <c r="Q688" s="14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4"/>
      <c r="AI688" s="124">
        <v>43861</v>
      </c>
      <c r="AJ688" s="123">
        <v>-0.69799999999999995</v>
      </c>
      <c r="AK688" s="123">
        <v>0.42062102279166641</v>
      </c>
      <c r="AL688" s="123">
        <v>1</v>
      </c>
      <c r="AV688" s="14"/>
    </row>
    <row r="689" spans="17:48" x14ac:dyDescent="0.3">
      <c r="Q689" s="14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4"/>
      <c r="AI689" s="124">
        <v>43890</v>
      </c>
      <c r="AJ689" s="123">
        <v>-0.83199999999999996</v>
      </c>
      <c r="AK689" s="123">
        <v>0.39759602279166645</v>
      </c>
      <c r="AL689" s="123">
        <v>1</v>
      </c>
      <c r="AV689" s="14"/>
    </row>
    <row r="690" spans="17:48" x14ac:dyDescent="0.3">
      <c r="Q690" s="14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4"/>
      <c r="AI690" s="124">
        <v>43921</v>
      </c>
      <c r="AJ690" s="123">
        <v>-0.36799999999999999</v>
      </c>
      <c r="AK690" s="123">
        <v>0.37835435612499974</v>
      </c>
      <c r="AL690" s="123">
        <v>1</v>
      </c>
      <c r="AV690" s="14"/>
    </row>
    <row r="691" spans="17:48" x14ac:dyDescent="0.3">
      <c r="Q691" s="14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4"/>
      <c r="AI691" s="124">
        <v>43951</v>
      </c>
      <c r="AJ691" s="123">
        <v>-0.48699999999999999</v>
      </c>
      <c r="AK691" s="123">
        <v>0.35875435612499978</v>
      </c>
      <c r="AL691" s="123">
        <v>1</v>
      </c>
      <c r="AV691" s="14"/>
    </row>
    <row r="692" spans="17:48" x14ac:dyDescent="0.3">
      <c r="Q692" s="14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4"/>
      <c r="AI692" s="124">
        <v>43982</v>
      </c>
      <c r="AJ692" s="123">
        <v>-0.47099999999999997</v>
      </c>
      <c r="AK692" s="123">
        <v>0.34172102279166638</v>
      </c>
      <c r="AL692" s="123">
        <v>1</v>
      </c>
      <c r="AV692" s="14"/>
    </row>
    <row r="693" spans="17:48" x14ac:dyDescent="0.3">
      <c r="Q693" s="14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4"/>
      <c r="AI693" s="124">
        <v>44012</v>
      </c>
      <c r="AJ693" s="123">
        <v>-0.439</v>
      </c>
      <c r="AK693" s="123">
        <v>0.32548768945833306</v>
      </c>
      <c r="AL693" s="123">
        <v>1</v>
      </c>
      <c r="AV693" s="14"/>
    </row>
    <row r="694" spans="17:48" x14ac:dyDescent="0.3">
      <c r="Q694" s="14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4"/>
      <c r="AI694" s="124">
        <v>44043</v>
      </c>
      <c r="AJ694" s="123">
        <v>-0.52900000000000003</v>
      </c>
      <c r="AK694" s="123">
        <v>0.3085793561249997</v>
      </c>
      <c r="AL694" s="123">
        <v>1</v>
      </c>
      <c r="AV694" s="14"/>
    </row>
    <row r="695" spans="17:48" x14ac:dyDescent="0.3">
      <c r="Q695" s="14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4"/>
      <c r="AI695" s="124">
        <v>44074</v>
      </c>
      <c r="AJ695" s="123">
        <v>-0.41</v>
      </c>
      <c r="AK695" s="123">
        <v>0.29522935612499979</v>
      </c>
      <c r="AL695" s="123">
        <v>1</v>
      </c>
      <c r="AV695" s="14"/>
    </row>
    <row r="696" spans="17:48" x14ac:dyDescent="0.3">
      <c r="Q696" s="14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4"/>
      <c r="AI696" s="124">
        <v>44104</v>
      </c>
      <c r="AJ696" s="123">
        <v>-0.5</v>
      </c>
      <c r="AK696" s="123">
        <v>0.27962935612499978</v>
      </c>
      <c r="AL696" s="123">
        <v>1</v>
      </c>
      <c r="AV696" s="14"/>
    </row>
    <row r="697" spans="17:48" x14ac:dyDescent="0.3">
      <c r="Q697" s="14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4"/>
      <c r="AI697" s="124">
        <v>44135</v>
      </c>
      <c r="AJ697" s="123">
        <v>-0.51800000000000002</v>
      </c>
      <c r="AK697" s="123">
        <v>0.26316268945833315</v>
      </c>
      <c r="AL697" s="123">
        <v>1</v>
      </c>
      <c r="AV697" s="14"/>
    </row>
    <row r="698" spans="17:48" x14ac:dyDescent="0.3">
      <c r="Q698" s="14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4"/>
      <c r="AI698" s="124">
        <v>44165</v>
      </c>
      <c r="AJ698" s="123">
        <v>-0.50900000000000001</v>
      </c>
      <c r="AK698" s="123">
        <v>0.24593768945833308</v>
      </c>
      <c r="AL698" s="123">
        <v>1</v>
      </c>
      <c r="AV698" s="14"/>
    </row>
    <row r="699" spans="17:48" x14ac:dyDescent="0.3">
      <c r="Q699" s="14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4"/>
      <c r="AI699" s="124">
        <v>44196</v>
      </c>
      <c r="AJ699" s="123">
        <v>-0.52500000000000002</v>
      </c>
      <c r="AK699" s="123">
        <v>0.22761268945833318</v>
      </c>
      <c r="AL699" s="123">
        <v>1</v>
      </c>
      <c r="AV699" s="14"/>
    </row>
    <row r="700" spans="17:48" x14ac:dyDescent="0.3">
      <c r="Q700" s="14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4"/>
      <c r="AI700" s="124">
        <v>44227</v>
      </c>
      <c r="AJ700" s="123">
        <v>-0.45400000000000001</v>
      </c>
      <c r="AK700" s="123">
        <v>0.20867935612499988</v>
      </c>
      <c r="AL700" s="123">
        <v>1</v>
      </c>
      <c r="AV700" s="14"/>
    </row>
    <row r="701" spans="17:48" x14ac:dyDescent="0.3">
      <c r="Q701" s="14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4"/>
      <c r="AI701" s="124">
        <v>44255</v>
      </c>
      <c r="AJ701" s="123">
        <v>-0.22900000000000001</v>
      </c>
      <c r="AK701" s="123">
        <v>0.19096268945833336</v>
      </c>
      <c r="AL701" s="123">
        <v>1</v>
      </c>
      <c r="AV701" s="14"/>
    </row>
    <row r="702" spans="17:48" x14ac:dyDescent="0.3">
      <c r="Q702" s="14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4"/>
      <c r="AI702" s="124">
        <v>44286</v>
      </c>
      <c r="AJ702" s="123">
        <v>-0.26700000000000002</v>
      </c>
      <c r="AK702" s="123">
        <v>0.17264602279166663</v>
      </c>
      <c r="AL702" s="123">
        <v>1</v>
      </c>
      <c r="AV702" s="14"/>
    </row>
    <row r="703" spans="17:48" x14ac:dyDescent="0.3">
      <c r="Q703" s="14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4"/>
      <c r="AI703" s="124">
        <v>44316</v>
      </c>
      <c r="AJ703" s="123">
        <v>-0.21</v>
      </c>
      <c r="AK703" s="123">
        <v>0.15353768945833324</v>
      </c>
      <c r="AL703" s="123">
        <v>1</v>
      </c>
      <c r="AV703" s="14"/>
    </row>
    <row r="704" spans="17:48" x14ac:dyDescent="0.3">
      <c r="Q704" s="14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4"/>
      <c r="AI704" s="124">
        <v>44347</v>
      </c>
      <c r="AJ704" s="123">
        <v>-0.13400000000000001</v>
      </c>
      <c r="AK704" s="123">
        <v>0.13701268945833328</v>
      </c>
      <c r="AL704" s="123">
        <v>1</v>
      </c>
      <c r="AV704" s="14"/>
    </row>
    <row r="705" spans="17:48" x14ac:dyDescent="0.3">
      <c r="Q705" s="14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4"/>
      <c r="AI705" s="124">
        <v>44377</v>
      </c>
      <c r="AJ705" s="123">
        <v>-0.2</v>
      </c>
      <c r="AK705" s="123">
        <v>0.12085435612499992</v>
      </c>
      <c r="AL705" s="123">
        <v>1</v>
      </c>
      <c r="AV705" s="14"/>
    </row>
    <row r="706" spans="17:48" x14ac:dyDescent="0.3">
      <c r="Q706" s="14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4"/>
      <c r="AI706" s="124">
        <v>44408</v>
      </c>
      <c r="AJ706" s="123">
        <v>-0.373</v>
      </c>
      <c r="AK706" s="123">
        <v>0.10577935612500004</v>
      </c>
      <c r="AL706" s="123">
        <v>1</v>
      </c>
      <c r="AV706" s="14"/>
    </row>
    <row r="707" spans="17:48" x14ac:dyDescent="0.3">
      <c r="Q707" s="14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4"/>
      <c r="AI707" s="124">
        <v>44439</v>
      </c>
      <c r="AJ707" s="123">
        <v>-0.34699999999999998</v>
      </c>
      <c r="AK707" s="123">
        <v>9.3446022791666666E-2</v>
      </c>
      <c r="AL707" s="123">
        <v>1</v>
      </c>
      <c r="AV707" s="14"/>
    </row>
    <row r="708" spans="17:48" x14ac:dyDescent="0.3">
      <c r="Q708" s="14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4"/>
      <c r="AI708" s="124">
        <v>44469</v>
      </c>
      <c r="AJ708" s="123">
        <v>-0.16600000000000001</v>
      </c>
      <c r="AK708" s="123">
        <v>8.370435612500006E-2</v>
      </c>
      <c r="AL708" s="123">
        <v>1</v>
      </c>
      <c r="AV708" s="14"/>
    </row>
    <row r="709" spans="17:48" x14ac:dyDescent="0.3">
      <c r="Q709" s="14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4"/>
      <c r="AI709" s="124">
        <v>44500</v>
      </c>
      <c r="AJ709" s="123">
        <v>-4.5999999999999999E-2</v>
      </c>
      <c r="AK709" s="123">
        <v>7.4304356125000026E-2</v>
      </c>
      <c r="AL709" s="123">
        <v>1</v>
      </c>
      <c r="AV709" s="14"/>
    </row>
    <row r="710" spans="17:48" x14ac:dyDescent="0.3">
      <c r="Q710" s="14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4"/>
      <c r="AI710" s="124">
        <v>44530</v>
      </c>
      <c r="AJ710" s="123">
        <v>-0.23400000000000001</v>
      </c>
      <c r="AK710" s="123">
        <v>6.4479356125000012E-2</v>
      </c>
      <c r="AL710" s="123">
        <v>1</v>
      </c>
      <c r="AV710" s="14"/>
    </row>
    <row r="711" spans="17:48" x14ac:dyDescent="0.3">
      <c r="Q711" s="14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4"/>
      <c r="AI711" s="124">
        <v>44561</v>
      </c>
      <c r="AJ711" s="123">
        <v>-0.127</v>
      </c>
      <c r="AK711" s="123">
        <v>5.7254356124999982E-2</v>
      </c>
      <c r="AL711" s="123">
        <v>1</v>
      </c>
      <c r="AV711" s="14"/>
    </row>
    <row r="712" spans="17:48" x14ac:dyDescent="0.3">
      <c r="Q712" s="14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4"/>
      <c r="AI712" s="124">
        <v>44592</v>
      </c>
      <c r="AJ712" s="123">
        <v>4.4999999999999998E-2</v>
      </c>
      <c r="AK712" s="123">
        <v>5.150435612499997E-2</v>
      </c>
      <c r="AL712" s="123">
        <v>1</v>
      </c>
      <c r="AV712" s="14"/>
    </row>
    <row r="713" spans="17:48" x14ac:dyDescent="0.3">
      <c r="Q713" s="14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4"/>
      <c r="AI713" s="124">
        <v>44620</v>
      </c>
      <c r="AJ713" s="123">
        <v>0.26300000000000001</v>
      </c>
      <c r="AK713" s="123">
        <v>4.7696022791666647E-2</v>
      </c>
      <c r="AL713" s="123">
        <v>1</v>
      </c>
      <c r="AV713" s="14"/>
    </row>
    <row r="714" spans="17:48" x14ac:dyDescent="0.3">
      <c r="Q714" s="14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4"/>
      <c r="AI714" s="124">
        <v>44651</v>
      </c>
      <c r="AJ714" s="123">
        <v>0.67700000000000005</v>
      </c>
      <c r="AK714" s="123">
        <v>4.6221022791666663E-2</v>
      </c>
      <c r="AL714" s="123">
        <v>1</v>
      </c>
      <c r="AV714" s="14"/>
    </row>
    <row r="715" spans="17:48" x14ac:dyDescent="0.3">
      <c r="Q715" s="14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4"/>
      <c r="AI715" s="124">
        <v>44681</v>
      </c>
      <c r="AJ715" s="123">
        <v>0.82399999999999995</v>
      </c>
      <c r="AK715" s="123">
        <v>4.6962689458333338E-2</v>
      </c>
      <c r="AL715" s="123">
        <v>1</v>
      </c>
      <c r="AV715" s="14"/>
    </row>
    <row r="716" spans="17:48" x14ac:dyDescent="0.3">
      <c r="Q716" s="14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4"/>
      <c r="AI716" s="124">
        <v>44712</v>
      </c>
      <c r="AJ716" s="123">
        <v>0.77900000000000003</v>
      </c>
      <c r="AK716" s="123">
        <v>4.8371022791666628E-2</v>
      </c>
      <c r="AL716" s="123">
        <v>1</v>
      </c>
      <c r="AV716" s="14"/>
    </row>
    <row r="717" spans="17:48" x14ac:dyDescent="0.3">
      <c r="Q717" s="14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4"/>
      <c r="AI717" s="124">
        <v>44742</v>
      </c>
      <c r="AJ717" s="22">
        <v>1.149</v>
      </c>
      <c r="AK717" s="22">
        <v>5.2296022791666653E-2</v>
      </c>
      <c r="AL717" s="22">
        <v>1</v>
      </c>
      <c r="AV717" s="14"/>
    </row>
    <row r="718" spans="17:48" x14ac:dyDescent="0.3">
      <c r="Q718" s="14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4"/>
      <c r="AI718" s="124">
        <v>44773</v>
      </c>
      <c r="AJ718" s="22">
        <v>0.52</v>
      </c>
      <c r="AK718" s="22">
        <v>5.195435612499999E-2</v>
      </c>
      <c r="AL718" s="22">
        <v>1</v>
      </c>
      <c r="AV718" s="14"/>
    </row>
    <row r="719" spans="17:48" x14ac:dyDescent="0.3">
      <c r="Q719" s="14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4"/>
      <c r="AI719" s="124">
        <v>44804</v>
      </c>
      <c r="AJ719" s="22">
        <v>0.78600000000000003</v>
      </c>
      <c r="AK719" s="22">
        <v>5.376268945833327E-2</v>
      </c>
      <c r="AL719" s="22">
        <v>1</v>
      </c>
      <c r="AV719" s="14"/>
    </row>
    <row r="720" spans="17:48" x14ac:dyDescent="0.3">
      <c r="Q720" s="14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4"/>
      <c r="AI720" s="124">
        <v>44834</v>
      </c>
      <c r="AJ720" s="22">
        <v>1.163</v>
      </c>
      <c r="AK720" s="22">
        <v>5.8462689458333196E-2</v>
      </c>
      <c r="AL720" s="22">
        <v>1</v>
      </c>
      <c r="AV720" s="14"/>
    </row>
    <row r="721" spans="17:48" x14ac:dyDescent="0.3">
      <c r="Q721" s="14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4"/>
      <c r="AI721" s="124">
        <v>44865</v>
      </c>
      <c r="AJ721" s="22">
        <v>1.1200000000000001</v>
      </c>
      <c r="AK721" s="22">
        <v>6.2821022791666556E-2</v>
      </c>
      <c r="AL721" s="22">
        <v>1</v>
      </c>
      <c r="AV721" s="14"/>
    </row>
    <row r="722" spans="17:48" x14ac:dyDescent="0.3">
      <c r="Q722" s="14"/>
      <c r="R722" s="125"/>
      <c r="S722" s="125"/>
      <c r="T722" s="125"/>
      <c r="U722" s="125"/>
      <c r="V722" s="125"/>
      <c r="W722" s="125"/>
      <c r="X722" s="125"/>
      <c r="Y722" s="125"/>
      <c r="Z722" s="125"/>
      <c r="AA722" s="125"/>
      <c r="AB722" s="125"/>
      <c r="AC722" s="125"/>
      <c r="AD722" s="125"/>
      <c r="AE722" s="125"/>
      <c r="AF722" s="125"/>
      <c r="AG722" s="125"/>
      <c r="AH722" s="14"/>
      <c r="AI722" s="124">
        <v>44895</v>
      </c>
      <c r="AJ722" s="22">
        <v>1.0549999999999999</v>
      </c>
      <c r="AK722" s="22">
        <v>6.719602279166656E-2</v>
      </c>
      <c r="AL722" s="22">
        <v>1</v>
      </c>
      <c r="AV722" s="14"/>
    </row>
    <row r="723" spans="17:48" x14ac:dyDescent="0.3">
      <c r="Q723" s="14"/>
      <c r="R723" s="125"/>
      <c r="S723" s="125"/>
      <c r="T723" s="125"/>
      <c r="U723" s="125"/>
      <c r="V723" s="125"/>
      <c r="W723" s="125"/>
      <c r="X723" s="125"/>
      <c r="Y723" s="125"/>
      <c r="Z723" s="125"/>
      <c r="AA723" s="125"/>
      <c r="AB723" s="125"/>
      <c r="AC723" s="125"/>
      <c r="AD723" s="125"/>
      <c r="AE723" s="125"/>
      <c r="AF723" s="125"/>
      <c r="AG723" s="125"/>
      <c r="AH723" s="14"/>
      <c r="AI723" s="124">
        <v>44926</v>
      </c>
      <c r="AJ723" s="22">
        <v>1.5649999999999999</v>
      </c>
      <c r="AK723" s="22">
        <v>7.5596022791666564E-2</v>
      </c>
      <c r="AL723" s="22">
        <v>1</v>
      </c>
      <c r="AV723" s="14"/>
    </row>
    <row r="724" spans="17:48" x14ac:dyDescent="0.3">
      <c r="Q724" s="14"/>
      <c r="R724" s="125"/>
      <c r="S724" s="125"/>
      <c r="T724" s="125"/>
      <c r="U724" s="125"/>
      <c r="V724" s="125"/>
      <c r="W724" s="125"/>
      <c r="X724" s="125"/>
      <c r="Y724" s="125"/>
      <c r="Z724" s="125"/>
      <c r="AA724" s="125"/>
      <c r="AB724" s="125"/>
      <c r="AC724" s="125"/>
      <c r="AD724" s="125"/>
      <c r="AE724" s="125"/>
      <c r="AF724" s="125"/>
      <c r="AG724" s="125"/>
      <c r="AH724" s="14"/>
      <c r="AI724" s="124">
        <v>44957</v>
      </c>
      <c r="AJ724" s="22">
        <v>1.2569999999999999</v>
      </c>
      <c r="AK724" s="22">
        <v>7.9496022791666593E-2</v>
      </c>
      <c r="AL724" s="22">
        <v>1</v>
      </c>
      <c r="AV724" s="14"/>
    </row>
    <row r="725" spans="17:48" x14ac:dyDescent="0.3">
      <c r="Q725" s="14"/>
      <c r="R725" s="125"/>
      <c r="S725" s="125"/>
      <c r="T725" s="125"/>
      <c r="U725" s="125"/>
      <c r="V725" s="125"/>
      <c r="W725" s="125"/>
      <c r="X725" s="125"/>
      <c r="Y725" s="125"/>
      <c r="Z725" s="125"/>
      <c r="AA725" s="125"/>
      <c r="AB725" s="125"/>
      <c r="AC725" s="125"/>
      <c r="AD725" s="125"/>
      <c r="AE725" s="125"/>
      <c r="AF725" s="125"/>
      <c r="AG725" s="125"/>
      <c r="AH725" s="14"/>
      <c r="AI725" s="124">
        <v>44985</v>
      </c>
      <c r="AJ725" s="22">
        <v>1.446</v>
      </c>
      <c r="AK725" s="22">
        <v>8.553768945833326E-2</v>
      </c>
      <c r="AL725" s="22">
        <v>1</v>
      </c>
      <c r="AV725" s="14"/>
    </row>
    <row r="726" spans="17:48" x14ac:dyDescent="0.3">
      <c r="Q726" s="14"/>
      <c r="R726" s="125"/>
      <c r="S726" s="125"/>
      <c r="T726" s="125"/>
      <c r="U726" s="125"/>
      <c r="V726" s="125"/>
      <c r="W726" s="125"/>
      <c r="X726" s="125"/>
      <c r="Y726" s="125"/>
      <c r="Z726" s="125"/>
      <c r="AA726" s="125"/>
      <c r="AB726" s="125"/>
      <c r="AC726" s="125"/>
      <c r="AD726" s="125"/>
      <c r="AE726" s="125"/>
      <c r="AF726" s="125"/>
      <c r="AG726" s="125"/>
      <c r="AH726" s="14"/>
      <c r="AI726" s="124">
        <v>45016</v>
      </c>
      <c r="AJ726" s="22">
        <v>1.2270000000000001</v>
      </c>
      <c r="AK726" s="22">
        <v>8.9537689458333264E-2</v>
      </c>
      <c r="AL726" s="22">
        <v>1</v>
      </c>
      <c r="AV726" s="14"/>
    </row>
    <row r="727" spans="17:48" x14ac:dyDescent="0.3">
      <c r="Q727" s="14"/>
      <c r="R727" s="125"/>
      <c r="S727" s="125"/>
      <c r="T727" s="125"/>
      <c r="U727" s="125"/>
      <c r="V727" s="125"/>
      <c r="W727" s="125"/>
      <c r="X727" s="125"/>
      <c r="Y727" s="125"/>
      <c r="Z727" s="125"/>
      <c r="AA727" s="125"/>
      <c r="AB727" s="125"/>
      <c r="AC727" s="125"/>
      <c r="AD727" s="125"/>
      <c r="AE727" s="125"/>
      <c r="AF727" s="125"/>
      <c r="AG727" s="125"/>
      <c r="AH727" s="14"/>
      <c r="AI727" s="124">
        <v>45046</v>
      </c>
      <c r="AJ727" s="22">
        <v>1.08</v>
      </c>
      <c r="AK727" s="22">
        <v>9.3437689458333251E-2</v>
      </c>
      <c r="AL727" s="22">
        <v>1</v>
      </c>
      <c r="AV727" s="14"/>
    </row>
    <row r="728" spans="17:48" x14ac:dyDescent="0.3">
      <c r="Q728" s="14"/>
      <c r="R728" s="125"/>
      <c r="S728" s="125"/>
      <c r="T728" s="125"/>
      <c r="U728" s="125"/>
      <c r="V728" s="125"/>
      <c r="W728" s="125"/>
      <c r="X728" s="125"/>
      <c r="Y728" s="125"/>
      <c r="Z728" s="125"/>
      <c r="AA728" s="125"/>
      <c r="AB728" s="125"/>
      <c r="AC728" s="125"/>
      <c r="AD728" s="125"/>
      <c r="AE728" s="125"/>
      <c r="AF728" s="125"/>
      <c r="AG728" s="125"/>
      <c r="AH728" s="14"/>
      <c r="AI728" s="124">
        <v>45077</v>
      </c>
      <c r="AJ728" s="22">
        <v>0.84799999999999998</v>
      </c>
      <c r="AK728" s="22">
        <v>9.417212710999992E-2</v>
      </c>
      <c r="AL728" s="22">
        <v>1</v>
      </c>
      <c r="AV728" s="14"/>
    </row>
    <row r="729" spans="17:48" x14ac:dyDescent="0.3">
      <c r="Q729" s="14"/>
      <c r="R729" s="125"/>
      <c r="S729" s="125"/>
      <c r="T729" s="125"/>
      <c r="U729" s="125"/>
      <c r="V729" s="125"/>
      <c r="W729" s="125"/>
      <c r="X729" s="125"/>
      <c r="Y729" s="125"/>
      <c r="Z729" s="125"/>
      <c r="AA729" s="125"/>
      <c r="AB729" s="125"/>
      <c r="AC729" s="125"/>
      <c r="AD729" s="125"/>
      <c r="AE729" s="125"/>
      <c r="AF729" s="125"/>
      <c r="AG729" s="125"/>
      <c r="AH729" s="14"/>
      <c r="AI729" s="124"/>
      <c r="AJ729" s="123"/>
      <c r="AK729" s="123"/>
      <c r="AL729" s="123"/>
      <c r="AV729" s="14"/>
    </row>
    <row r="730" spans="17:48" x14ac:dyDescent="0.3">
      <c r="Q730" s="14"/>
      <c r="R730" s="125"/>
      <c r="S730" s="125"/>
      <c r="T730" s="125"/>
      <c r="U730" s="125"/>
      <c r="V730" s="125"/>
      <c r="W730" s="125"/>
      <c r="X730" s="125"/>
      <c r="Y730" s="125"/>
      <c r="Z730" s="125"/>
      <c r="AA730" s="125"/>
      <c r="AB730" s="125"/>
      <c r="AC730" s="125"/>
      <c r="AD730" s="125"/>
      <c r="AE730" s="125"/>
      <c r="AF730" s="125"/>
      <c r="AG730" s="125"/>
      <c r="AH730" s="14"/>
      <c r="AI730" s="124"/>
      <c r="AJ730" s="123"/>
      <c r="AK730" s="123"/>
      <c r="AL730" s="123"/>
      <c r="AV730" s="14"/>
    </row>
    <row r="731" spans="17:48" x14ac:dyDescent="0.3">
      <c r="Q731" s="14"/>
      <c r="R731" s="125"/>
      <c r="S731" s="125"/>
      <c r="T731" s="125"/>
      <c r="U731" s="125"/>
      <c r="V731" s="125"/>
      <c r="W731" s="125"/>
      <c r="X731" s="125"/>
      <c r="Y731" s="125"/>
      <c r="Z731" s="125"/>
      <c r="AA731" s="125"/>
      <c r="AB731" s="125"/>
      <c r="AC731" s="125"/>
      <c r="AD731" s="125"/>
      <c r="AE731" s="125"/>
      <c r="AF731" s="125"/>
      <c r="AG731" s="125"/>
      <c r="AH731" s="14"/>
      <c r="AI731" s="124"/>
      <c r="AJ731" s="123"/>
      <c r="AK731" s="123"/>
      <c r="AL731" s="123"/>
      <c r="AV731" s="14"/>
    </row>
    <row r="732" spans="17:48" x14ac:dyDescent="0.3">
      <c r="Q732" s="14"/>
      <c r="R732" s="125"/>
      <c r="S732" s="125"/>
      <c r="T732" s="125"/>
      <c r="U732" s="125"/>
      <c r="V732" s="125"/>
      <c r="W732" s="125"/>
      <c r="X732" s="125"/>
      <c r="Y732" s="125"/>
      <c r="Z732" s="125"/>
      <c r="AA732" s="125"/>
      <c r="AB732" s="125"/>
      <c r="AC732" s="125"/>
      <c r="AD732" s="125"/>
      <c r="AE732" s="125"/>
      <c r="AF732" s="125"/>
      <c r="AG732" s="125"/>
      <c r="AH732" s="14"/>
      <c r="AI732" s="124"/>
      <c r="AJ732" s="123"/>
      <c r="AK732" s="123"/>
      <c r="AL732" s="123"/>
      <c r="AV732" s="14"/>
    </row>
    <row r="733" spans="17:48" x14ac:dyDescent="0.3">
      <c r="Q733" s="14"/>
      <c r="R733" s="125"/>
      <c r="S733" s="125"/>
      <c r="T733" s="125"/>
      <c r="U733" s="125"/>
      <c r="V733" s="125"/>
      <c r="W733" s="125"/>
      <c r="X733" s="125"/>
      <c r="Y733" s="125"/>
      <c r="Z733" s="125"/>
      <c r="AA733" s="125"/>
      <c r="AB733" s="125"/>
      <c r="AC733" s="125"/>
      <c r="AD733" s="125"/>
      <c r="AE733" s="125"/>
      <c r="AF733" s="125"/>
      <c r="AG733" s="125"/>
      <c r="AH733" s="14"/>
      <c r="AI733" s="124"/>
      <c r="AJ733" s="123"/>
      <c r="AK733" s="123"/>
      <c r="AL733" s="123"/>
      <c r="AV733" s="14"/>
    </row>
    <row r="734" spans="17:48" x14ac:dyDescent="0.3">
      <c r="Q734" s="14"/>
      <c r="R734" s="125"/>
      <c r="S734" s="125"/>
      <c r="T734" s="125"/>
      <c r="U734" s="125"/>
      <c r="V734" s="125"/>
      <c r="W734" s="125"/>
      <c r="X734" s="125"/>
      <c r="Y734" s="125"/>
      <c r="Z734" s="125"/>
      <c r="AA734" s="125"/>
      <c r="AB734" s="125"/>
      <c r="AC734" s="125"/>
      <c r="AD734" s="125"/>
      <c r="AE734" s="125"/>
      <c r="AF734" s="125"/>
      <c r="AG734" s="125"/>
      <c r="AH734" s="14"/>
      <c r="AI734" s="124"/>
      <c r="AJ734" s="123"/>
      <c r="AK734" s="123"/>
      <c r="AL734" s="123"/>
      <c r="AV734" s="14"/>
    </row>
    <row r="735" spans="17:48" x14ac:dyDescent="0.3">
      <c r="Q735" s="14"/>
      <c r="R735" s="125"/>
      <c r="S735" s="125"/>
      <c r="T735" s="125"/>
      <c r="U735" s="125"/>
      <c r="V735" s="125"/>
      <c r="W735" s="125"/>
      <c r="X735" s="125"/>
      <c r="Y735" s="125"/>
      <c r="Z735" s="125"/>
      <c r="AA735" s="125"/>
      <c r="AB735" s="125"/>
      <c r="AC735" s="125"/>
      <c r="AD735" s="125"/>
      <c r="AE735" s="125"/>
      <c r="AF735" s="125"/>
      <c r="AG735" s="125"/>
      <c r="AH735" s="14"/>
      <c r="AI735" s="124"/>
      <c r="AJ735" s="123"/>
      <c r="AK735" s="123"/>
      <c r="AL735" s="123"/>
      <c r="AV735" s="14"/>
    </row>
    <row r="736" spans="17:48" x14ac:dyDescent="0.3">
      <c r="Q736" s="14"/>
      <c r="R736" s="125"/>
      <c r="S736" s="125"/>
      <c r="T736" s="125"/>
      <c r="U736" s="125"/>
      <c r="V736" s="125"/>
      <c r="W736" s="125"/>
      <c r="X736" s="125"/>
      <c r="Y736" s="125"/>
      <c r="Z736" s="125"/>
      <c r="AA736" s="125"/>
      <c r="AB736" s="125"/>
      <c r="AC736" s="125"/>
      <c r="AD736" s="125"/>
      <c r="AE736" s="125"/>
      <c r="AF736" s="125"/>
      <c r="AG736" s="125"/>
      <c r="AH736" s="14"/>
      <c r="AV736" s="14"/>
    </row>
    <row r="737" spans="1:48" x14ac:dyDescent="0.3">
      <c r="A737" s="121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  <c r="AH737" s="14"/>
      <c r="AI737" s="14"/>
      <c r="AJ737" s="14"/>
      <c r="AK737" s="14"/>
      <c r="AL737" s="14"/>
      <c r="AM737" s="14"/>
      <c r="AN737" s="14"/>
      <c r="AO737" s="14"/>
      <c r="AP737" s="14"/>
      <c r="AQ737" s="14"/>
      <c r="AR737" s="14"/>
      <c r="AS737" s="14"/>
      <c r="AT737" s="14"/>
      <c r="AU737" s="14"/>
      <c r="AV737" s="14"/>
    </row>
    <row r="738" spans="1:48" ht="12.5" x14ac:dyDescent="0.25">
      <c r="A738" s="22"/>
      <c r="Q738" s="14"/>
      <c r="R738" s="125"/>
      <c r="S738" s="125"/>
      <c r="T738" s="125"/>
      <c r="U738" s="125"/>
      <c r="V738" s="125"/>
      <c r="W738" s="125"/>
      <c r="X738" s="125"/>
      <c r="Y738" s="125"/>
      <c r="Z738" s="125"/>
      <c r="AA738" s="125"/>
      <c r="AB738" s="125"/>
      <c r="AC738" s="125"/>
      <c r="AD738" s="125"/>
      <c r="AE738" s="125"/>
      <c r="AF738" s="125"/>
      <c r="AG738" s="125"/>
      <c r="AH738" s="14"/>
      <c r="AV738" s="14"/>
    </row>
    <row r="739" spans="1:48" x14ac:dyDescent="0.3">
      <c r="A739" s="122" t="s">
        <v>717</v>
      </c>
      <c r="Q739" s="14"/>
      <c r="R739" s="122" t="s">
        <v>907</v>
      </c>
      <c r="S739" s="125"/>
      <c r="T739" s="125"/>
      <c r="U739" s="125"/>
      <c r="V739" s="125"/>
      <c r="W739" s="125"/>
      <c r="X739" s="125"/>
      <c r="Y739" s="125"/>
      <c r="Z739" s="125"/>
      <c r="AA739" s="125"/>
      <c r="AB739" s="125"/>
      <c r="AC739" s="125"/>
      <c r="AD739" s="125"/>
      <c r="AE739" s="125"/>
      <c r="AF739" s="125"/>
      <c r="AG739" s="125"/>
      <c r="AH739" s="14"/>
      <c r="AI739" s="123"/>
      <c r="AJ739" s="123" t="s">
        <v>718</v>
      </c>
      <c r="AK739" s="123"/>
      <c r="AL739" s="123"/>
      <c r="AM739" s="123"/>
      <c r="AN739" s="123"/>
      <c r="AO739" s="123"/>
      <c r="AP739" s="123" t="s">
        <v>719</v>
      </c>
      <c r="AQ739" s="123"/>
      <c r="AR739" s="123"/>
      <c r="AS739" s="123"/>
      <c r="AT739" s="123"/>
      <c r="AU739" s="123"/>
      <c r="AV739" s="14"/>
    </row>
    <row r="740" spans="1:48" x14ac:dyDescent="0.3">
      <c r="Q740" s="14"/>
      <c r="R740" s="125"/>
      <c r="S740" s="125"/>
      <c r="T740" s="125"/>
      <c r="U740" s="125"/>
      <c r="V740" s="125"/>
      <c r="W740" s="125"/>
      <c r="X740" s="125"/>
      <c r="Y740" s="125"/>
      <c r="Z740" s="125"/>
      <c r="AA740" s="125"/>
      <c r="AB740" s="125"/>
      <c r="AC740" s="125"/>
      <c r="AD740" s="125"/>
      <c r="AE740" s="125"/>
      <c r="AF740" s="125"/>
      <c r="AG740" s="125"/>
      <c r="AH740" s="14"/>
      <c r="AI740" s="123" t="s">
        <v>720</v>
      </c>
      <c r="AJ740" s="123">
        <v>2022</v>
      </c>
      <c r="AK740" s="123" t="s">
        <v>710</v>
      </c>
      <c r="AL740" s="123">
        <v>2021</v>
      </c>
      <c r="AM740" s="123" t="s">
        <v>710</v>
      </c>
      <c r="AN740" s="123">
        <v>2020</v>
      </c>
      <c r="AO740" s="123" t="s">
        <v>710</v>
      </c>
      <c r="AP740" s="123">
        <v>2022</v>
      </c>
      <c r="AQ740" s="123" t="s">
        <v>710</v>
      </c>
      <c r="AR740" s="123">
        <v>2021</v>
      </c>
      <c r="AS740" s="123" t="s">
        <v>710</v>
      </c>
      <c r="AT740" s="123">
        <v>2020</v>
      </c>
      <c r="AU740" s="123" t="s">
        <v>710</v>
      </c>
      <c r="AV740" s="14"/>
    </row>
    <row r="741" spans="1:48" x14ac:dyDescent="0.3">
      <c r="Q741" s="14"/>
      <c r="R741" s="125"/>
      <c r="S741" s="125"/>
      <c r="T741" s="125"/>
      <c r="U741" s="125"/>
      <c r="V741" s="125"/>
      <c r="W741" s="125"/>
      <c r="X741" s="125"/>
      <c r="Y741" s="125"/>
      <c r="Z741" s="125"/>
      <c r="AA741" s="125"/>
      <c r="AB741" s="125"/>
      <c r="AC741" s="125"/>
      <c r="AD741" s="125"/>
      <c r="AE741" s="125"/>
      <c r="AF741" s="125"/>
      <c r="AG741" s="125"/>
      <c r="AH741" s="14"/>
      <c r="AI741" s="123"/>
      <c r="AJ741" s="123"/>
      <c r="AK741" s="123"/>
      <c r="AL741" s="123"/>
      <c r="AM741" s="123"/>
      <c r="AN741" s="123"/>
      <c r="AO741" s="123"/>
      <c r="AP741" s="123"/>
      <c r="AQ741" s="123"/>
      <c r="AR741" s="123"/>
      <c r="AS741" s="123"/>
      <c r="AT741" s="123"/>
      <c r="AU741" s="123"/>
      <c r="AV741" s="14"/>
    </row>
    <row r="742" spans="1:48" x14ac:dyDescent="0.3">
      <c r="Q742" s="14"/>
      <c r="R742" s="125"/>
      <c r="S742" s="125"/>
      <c r="T742" s="125"/>
      <c r="U742" s="125"/>
      <c r="V742" s="125"/>
      <c r="W742" s="125"/>
      <c r="X742" s="125"/>
      <c r="Y742" s="125"/>
      <c r="Z742" s="125"/>
      <c r="AA742" s="125"/>
      <c r="AB742" s="125"/>
      <c r="AC742" s="125"/>
      <c r="AD742" s="125"/>
      <c r="AE742" s="125"/>
      <c r="AF742" s="125"/>
      <c r="AG742" s="125"/>
      <c r="AH742" s="14"/>
      <c r="AI742" s="123" t="s">
        <v>7</v>
      </c>
      <c r="AJ742" s="135">
        <v>3061.9717520080003</v>
      </c>
      <c r="AK742" s="137">
        <v>1.9593821258196916E-2</v>
      </c>
      <c r="AL742" s="135">
        <v>3664.3820853399998</v>
      </c>
      <c r="AM742" s="137">
        <v>2.2680917820689438E-2</v>
      </c>
      <c r="AN742" s="135">
        <v>2640.8480185100002</v>
      </c>
      <c r="AO742" s="137">
        <v>1.6231120001892845E-2</v>
      </c>
      <c r="AP742" s="135">
        <v>3061.9717520080003</v>
      </c>
      <c r="AQ742" s="137">
        <v>1.9563214083970361E-2</v>
      </c>
      <c r="AR742" s="135">
        <v>3664.3820853399998</v>
      </c>
      <c r="AS742" s="137">
        <v>2.0092413168687283E-2</v>
      </c>
      <c r="AT742" s="135">
        <v>2640.8480185100002</v>
      </c>
      <c r="AU742" s="137">
        <v>1.4180750437890756E-2</v>
      </c>
      <c r="AV742" s="14"/>
    </row>
    <row r="743" spans="1:48" x14ac:dyDescent="0.3">
      <c r="Q743" s="14"/>
      <c r="R743" s="125"/>
      <c r="S743" s="125"/>
      <c r="T743" s="125"/>
      <c r="U743" s="125"/>
      <c r="V743" s="125"/>
      <c r="W743" s="125"/>
      <c r="X743" s="125"/>
      <c r="Y743" s="125"/>
      <c r="Z743" s="125"/>
      <c r="AA743" s="125"/>
      <c r="AB743" s="125"/>
      <c r="AC743" s="125"/>
      <c r="AD743" s="125"/>
      <c r="AE743" s="125"/>
      <c r="AF743" s="125"/>
      <c r="AG743" s="125"/>
      <c r="AH743" s="14"/>
      <c r="AI743" s="123" t="s">
        <v>182</v>
      </c>
      <c r="AJ743" s="135">
        <v>87087.519912960008</v>
      </c>
      <c r="AK743" s="137">
        <v>0.55728054900414525</v>
      </c>
      <c r="AL743" s="135">
        <v>91491.489918060004</v>
      </c>
      <c r="AM743" s="137">
        <v>0.56629219218863636</v>
      </c>
      <c r="AN743" s="135">
        <v>93673.983071869996</v>
      </c>
      <c r="AO743" s="137">
        <v>0.57573690331208416</v>
      </c>
      <c r="AP743" s="135">
        <v>79560.919777870004</v>
      </c>
      <c r="AQ743" s="137">
        <v>0.50832190248370246</v>
      </c>
      <c r="AR743" s="135">
        <v>101833.63607541</v>
      </c>
      <c r="AS743" s="137">
        <v>0.55837067282983144</v>
      </c>
      <c r="AT743" s="135">
        <v>108658.5463306418</v>
      </c>
      <c r="AU743" s="137">
        <v>0.58347156582232784</v>
      </c>
      <c r="AV743" s="14"/>
    </row>
    <row r="744" spans="1:48" x14ac:dyDescent="0.3">
      <c r="Q744" s="14"/>
      <c r="R744" s="125"/>
      <c r="S744" s="125"/>
      <c r="T744" s="125"/>
      <c r="U744" s="125"/>
      <c r="V744" s="125"/>
      <c r="W744" s="125"/>
      <c r="X744" s="125"/>
      <c r="Y744" s="125"/>
      <c r="Z744" s="125"/>
      <c r="AA744" s="125"/>
      <c r="AB744" s="125"/>
      <c r="AC744" s="125"/>
      <c r="AD744" s="125"/>
      <c r="AE744" s="125"/>
      <c r="AF744" s="125"/>
      <c r="AG744" s="125"/>
      <c r="AH744" s="14"/>
      <c r="AI744" s="123" t="s">
        <v>184</v>
      </c>
      <c r="AJ744" s="135">
        <v>26840.699269569999</v>
      </c>
      <c r="AK744" s="137">
        <v>0.17175594895285531</v>
      </c>
      <c r="AL744" s="135">
        <v>26588.201120219997</v>
      </c>
      <c r="AM744" s="137">
        <v>0.16456930269915318</v>
      </c>
      <c r="AN744" s="135">
        <v>25700.62936762</v>
      </c>
      <c r="AO744" s="137">
        <v>0.15796062343086786</v>
      </c>
      <c r="AP744" s="135">
        <v>33286.706325419997</v>
      </c>
      <c r="AQ744" s="137">
        <v>0.21267177320215208</v>
      </c>
      <c r="AR744" s="135">
        <v>32916.651238060003</v>
      </c>
      <c r="AS744" s="137">
        <v>0.18048744410432235</v>
      </c>
      <c r="AT744" s="135">
        <v>31066.170043129998</v>
      </c>
      <c r="AU744" s="137">
        <v>0.16681823465602671</v>
      </c>
      <c r="AV744" s="14"/>
    </row>
    <row r="745" spans="1:48" x14ac:dyDescent="0.3">
      <c r="Q745" s="14"/>
      <c r="R745" s="125"/>
      <c r="S745" s="125"/>
      <c r="T745" s="125"/>
      <c r="U745" s="125"/>
      <c r="V745" s="125"/>
      <c r="W745" s="125"/>
      <c r="X745" s="125"/>
      <c r="Y745" s="125"/>
      <c r="Z745" s="125"/>
      <c r="AA745" s="125"/>
      <c r="AB745" s="125"/>
      <c r="AC745" s="125"/>
      <c r="AD745" s="125"/>
      <c r="AE745" s="125"/>
      <c r="AF745" s="125"/>
      <c r="AG745" s="125"/>
      <c r="AH745" s="14"/>
      <c r="AI745" s="123" t="s">
        <v>186</v>
      </c>
      <c r="AJ745" s="135">
        <v>18123.940817999999</v>
      </c>
      <c r="AK745" s="137">
        <v>0.11597666002279414</v>
      </c>
      <c r="AL745" s="135">
        <v>19273.367677559996</v>
      </c>
      <c r="AM745" s="137">
        <v>0.11929369215386024</v>
      </c>
      <c r="AN745" s="135">
        <v>19524.434890919998</v>
      </c>
      <c r="AO745" s="137">
        <v>0.12000063747040887</v>
      </c>
      <c r="AP745" s="135">
        <v>18123.940817999999</v>
      </c>
      <c r="AQ745" s="137">
        <v>0.11579549485890113</v>
      </c>
      <c r="AR745" s="135">
        <v>19273.367677559996</v>
      </c>
      <c r="AS745" s="137">
        <v>0.1056790633484465</v>
      </c>
      <c r="AT745" s="135">
        <v>19524.434890919998</v>
      </c>
      <c r="AU745" s="137">
        <v>0.10484175412154066</v>
      </c>
      <c r="AV745" s="14"/>
    </row>
    <row r="746" spans="1:48" x14ac:dyDescent="0.3">
      <c r="Q746" s="14"/>
      <c r="R746" s="125"/>
      <c r="S746" s="125"/>
      <c r="T746" s="125"/>
      <c r="U746" s="125"/>
      <c r="V746" s="125"/>
      <c r="W746" s="125"/>
      <c r="X746" s="125"/>
      <c r="Y746" s="125"/>
      <c r="Z746" s="125"/>
      <c r="AA746" s="125"/>
      <c r="AB746" s="125"/>
      <c r="AC746" s="125"/>
      <c r="AD746" s="125"/>
      <c r="AE746" s="125"/>
      <c r="AF746" s="125"/>
      <c r="AG746" s="125"/>
      <c r="AH746" s="14"/>
      <c r="AI746" s="123" t="s">
        <v>721</v>
      </c>
      <c r="AJ746" s="135">
        <v>12940.762131330001</v>
      </c>
      <c r="AK746" s="137">
        <v>8.2809052689608517E-2</v>
      </c>
      <c r="AL746" s="135">
        <v>13203.233959010002</v>
      </c>
      <c r="AM746" s="137">
        <v>8.1722226945080259E-2</v>
      </c>
      <c r="AN746" s="135">
        <v>12780.194650060001</v>
      </c>
      <c r="AO746" s="137">
        <v>7.8549341559500774E-2</v>
      </c>
      <c r="AP746" s="135">
        <v>14669.428769130001</v>
      </c>
      <c r="AQ746" s="137">
        <v>9.3724305363642096E-2</v>
      </c>
      <c r="AR746" s="135">
        <v>16887.279465700001</v>
      </c>
      <c r="AS746" s="137">
        <v>9.2595746954824046E-2</v>
      </c>
      <c r="AT746" s="135">
        <v>15459.128861473273</v>
      </c>
      <c r="AU746" s="137">
        <v>8.3011989646959911E-2</v>
      </c>
      <c r="AV746" s="14"/>
    </row>
    <row r="747" spans="1:48" x14ac:dyDescent="0.3">
      <c r="Q747" s="14"/>
      <c r="R747" s="125"/>
      <c r="S747" s="125"/>
      <c r="T747" s="125"/>
      <c r="U747" s="125"/>
      <c r="V747" s="125"/>
      <c r="W747" s="125"/>
      <c r="X747" s="125"/>
      <c r="Y747" s="125"/>
      <c r="Z747" s="125"/>
      <c r="AA747" s="125"/>
      <c r="AB747" s="125"/>
      <c r="AC747" s="125"/>
      <c r="AD747" s="125"/>
      <c r="AE747" s="125"/>
      <c r="AF747" s="125"/>
      <c r="AG747" s="125"/>
      <c r="AH747" s="14"/>
      <c r="AI747" s="123" t="s">
        <v>722</v>
      </c>
      <c r="AJ747" s="135">
        <v>1097.3174586499999</v>
      </c>
      <c r="AK747" s="137">
        <v>7.0218290335915569E-3</v>
      </c>
      <c r="AL747" s="135">
        <v>1303.35759826</v>
      </c>
      <c r="AM747" s="137">
        <v>8.0672118487238407E-3</v>
      </c>
      <c r="AN747" s="135">
        <v>1387.0427955399998</v>
      </c>
      <c r="AO747" s="137">
        <v>8.5250108693770751E-3</v>
      </c>
      <c r="AP747" s="135">
        <v>1265.8227306900001</v>
      </c>
      <c r="AQ747" s="137">
        <v>8.0874557567700671E-3</v>
      </c>
      <c r="AR747" s="135">
        <v>1466.9991661800002</v>
      </c>
      <c r="AS747" s="137">
        <v>8.04379911225153E-3</v>
      </c>
      <c r="AT747" s="135">
        <v>1471.6394027700001</v>
      </c>
      <c r="AU747" s="137">
        <v>7.9023673301057643E-3</v>
      </c>
      <c r="AV747" s="14"/>
    </row>
    <row r="748" spans="1:48" x14ac:dyDescent="0.3">
      <c r="Q748" s="14"/>
      <c r="R748" s="125"/>
      <c r="S748" s="125"/>
      <c r="T748" s="125"/>
      <c r="U748" s="125"/>
      <c r="V748" s="125"/>
      <c r="W748" s="125"/>
      <c r="X748" s="125"/>
      <c r="Y748" s="125"/>
      <c r="Z748" s="125"/>
      <c r="AA748" s="125"/>
      <c r="AB748" s="125"/>
      <c r="AC748" s="125"/>
      <c r="AD748" s="125"/>
      <c r="AE748" s="125"/>
      <c r="AF748" s="125"/>
      <c r="AG748" s="125"/>
      <c r="AH748" s="14"/>
      <c r="AI748" s="123" t="s">
        <v>723</v>
      </c>
      <c r="AJ748" s="135">
        <v>1889.0927790299997</v>
      </c>
      <c r="AK748" s="137">
        <v>1.2088467579163868E-2</v>
      </c>
      <c r="AL748" s="135">
        <v>739.09096116000012</v>
      </c>
      <c r="AM748" s="137">
        <v>4.5746488662164039E-3</v>
      </c>
      <c r="AN748" s="135">
        <v>435.90969613000016</v>
      </c>
      <c r="AO748" s="137">
        <v>2.6791782557281179E-3</v>
      </c>
      <c r="AP748" s="135">
        <v>1889.0927970999999</v>
      </c>
      <c r="AQ748" s="137">
        <v>1.2069584505447494E-2</v>
      </c>
      <c r="AR748" s="135">
        <v>739.0913630199999</v>
      </c>
      <c r="AS748" s="137">
        <v>4.0525602105240645E-3</v>
      </c>
      <c r="AT748" s="135">
        <v>435.90960171999996</v>
      </c>
      <c r="AU748" s="137">
        <v>2.3407349579168016E-3</v>
      </c>
      <c r="AV748" s="14"/>
    </row>
    <row r="749" spans="1:48" x14ac:dyDescent="0.3">
      <c r="Q749" s="14"/>
      <c r="R749" s="125"/>
      <c r="S749" s="125"/>
      <c r="T749" s="125"/>
      <c r="U749" s="125"/>
      <c r="V749" s="125"/>
      <c r="W749" s="125"/>
      <c r="X749" s="125"/>
      <c r="Y749" s="125"/>
      <c r="Z749" s="125"/>
      <c r="AA749" s="125"/>
      <c r="AB749" s="125"/>
      <c r="AC749" s="125"/>
      <c r="AD749" s="125"/>
      <c r="AE749" s="125"/>
      <c r="AF749" s="125"/>
      <c r="AG749" s="125"/>
      <c r="AH749" s="14"/>
      <c r="AI749" s="123" t="s">
        <v>188</v>
      </c>
      <c r="AJ749" s="135">
        <v>5231.0080353800004</v>
      </c>
      <c r="AK749" s="137">
        <v>3.3473671459644395E-2</v>
      </c>
      <c r="AL749" s="135">
        <v>5299.21354479</v>
      </c>
      <c r="AM749" s="137">
        <v>3.2799807477640379E-2</v>
      </c>
      <c r="AN749" s="135">
        <v>6559.717282059999</v>
      </c>
      <c r="AO749" s="137">
        <v>4.0317185100140228E-2</v>
      </c>
      <c r="AP749" s="135">
        <v>4658.9214191439969</v>
      </c>
      <c r="AQ749" s="137">
        <v>2.9766269745414319E-2</v>
      </c>
      <c r="AR749" s="135">
        <v>5594.9981208499958</v>
      </c>
      <c r="AS749" s="137">
        <v>3.0678300271112815E-2</v>
      </c>
      <c r="AT749" s="135">
        <v>6970.9861946374804</v>
      </c>
      <c r="AU749" s="137">
        <v>3.7432603027231545E-2</v>
      </c>
      <c r="AV749" s="14"/>
    </row>
    <row r="750" spans="1:48" x14ac:dyDescent="0.3">
      <c r="Q750" s="14"/>
      <c r="R750" s="125"/>
      <c r="S750" s="125"/>
      <c r="T750" s="125"/>
      <c r="U750" s="125"/>
      <c r="V750" s="125"/>
      <c r="W750" s="125"/>
      <c r="X750" s="125"/>
      <c r="Y750" s="125"/>
      <c r="Z750" s="125"/>
      <c r="AA750" s="125"/>
      <c r="AB750" s="125"/>
      <c r="AC750" s="125"/>
      <c r="AD750" s="125"/>
      <c r="AE750" s="125"/>
      <c r="AF750" s="125"/>
      <c r="AG750" s="125"/>
      <c r="AH750" s="14"/>
      <c r="AI750" s="123" t="s">
        <v>724</v>
      </c>
      <c r="AJ750" s="135">
        <v>156272.312156928</v>
      </c>
      <c r="AK750" s="137">
        <v>1</v>
      </c>
      <c r="AL750" s="135">
        <v>161562.33686439999</v>
      </c>
      <c r="AM750" s="137">
        <v>1</v>
      </c>
      <c r="AN750" s="135">
        <v>162702.75977271001</v>
      </c>
      <c r="AO750" s="137">
        <v>1</v>
      </c>
      <c r="AP750" s="135">
        <v>156516.80438936199</v>
      </c>
      <c r="AQ750" s="137">
        <v>1</v>
      </c>
      <c r="AR750" s="135">
        <v>182376.40519212</v>
      </c>
      <c r="AS750" s="137">
        <v>1</v>
      </c>
      <c r="AT750" s="135">
        <v>186227.66334380256</v>
      </c>
      <c r="AU750" s="137">
        <v>1</v>
      </c>
      <c r="AV750" s="14"/>
    </row>
    <row r="751" spans="1:48" x14ac:dyDescent="0.3">
      <c r="Q751" s="14"/>
      <c r="R751" s="125"/>
      <c r="S751" s="125"/>
      <c r="T751" s="125"/>
      <c r="U751" s="125"/>
      <c r="V751" s="125"/>
      <c r="W751" s="125"/>
      <c r="X751" s="125"/>
      <c r="Y751" s="125"/>
      <c r="Z751" s="125"/>
      <c r="AA751" s="125"/>
      <c r="AB751" s="125"/>
      <c r="AC751" s="125"/>
      <c r="AD751" s="125"/>
      <c r="AE751" s="125"/>
      <c r="AF751" s="125"/>
      <c r="AG751" s="125"/>
      <c r="AH751" s="14"/>
      <c r="AI751" s="123" t="s">
        <v>725</v>
      </c>
      <c r="AJ751" s="135">
        <v>1597.5177299600002</v>
      </c>
      <c r="AK751" s="123"/>
      <c r="AL751" s="135">
        <v>957.10861433000002</v>
      </c>
      <c r="AM751" s="135"/>
      <c r="AN751" s="135">
        <v>1052.20260792</v>
      </c>
      <c r="AO751" s="135"/>
      <c r="AP751" s="135"/>
      <c r="AQ751" s="123"/>
      <c r="AR751" s="135"/>
      <c r="AS751" s="135"/>
      <c r="AT751" s="135"/>
      <c r="AU751" s="135"/>
      <c r="AV751" s="14"/>
    </row>
    <row r="752" spans="1:48" x14ac:dyDescent="0.3">
      <c r="Q752" s="14"/>
      <c r="R752" s="125"/>
      <c r="S752" s="125"/>
      <c r="T752" s="125"/>
      <c r="U752" s="125"/>
      <c r="V752" s="125"/>
      <c r="W752" s="125"/>
      <c r="X752" s="125"/>
      <c r="Y752" s="125"/>
      <c r="Z752" s="125"/>
      <c r="AA752" s="125"/>
      <c r="AB752" s="125"/>
      <c r="AC752" s="125"/>
      <c r="AD752" s="125"/>
      <c r="AE752" s="125"/>
      <c r="AF752" s="125"/>
      <c r="AG752" s="125"/>
      <c r="AH752" s="14"/>
      <c r="AI752" s="123" t="s">
        <v>726</v>
      </c>
      <c r="AJ752" s="135">
        <v>157869.82988688801</v>
      </c>
      <c r="AK752" s="123"/>
      <c r="AL752" s="135">
        <v>162519.44547872999</v>
      </c>
      <c r="AM752" s="135"/>
      <c r="AN752" s="135">
        <v>163754.96238062999</v>
      </c>
      <c r="AO752" s="135"/>
      <c r="AP752" s="135"/>
      <c r="AQ752" s="123"/>
      <c r="AR752" s="135"/>
      <c r="AS752" s="135"/>
      <c r="AT752" s="135"/>
      <c r="AU752" s="135"/>
      <c r="AV752" s="14"/>
    </row>
    <row r="753" spans="1:48" x14ac:dyDescent="0.3">
      <c r="Q753" s="14"/>
      <c r="R753" s="125"/>
      <c r="S753" s="125"/>
      <c r="T753" s="125"/>
      <c r="U753" s="125"/>
      <c r="V753" s="125"/>
      <c r="W753" s="125"/>
      <c r="X753" s="125"/>
      <c r="Y753" s="125"/>
      <c r="Z753" s="125"/>
      <c r="AA753" s="125"/>
      <c r="AB753" s="125"/>
      <c r="AC753" s="125"/>
      <c r="AD753" s="125"/>
      <c r="AE753" s="125"/>
      <c r="AF753" s="125"/>
      <c r="AG753" s="125"/>
      <c r="AH753" s="14"/>
      <c r="AV753" s="14"/>
    </row>
    <row r="754" spans="1:48" x14ac:dyDescent="0.3">
      <c r="Q754" s="14"/>
      <c r="R754" s="125"/>
      <c r="S754" s="125"/>
      <c r="T754" s="125"/>
      <c r="U754" s="125"/>
      <c r="V754" s="125"/>
      <c r="W754" s="125"/>
      <c r="X754" s="125"/>
      <c r="Y754" s="125"/>
      <c r="Z754" s="125"/>
      <c r="AA754" s="125"/>
      <c r="AB754" s="125"/>
      <c r="AC754" s="125"/>
      <c r="AD754" s="125"/>
      <c r="AE754" s="125"/>
      <c r="AF754" s="125"/>
      <c r="AG754" s="125"/>
      <c r="AH754" s="14"/>
      <c r="AV754" s="14"/>
    </row>
    <row r="755" spans="1:48" x14ac:dyDescent="0.3">
      <c r="Q755" s="14"/>
      <c r="R755" s="125"/>
      <c r="S755" s="125"/>
      <c r="T755" s="125"/>
      <c r="U755" s="125"/>
      <c r="V755" s="125"/>
      <c r="W755" s="125"/>
      <c r="X755" s="125"/>
      <c r="Y755" s="125"/>
      <c r="Z755" s="125"/>
      <c r="AA755" s="125"/>
      <c r="AB755" s="125"/>
      <c r="AC755" s="125"/>
      <c r="AD755" s="125"/>
      <c r="AE755" s="125"/>
      <c r="AF755" s="125"/>
      <c r="AG755" s="125"/>
      <c r="AH755" s="14"/>
      <c r="AV755" s="14"/>
    </row>
    <row r="756" spans="1:48" x14ac:dyDescent="0.3">
      <c r="Q756" s="14"/>
      <c r="R756" s="125"/>
      <c r="S756" s="125"/>
      <c r="T756" s="125"/>
      <c r="U756" s="125"/>
      <c r="V756" s="125"/>
      <c r="W756" s="125"/>
      <c r="X756" s="125"/>
      <c r="Y756" s="125"/>
      <c r="Z756" s="125"/>
      <c r="AA756" s="125"/>
      <c r="AB756" s="125"/>
      <c r="AC756" s="125"/>
      <c r="AD756" s="125"/>
      <c r="AE756" s="125"/>
      <c r="AF756" s="125"/>
      <c r="AG756" s="125"/>
      <c r="AH756" s="14"/>
      <c r="AV756" s="14"/>
    </row>
    <row r="757" spans="1:48" x14ac:dyDescent="0.3">
      <c r="Q757" s="14"/>
      <c r="R757" s="125"/>
      <c r="S757" s="125"/>
      <c r="T757" s="125"/>
      <c r="U757" s="125"/>
      <c r="V757" s="125"/>
      <c r="W757" s="125"/>
      <c r="X757" s="125"/>
      <c r="Y757" s="125"/>
      <c r="Z757" s="125"/>
      <c r="AA757" s="125"/>
      <c r="AB757" s="125"/>
      <c r="AC757" s="125"/>
      <c r="AD757" s="125"/>
      <c r="AE757" s="125"/>
      <c r="AF757" s="125"/>
      <c r="AG757" s="125"/>
      <c r="AH757" s="14"/>
      <c r="AV757" s="14"/>
    </row>
    <row r="758" spans="1:48" x14ac:dyDescent="0.3">
      <c r="A758" s="121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  <c r="AH758" s="14"/>
      <c r="AI758" s="14"/>
      <c r="AJ758" s="14"/>
      <c r="AK758" s="14"/>
      <c r="AL758" s="14"/>
      <c r="AM758" s="14"/>
      <c r="AN758" s="14"/>
      <c r="AO758" s="14"/>
      <c r="AP758" s="14"/>
      <c r="AQ758" s="14"/>
      <c r="AR758" s="14"/>
      <c r="AS758" s="14"/>
      <c r="AT758" s="14"/>
      <c r="AU758" s="14"/>
      <c r="AV758" s="14"/>
    </row>
    <row r="759" spans="1:48" ht="12.5" x14ac:dyDescent="0.25">
      <c r="A759" s="22"/>
      <c r="Q759" s="14"/>
      <c r="R759" s="125"/>
      <c r="S759" s="125"/>
      <c r="T759" s="125"/>
      <c r="U759" s="125"/>
      <c r="V759" s="125"/>
      <c r="W759" s="125"/>
      <c r="X759" s="125"/>
      <c r="Y759" s="125"/>
      <c r="Z759" s="125"/>
      <c r="AA759" s="125"/>
      <c r="AB759" s="125"/>
      <c r="AC759" s="125"/>
      <c r="AD759" s="125"/>
      <c r="AE759" s="125"/>
      <c r="AF759" s="125"/>
      <c r="AG759" s="125"/>
      <c r="AH759" s="14"/>
      <c r="AV759" s="14"/>
    </row>
    <row r="760" spans="1:48" x14ac:dyDescent="0.3">
      <c r="A760" s="122" t="s">
        <v>727</v>
      </c>
      <c r="Q760" s="14"/>
      <c r="R760" s="122" t="s">
        <v>906</v>
      </c>
      <c r="S760" s="125"/>
      <c r="T760" s="125"/>
      <c r="U760" s="125"/>
      <c r="V760" s="125"/>
      <c r="W760" s="125"/>
      <c r="X760" s="125"/>
      <c r="Y760" s="125"/>
      <c r="Z760" s="125"/>
      <c r="AA760" s="125"/>
      <c r="AB760" s="125"/>
      <c r="AC760" s="125"/>
      <c r="AD760" s="125"/>
      <c r="AE760" s="125"/>
      <c r="AF760" s="125"/>
      <c r="AG760" s="125"/>
      <c r="AH760" s="14"/>
      <c r="AI760" s="123"/>
      <c r="AJ760" s="123" t="s">
        <v>728</v>
      </c>
      <c r="AK760" s="123"/>
      <c r="AL760" s="123"/>
      <c r="AM760" s="123" t="s">
        <v>729</v>
      </c>
      <c r="AN760" s="123"/>
      <c r="AO760" s="123"/>
      <c r="AV760" s="14"/>
    </row>
    <row r="761" spans="1:48" x14ac:dyDescent="0.3">
      <c r="Q761" s="14"/>
      <c r="R761" s="125"/>
      <c r="S761" s="125"/>
      <c r="T761" s="125"/>
      <c r="U761" s="125"/>
      <c r="V761" s="125"/>
      <c r="W761" s="125"/>
      <c r="X761" s="125"/>
      <c r="Y761" s="125"/>
      <c r="Z761" s="125"/>
      <c r="AA761" s="125"/>
      <c r="AB761" s="125"/>
      <c r="AC761" s="125"/>
      <c r="AD761" s="125"/>
      <c r="AE761" s="125"/>
      <c r="AF761" s="125"/>
      <c r="AG761" s="125"/>
      <c r="AH761" s="14"/>
      <c r="AI761" s="123"/>
      <c r="AJ761" s="123">
        <v>2022</v>
      </c>
      <c r="AK761" s="123">
        <v>2021</v>
      </c>
      <c r="AL761" s="123">
        <v>2020</v>
      </c>
      <c r="AM761" s="123">
        <v>2022</v>
      </c>
      <c r="AN761" s="123">
        <v>2021</v>
      </c>
      <c r="AO761" s="123">
        <v>2020</v>
      </c>
      <c r="AV761" s="14"/>
    </row>
    <row r="762" spans="1:48" x14ac:dyDescent="0.3">
      <c r="Q762" s="14"/>
      <c r="R762" s="125"/>
      <c r="S762" s="125"/>
      <c r="T762" s="125"/>
      <c r="U762" s="125"/>
      <c r="V762" s="125"/>
      <c r="W762" s="125"/>
      <c r="X762" s="125"/>
      <c r="Y762" s="125"/>
      <c r="Z762" s="125"/>
      <c r="AA762" s="125"/>
      <c r="AB762" s="125"/>
      <c r="AC762" s="125"/>
      <c r="AD762" s="125"/>
      <c r="AE762" s="125"/>
      <c r="AF762" s="125"/>
      <c r="AG762" s="125"/>
      <c r="AH762" s="14"/>
      <c r="AI762" s="123"/>
      <c r="AJ762" s="123"/>
      <c r="AK762" s="123"/>
      <c r="AL762" s="123"/>
      <c r="AM762" s="123"/>
      <c r="AN762" s="123"/>
      <c r="AO762" s="123"/>
      <c r="AV762" s="14"/>
    </row>
    <row r="763" spans="1:48" x14ac:dyDescent="0.3">
      <c r="Q763" s="14"/>
      <c r="R763" s="125"/>
      <c r="S763" s="125"/>
      <c r="T763" s="125"/>
      <c r="U763" s="125"/>
      <c r="V763" s="125"/>
      <c r="W763" s="125"/>
      <c r="X763" s="125"/>
      <c r="Y763" s="125"/>
      <c r="Z763" s="125"/>
      <c r="AA763" s="125"/>
      <c r="AB763" s="125"/>
      <c r="AC763" s="125"/>
      <c r="AD763" s="125"/>
      <c r="AE763" s="125"/>
      <c r="AF763" s="125"/>
      <c r="AG763" s="125"/>
      <c r="AH763" s="14"/>
      <c r="AI763" s="123" t="s">
        <v>7</v>
      </c>
      <c r="AJ763" s="135">
        <v>0</v>
      </c>
      <c r="AK763" s="135">
        <v>0</v>
      </c>
      <c r="AL763" s="135">
        <v>0</v>
      </c>
      <c r="AM763" s="137">
        <v>0</v>
      </c>
      <c r="AN763" s="137">
        <v>0</v>
      </c>
      <c r="AO763" s="137">
        <v>0</v>
      </c>
      <c r="AV763" s="14"/>
    </row>
    <row r="764" spans="1:48" x14ac:dyDescent="0.3">
      <c r="Q764" s="14"/>
      <c r="R764" s="125"/>
      <c r="S764" s="125"/>
      <c r="T764" s="125"/>
      <c r="U764" s="125"/>
      <c r="V764" s="125"/>
      <c r="W764" s="125"/>
      <c r="X764" s="125"/>
      <c r="Y764" s="125"/>
      <c r="Z764" s="125"/>
      <c r="AA764" s="125"/>
      <c r="AB764" s="125"/>
      <c r="AC764" s="125"/>
      <c r="AD764" s="125"/>
      <c r="AE764" s="125"/>
      <c r="AF764" s="125"/>
      <c r="AG764" s="125"/>
      <c r="AH764" s="14"/>
      <c r="AI764" s="123" t="s">
        <v>182</v>
      </c>
      <c r="AJ764" s="135">
        <v>-7526.6001350900042</v>
      </c>
      <c r="AK764" s="135">
        <v>10342.146157349998</v>
      </c>
      <c r="AL764" s="135">
        <v>14984.563258771799</v>
      </c>
      <c r="AM764" s="137">
        <v>-8.6425703046917587E-2</v>
      </c>
      <c r="AN764" s="137">
        <v>0.11303943313867168</v>
      </c>
      <c r="AO764" s="137">
        <v>0.15996504864403077</v>
      </c>
      <c r="AV764" s="14"/>
    </row>
    <row r="765" spans="1:48" x14ac:dyDescent="0.3">
      <c r="Q765" s="14"/>
      <c r="R765" s="125"/>
      <c r="S765" s="125"/>
      <c r="T765" s="125"/>
      <c r="U765" s="125"/>
      <c r="V765" s="125"/>
      <c r="W765" s="125"/>
      <c r="X765" s="125"/>
      <c r="Y765" s="125"/>
      <c r="Z765" s="125"/>
      <c r="AA765" s="125"/>
      <c r="AB765" s="125"/>
      <c r="AC765" s="125"/>
      <c r="AD765" s="125"/>
      <c r="AE765" s="125"/>
      <c r="AF765" s="125"/>
      <c r="AG765" s="125"/>
      <c r="AH765" s="14"/>
      <c r="AI765" s="123" t="s">
        <v>184</v>
      </c>
      <c r="AJ765" s="135">
        <v>6446.0070558499974</v>
      </c>
      <c r="AK765" s="135">
        <v>6328.450117840006</v>
      </c>
      <c r="AL765" s="135">
        <v>5365.5406755099975</v>
      </c>
      <c r="AM765" s="137">
        <v>0.24015794041394456</v>
      </c>
      <c r="AN765" s="137">
        <v>0.23801723513469658</v>
      </c>
      <c r="AO765" s="137">
        <v>0.20877078918036129</v>
      </c>
      <c r="AV765" s="14"/>
    </row>
    <row r="766" spans="1:48" x14ac:dyDescent="0.3">
      <c r="Q766" s="14"/>
      <c r="R766" s="125"/>
      <c r="S766" s="125"/>
      <c r="T766" s="125"/>
      <c r="U766" s="125"/>
      <c r="V766" s="125"/>
      <c r="W766" s="125"/>
      <c r="X766" s="125"/>
      <c r="Y766" s="125"/>
      <c r="Z766" s="125"/>
      <c r="AA766" s="125"/>
      <c r="AB766" s="125"/>
      <c r="AC766" s="125"/>
      <c r="AD766" s="125"/>
      <c r="AE766" s="125"/>
      <c r="AF766" s="125"/>
      <c r="AG766" s="125"/>
      <c r="AH766" s="14"/>
      <c r="AI766" s="123" t="s">
        <v>186</v>
      </c>
      <c r="AJ766" s="135">
        <v>0</v>
      </c>
      <c r="AK766" s="135">
        <v>0</v>
      </c>
      <c r="AL766" s="135">
        <v>0</v>
      </c>
      <c r="AM766" s="137">
        <v>0</v>
      </c>
      <c r="AN766" s="137">
        <v>0</v>
      </c>
      <c r="AO766" s="137">
        <v>0</v>
      </c>
      <c r="AV766" s="14"/>
    </row>
    <row r="767" spans="1:48" x14ac:dyDescent="0.3">
      <c r="Q767" s="14"/>
      <c r="R767" s="125"/>
      <c r="S767" s="125"/>
      <c r="T767" s="125"/>
      <c r="U767" s="125"/>
      <c r="V767" s="125"/>
      <c r="W767" s="125"/>
      <c r="X767" s="125"/>
      <c r="Y767" s="125"/>
      <c r="Z767" s="125"/>
      <c r="AA767" s="125"/>
      <c r="AB767" s="125"/>
      <c r="AC767" s="125"/>
      <c r="AD767" s="125"/>
      <c r="AE767" s="125"/>
      <c r="AF767" s="125"/>
      <c r="AG767" s="125"/>
      <c r="AH767" s="14"/>
      <c r="AI767" s="123" t="s">
        <v>721</v>
      </c>
      <c r="AJ767" s="135">
        <v>1728.6666378000009</v>
      </c>
      <c r="AK767" s="135">
        <v>3684.0455066899995</v>
      </c>
      <c r="AL767" s="135">
        <v>2678.9342114132724</v>
      </c>
      <c r="AM767" s="137">
        <v>0.13358306259372804</v>
      </c>
      <c r="AN767" s="137">
        <v>0.27902599606484857</v>
      </c>
      <c r="AO767" s="137">
        <v>0.20961607274116872</v>
      </c>
      <c r="AV767" s="14"/>
    </row>
    <row r="768" spans="1:48" x14ac:dyDescent="0.3">
      <c r="Q768" s="14"/>
      <c r="R768" s="125"/>
      <c r="S768" s="125"/>
      <c r="T768" s="125"/>
      <c r="U768" s="125"/>
      <c r="V768" s="125"/>
      <c r="W768" s="125"/>
      <c r="X768" s="125"/>
      <c r="Y768" s="125"/>
      <c r="Z768" s="125"/>
      <c r="AA768" s="125"/>
      <c r="AB768" s="125"/>
      <c r="AC768" s="125"/>
      <c r="AD768" s="125"/>
      <c r="AE768" s="125"/>
      <c r="AF768" s="125"/>
      <c r="AG768" s="125"/>
      <c r="AH768" s="14"/>
      <c r="AI768" s="123" t="s">
        <v>722</v>
      </c>
      <c r="AJ768" s="135">
        <v>168.50527204000014</v>
      </c>
      <c r="AK768" s="135">
        <v>163.64156792000017</v>
      </c>
      <c r="AL768" s="135">
        <v>84.596607230000245</v>
      </c>
      <c r="AM768" s="137">
        <v>0.15356109639165647</v>
      </c>
      <c r="AN768" s="137">
        <v>0.12555385270969677</v>
      </c>
      <c r="AO768" s="137">
        <v>6.0990625164572029E-2</v>
      </c>
      <c r="AV768" s="14"/>
    </row>
    <row r="769" spans="1:48" x14ac:dyDescent="0.3">
      <c r="Q769" s="14"/>
      <c r="R769" s="125"/>
      <c r="S769" s="125"/>
      <c r="T769" s="125"/>
      <c r="U769" s="125"/>
      <c r="V769" s="125"/>
      <c r="W769" s="125"/>
      <c r="X769" s="125"/>
      <c r="Y769" s="125"/>
      <c r="Z769" s="125"/>
      <c r="AA769" s="125"/>
      <c r="AB769" s="125"/>
      <c r="AC769" s="125"/>
      <c r="AD769" s="125"/>
      <c r="AE769" s="125"/>
      <c r="AF769" s="125"/>
      <c r="AG769" s="125"/>
      <c r="AH769" s="14"/>
      <c r="AI769" s="123" t="s">
        <v>723</v>
      </c>
      <c r="AJ769" s="135">
        <v>1.8070000123771024E-5</v>
      </c>
      <c r="AK769" s="135">
        <v>4.0185999978348264E-4</v>
      </c>
      <c r="AL769" s="135">
        <v>-9.4410000201605726E-5</v>
      </c>
      <c r="AM769" s="137">
        <v>9.5654381427732206E-9</v>
      </c>
      <c r="AN769" s="137">
        <v>5.4372197862190745E-7</v>
      </c>
      <c r="AO769" s="137">
        <v>-2.1658155585841818E-7</v>
      </c>
      <c r="AV769" s="14"/>
    </row>
    <row r="770" spans="1:48" x14ac:dyDescent="0.3">
      <c r="Q770" s="14"/>
      <c r="R770" s="125"/>
      <c r="S770" s="125"/>
      <c r="T770" s="125"/>
      <c r="U770" s="125"/>
      <c r="V770" s="125"/>
      <c r="W770" s="125"/>
      <c r="X770" s="125"/>
      <c r="Y770" s="125"/>
      <c r="Z770" s="125"/>
      <c r="AA770" s="125"/>
      <c r="AB770" s="125"/>
      <c r="AC770" s="125"/>
      <c r="AD770" s="125"/>
      <c r="AE770" s="125"/>
      <c r="AF770" s="125"/>
      <c r="AG770" s="125"/>
      <c r="AH770" s="14"/>
      <c r="AI770" s="123" t="s">
        <v>188</v>
      </c>
      <c r="AJ770" s="135">
        <v>-572.08661623600347</v>
      </c>
      <c r="AK770" s="135">
        <v>295.78457605999574</v>
      </c>
      <c r="AL770" s="135">
        <v>411.26891257748139</v>
      </c>
      <c r="AM770" s="137">
        <v>-0.10936450725494726</v>
      </c>
      <c r="AN770" s="137">
        <v>5.5816693092279837E-2</v>
      </c>
      <c r="AO770" s="137">
        <v>6.2696133826110167E-2</v>
      </c>
      <c r="AV770" s="14"/>
    </row>
    <row r="771" spans="1:48" x14ac:dyDescent="0.3">
      <c r="Q771" s="14"/>
      <c r="R771" s="125"/>
      <c r="S771" s="125"/>
      <c r="T771" s="125"/>
      <c r="U771" s="125"/>
      <c r="V771" s="125"/>
      <c r="W771" s="125"/>
      <c r="X771" s="125"/>
      <c r="Y771" s="125"/>
      <c r="Z771" s="125"/>
      <c r="AA771" s="125"/>
      <c r="AB771" s="125"/>
      <c r="AC771" s="125"/>
      <c r="AD771" s="125"/>
      <c r="AE771" s="125"/>
      <c r="AF771" s="125"/>
      <c r="AG771" s="125"/>
      <c r="AH771" s="14"/>
      <c r="AI771" s="123" t="s">
        <v>724</v>
      </c>
      <c r="AJ771" s="135">
        <v>244.49223243399092</v>
      </c>
      <c r="AK771" s="135">
        <v>20814.068327720001</v>
      </c>
      <c r="AL771" s="135">
        <v>23524.903571092553</v>
      </c>
      <c r="AM771" s="137">
        <v>1.5645268765747374E-3</v>
      </c>
      <c r="AN771" s="137">
        <v>0.12882995338938025</v>
      </c>
      <c r="AO771" s="137">
        <v>0.14458822704640051</v>
      </c>
      <c r="AV771" s="14"/>
    </row>
    <row r="772" spans="1:48" x14ac:dyDescent="0.3">
      <c r="Q772" s="14"/>
      <c r="R772" s="125"/>
      <c r="S772" s="125"/>
      <c r="T772" s="125"/>
      <c r="U772" s="125"/>
      <c r="V772" s="125"/>
      <c r="W772" s="125"/>
      <c r="X772" s="125"/>
      <c r="Y772" s="125"/>
      <c r="Z772" s="125"/>
      <c r="AA772" s="125"/>
      <c r="AB772" s="125"/>
      <c r="AC772" s="125"/>
      <c r="AD772" s="125"/>
      <c r="AE772" s="125"/>
      <c r="AF772" s="125"/>
      <c r="AG772" s="125"/>
      <c r="AH772" s="14"/>
      <c r="AV772" s="14"/>
    </row>
    <row r="773" spans="1:48" x14ac:dyDescent="0.3">
      <c r="Q773" s="14"/>
      <c r="R773" s="125"/>
      <c r="S773" s="125"/>
      <c r="T773" s="125"/>
      <c r="U773" s="125"/>
      <c r="V773" s="125"/>
      <c r="W773" s="125"/>
      <c r="X773" s="125"/>
      <c r="Y773" s="125"/>
      <c r="Z773" s="125"/>
      <c r="AA773" s="125"/>
      <c r="AB773" s="125"/>
      <c r="AC773" s="125"/>
      <c r="AD773" s="125"/>
      <c r="AE773" s="125"/>
      <c r="AF773" s="125"/>
      <c r="AG773" s="125"/>
      <c r="AH773" s="14"/>
      <c r="AV773" s="14"/>
    </row>
    <row r="774" spans="1:48" x14ac:dyDescent="0.3">
      <c r="Q774" s="14"/>
      <c r="R774" s="125"/>
      <c r="S774" s="125"/>
      <c r="T774" s="125"/>
      <c r="U774" s="125"/>
      <c r="V774" s="125"/>
      <c r="W774" s="125"/>
      <c r="X774" s="125"/>
      <c r="Y774" s="125"/>
      <c r="Z774" s="125"/>
      <c r="AA774" s="125"/>
      <c r="AB774" s="125"/>
      <c r="AC774" s="125"/>
      <c r="AD774" s="125"/>
      <c r="AE774" s="125"/>
      <c r="AF774" s="125"/>
      <c r="AG774" s="125"/>
      <c r="AH774" s="14"/>
      <c r="AV774" s="14"/>
    </row>
    <row r="775" spans="1:48" x14ac:dyDescent="0.3">
      <c r="A775" s="121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  <c r="AH775" s="14"/>
      <c r="AI775" s="14"/>
      <c r="AJ775" s="14"/>
      <c r="AK775" s="14"/>
      <c r="AL775" s="14"/>
      <c r="AM775" s="14"/>
      <c r="AN775" s="14"/>
      <c r="AO775" s="14"/>
      <c r="AP775" s="14"/>
      <c r="AQ775" s="14"/>
      <c r="AR775" s="14"/>
      <c r="AS775" s="14"/>
      <c r="AT775" s="14"/>
      <c r="AU775" s="14"/>
      <c r="AV775" s="14"/>
    </row>
    <row r="776" spans="1:48" ht="12.5" x14ac:dyDescent="0.25">
      <c r="A776" s="22"/>
      <c r="Q776" s="14"/>
      <c r="R776" s="125"/>
      <c r="S776" s="125"/>
      <c r="T776" s="125"/>
      <c r="U776" s="125"/>
      <c r="V776" s="125"/>
      <c r="W776" s="125"/>
      <c r="X776" s="125"/>
      <c r="Y776" s="125"/>
      <c r="Z776" s="125"/>
      <c r="AA776" s="125"/>
      <c r="AB776" s="125"/>
      <c r="AC776" s="125"/>
      <c r="AD776" s="125"/>
      <c r="AE776" s="125"/>
      <c r="AF776" s="125"/>
      <c r="AG776" s="125"/>
      <c r="AH776" s="14"/>
      <c r="AV776" s="14"/>
    </row>
    <row r="777" spans="1:48" x14ac:dyDescent="0.3">
      <c r="A777" s="122" t="s">
        <v>730</v>
      </c>
      <c r="Q777" s="14"/>
      <c r="R777" s="122" t="s">
        <v>905</v>
      </c>
      <c r="S777" s="125"/>
      <c r="T777" s="125"/>
      <c r="U777" s="125"/>
      <c r="V777" s="125"/>
      <c r="W777" s="125"/>
      <c r="X777" s="125"/>
      <c r="Y777" s="125"/>
      <c r="Z777" s="125"/>
      <c r="AA777" s="125"/>
      <c r="AB777" s="125"/>
      <c r="AC777" s="125"/>
      <c r="AD777" s="125"/>
      <c r="AE777" s="125"/>
      <c r="AF777" s="125"/>
      <c r="AG777" s="125"/>
      <c r="AH777" s="14"/>
      <c r="AI777" s="123" t="s">
        <v>623</v>
      </c>
      <c r="AJ777" s="123"/>
      <c r="AK777" s="123">
        <v>2022</v>
      </c>
      <c r="AL777" s="123">
        <v>2021</v>
      </c>
      <c r="AM777" s="123">
        <v>2020</v>
      </c>
      <c r="AN777" s="123">
        <v>2019</v>
      </c>
      <c r="AO777" s="123">
        <v>2018</v>
      </c>
      <c r="AV777" s="14"/>
    </row>
    <row r="778" spans="1:48" x14ac:dyDescent="0.3">
      <c r="Q778" s="14"/>
      <c r="R778" s="125"/>
      <c r="S778" s="125"/>
      <c r="T778" s="125"/>
      <c r="U778" s="125"/>
      <c r="V778" s="125"/>
      <c r="W778" s="125"/>
      <c r="X778" s="125"/>
      <c r="Y778" s="125"/>
      <c r="Z778" s="125"/>
      <c r="AA778" s="125"/>
      <c r="AB778" s="125"/>
      <c r="AC778" s="125"/>
      <c r="AD778" s="125"/>
      <c r="AE778" s="125"/>
      <c r="AF778" s="125"/>
      <c r="AG778" s="125"/>
      <c r="AH778" s="14"/>
      <c r="AI778" s="123"/>
      <c r="AJ778" s="123"/>
      <c r="AK778" s="123"/>
      <c r="AL778" s="123"/>
      <c r="AM778" s="123"/>
      <c r="AN778" s="123"/>
      <c r="AO778" s="123"/>
      <c r="AV778" s="14"/>
    </row>
    <row r="779" spans="1:48" x14ac:dyDescent="0.3">
      <c r="Q779" s="14"/>
      <c r="R779" s="125"/>
      <c r="S779" s="125"/>
      <c r="T779" s="125"/>
      <c r="U779" s="125"/>
      <c r="V779" s="125"/>
      <c r="W779" s="125"/>
      <c r="X779" s="125"/>
      <c r="Y779" s="125"/>
      <c r="Z779" s="125"/>
      <c r="AA779" s="125"/>
      <c r="AB779" s="125"/>
      <c r="AC779" s="125"/>
      <c r="AD779" s="125"/>
      <c r="AE779" s="125"/>
      <c r="AF779" s="125"/>
      <c r="AG779" s="125"/>
      <c r="AH779" s="14"/>
      <c r="AI779" s="123" t="s">
        <v>731</v>
      </c>
      <c r="AJ779" s="123"/>
      <c r="AK779" s="135">
        <v>3549.8166884410002</v>
      </c>
      <c r="AL779" s="135">
        <v>3668.3234321899999</v>
      </c>
      <c r="AM779" s="135">
        <v>3789.9374304200005</v>
      </c>
      <c r="AN779" s="135">
        <v>4049.7365160622103</v>
      </c>
      <c r="AO779" s="135">
        <v>5021.5081061330857</v>
      </c>
      <c r="AV779" s="14"/>
    </row>
    <row r="780" spans="1:48" x14ac:dyDescent="0.3">
      <c r="Q780" s="14"/>
      <c r="R780" s="125"/>
      <c r="S780" s="125"/>
      <c r="T780" s="125"/>
      <c r="U780" s="125"/>
      <c r="V780" s="125"/>
      <c r="W780" s="125"/>
      <c r="X780" s="125"/>
      <c r="Y780" s="125"/>
      <c r="Z780" s="125"/>
      <c r="AA780" s="125"/>
      <c r="AB780" s="125"/>
      <c r="AC780" s="125"/>
      <c r="AD780" s="125"/>
      <c r="AE780" s="125"/>
      <c r="AF780" s="125"/>
      <c r="AG780" s="125"/>
      <c r="AH780" s="14"/>
      <c r="AI780" s="123" t="s">
        <v>732</v>
      </c>
      <c r="AJ780" s="123"/>
      <c r="AK780" s="135">
        <v>729.11025586000039</v>
      </c>
      <c r="AL780" s="135">
        <v>231.09517796</v>
      </c>
      <c r="AM780" s="135">
        <v>646.24257759999955</v>
      </c>
      <c r="AN780" s="135">
        <v>981.64912299999969</v>
      </c>
      <c r="AO780" s="135">
        <v>579.19410216999938</v>
      </c>
      <c r="AV780" s="14"/>
    </row>
    <row r="781" spans="1:48" x14ac:dyDescent="0.3">
      <c r="Q781" s="14"/>
      <c r="R781" s="125"/>
      <c r="S781" s="125"/>
      <c r="T781" s="125"/>
      <c r="U781" s="125"/>
      <c r="V781" s="125"/>
      <c r="W781" s="125"/>
      <c r="X781" s="125"/>
      <c r="Y781" s="125"/>
      <c r="Z781" s="125"/>
      <c r="AA781" s="125"/>
      <c r="AB781" s="125"/>
      <c r="AC781" s="125"/>
      <c r="AD781" s="125"/>
      <c r="AE781" s="125"/>
      <c r="AF781" s="125"/>
      <c r="AG781" s="125"/>
      <c r="AH781" s="14"/>
      <c r="AI781" s="123" t="s">
        <v>733</v>
      </c>
      <c r="AJ781" s="123"/>
      <c r="AK781" s="135">
        <v>-808.43080457300016</v>
      </c>
      <c r="AL781" s="135">
        <v>-36.634303249999995</v>
      </c>
      <c r="AM781" s="135">
        <v>-307.35895537259506</v>
      </c>
      <c r="AN781" s="135">
        <v>-48.178962369999851</v>
      </c>
      <c r="AO781" s="135">
        <v>-7.0706739100000124</v>
      </c>
      <c r="AV781" s="14"/>
    </row>
    <row r="782" spans="1:48" x14ac:dyDescent="0.3">
      <c r="Q782" s="14"/>
      <c r="R782" s="125"/>
      <c r="S782" s="125"/>
      <c r="T782" s="125"/>
      <c r="U782" s="125"/>
      <c r="V782" s="125"/>
      <c r="W782" s="125"/>
      <c r="X782" s="125"/>
      <c r="Y782" s="125"/>
      <c r="Z782" s="125"/>
      <c r="AA782" s="125"/>
      <c r="AB782" s="125"/>
      <c r="AC782" s="125"/>
      <c r="AD782" s="125"/>
      <c r="AE782" s="125"/>
      <c r="AF782" s="125"/>
      <c r="AG782" s="125"/>
      <c r="AH782" s="14"/>
      <c r="AI782" s="123" t="s">
        <v>734</v>
      </c>
      <c r="AJ782" s="123"/>
      <c r="AK782" s="135">
        <v>-258.78361583999998</v>
      </c>
      <c r="AL782" s="135">
        <v>-171.26896406999998</v>
      </c>
      <c r="AM782" s="135">
        <v>-714.68155675000014</v>
      </c>
      <c r="AN782" s="135">
        <v>-906.52844873999993</v>
      </c>
      <c r="AO782" s="135">
        <v>-992.06726685000012</v>
      </c>
      <c r="AV782" s="14"/>
    </row>
    <row r="783" spans="1:48" x14ac:dyDescent="0.3">
      <c r="Q783" s="14"/>
      <c r="R783" s="125"/>
      <c r="S783" s="125"/>
      <c r="T783" s="125"/>
      <c r="U783" s="125"/>
      <c r="V783" s="125"/>
      <c r="W783" s="125"/>
      <c r="X783" s="125"/>
      <c r="Y783" s="125"/>
      <c r="Z783" s="125"/>
      <c r="AA783" s="125"/>
      <c r="AB783" s="125"/>
      <c r="AC783" s="125"/>
      <c r="AD783" s="125"/>
      <c r="AE783" s="125"/>
      <c r="AF783" s="125"/>
      <c r="AG783" s="125"/>
      <c r="AH783" s="14"/>
      <c r="AI783" s="123" t="s">
        <v>735</v>
      </c>
      <c r="AJ783" s="123"/>
      <c r="AK783" s="135">
        <v>3211.7125238880003</v>
      </c>
      <c r="AL783" s="135">
        <v>3691.51534283</v>
      </c>
      <c r="AM783" s="135">
        <v>3414.1394958974047</v>
      </c>
      <c r="AN783" s="135">
        <v>4076.6782279522099</v>
      </c>
      <c r="AO783" s="135">
        <v>4601.5642675430854</v>
      </c>
      <c r="AV783" s="14"/>
    </row>
    <row r="784" spans="1:48" x14ac:dyDescent="0.3">
      <c r="Q784" s="14"/>
      <c r="R784" s="125"/>
      <c r="S784" s="125"/>
      <c r="T784" s="125"/>
      <c r="U784" s="125"/>
      <c r="V784" s="125"/>
      <c r="W784" s="125"/>
      <c r="X784" s="125"/>
      <c r="Y784" s="125"/>
      <c r="Z784" s="125"/>
      <c r="AA784" s="125"/>
      <c r="AB784" s="125"/>
      <c r="AC784" s="125"/>
      <c r="AD784" s="125"/>
      <c r="AE784" s="125"/>
      <c r="AF784" s="125"/>
      <c r="AG784" s="125"/>
      <c r="AH784" s="14"/>
      <c r="AI784" s="123" t="s">
        <v>56</v>
      </c>
      <c r="AJ784" s="123"/>
      <c r="AK784" s="135">
        <v>-20.032699720000004</v>
      </c>
      <c r="AL784" s="135">
        <v>-20.127340100000001</v>
      </c>
      <c r="AM784" s="135">
        <v>-21.639363589999999</v>
      </c>
      <c r="AN784" s="135">
        <v>-43.482466969999997</v>
      </c>
      <c r="AO784" s="135">
        <v>-69.614343079999998</v>
      </c>
      <c r="AV784" s="14"/>
    </row>
    <row r="785" spans="1:48" x14ac:dyDescent="0.3">
      <c r="Q785" s="14"/>
      <c r="R785" s="125"/>
      <c r="S785" s="125"/>
      <c r="T785" s="125"/>
      <c r="U785" s="125"/>
      <c r="V785" s="125"/>
      <c r="W785" s="125"/>
      <c r="X785" s="125"/>
      <c r="Y785" s="125"/>
      <c r="Z785" s="125"/>
      <c r="AA785" s="125"/>
      <c r="AB785" s="125"/>
      <c r="AC785" s="125"/>
      <c r="AD785" s="125"/>
      <c r="AE785" s="125"/>
      <c r="AF785" s="125"/>
      <c r="AG785" s="125"/>
      <c r="AH785" s="14"/>
      <c r="AI785" s="123" t="s">
        <v>736</v>
      </c>
      <c r="AJ785" s="123"/>
      <c r="AK785" s="135">
        <v>3191.6798241680003</v>
      </c>
      <c r="AL785" s="135">
        <v>3671.3880027300002</v>
      </c>
      <c r="AM785" s="135">
        <v>3392.5001323074048</v>
      </c>
      <c r="AN785" s="135">
        <v>4033.1957609822098</v>
      </c>
      <c r="AO785" s="135">
        <v>4531.9499244630852</v>
      </c>
      <c r="AV785" s="14"/>
    </row>
    <row r="786" spans="1:48" x14ac:dyDescent="0.3">
      <c r="Q786" s="14"/>
      <c r="R786" s="125"/>
      <c r="S786" s="125"/>
      <c r="T786" s="125"/>
      <c r="U786" s="125"/>
      <c r="V786" s="125"/>
      <c r="W786" s="125"/>
      <c r="X786" s="125"/>
      <c r="Y786" s="125"/>
      <c r="Z786" s="125"/>
      <c r="AA786" s="125"/>
      <c r="AB786" s="125"/>
      <c r="AC786" s="125"/>
      <c r="AD786" s="125"/>
      <c r="AE786" s="125"/>
      <c r="AF786" s="125"/>
      <c r="AG786" s="125"/>
      <c r="AH786" s="14"/>
      <c r="AI786" s="123" t="s">
        <v>190</v>
      </c>
      <c r="AJ786" s="123"/>
      <c r="AK786" s="135">
        <v>-444.90622982799994</v>
      </c>
      <c r="AL786" s="135">
        <v>-431.12676457999999</v>
      </c>
      <c r="AM786" s="135">
        <v>-417.22217268100604</v>
      </c>
      <c r="AN786" s="135">
        <v>-405.91583623496621</v>
      </c>
      <c r="AO786" s="135">
        <v>-577.78585961608451</v>
      </c>
      <c r="AV786" s="14"/>
    </row>
    <row r="787" spans="1:48" x14ac:dyDescent="0.3">
      <c r="Q787" s="14"/>
      <c r="R787" s="125"/>
      <c r="S787" s="125"/>
      <c r="T787" s="125"/>
      <c r="U787" s="125"/>
      <c r="V787" s="125"/>
      <c r="W787" s="125"/>
      <c r="X787" s="125"/>
      <c r="Y787" s="125"/>
      <c r="Z787" s="125"/>
      <c r="AA787" s="125"/>
      <c r="AB787" s="125"/>
      <c r="AC787" s="125"/>
      <c r="AD787" s="125"/>
      <c r="AE787" s="125"/>
      <c r="AF787" s="125"/>
      <c r="AG787" s="125"/>
      <c r="AH787" s="14"/>
      <c r="AI787" s="123" t="s">
        <v>737</v>
      </c>
      <c r="AJ787" s="123"/>
      <c r="AK787" s="135">
        <v>2746.7735943400003</v>
      </c>
      <c r="AL787" s="135">
        <v>3240.2612381500003</v>
      </c>
      <c r="AM787" s="135">
        <v>2975.2779596263986</v>
      </c>
      <c r="AN787" s="135">
        <v>3627.2799247472435</v>
      </c>
      <c r="AO787" s="135">
        <v>3954.1640648470006</v>
      </c>
      <c r="AV787" s="14"/>
    </row>
    <row r="788" spans="1:48" x14ac:dyDescent="0.3">
      <c r="Q788" s="14"/>
      <c r="R788" s="125"/>
      <c r="S788" s="125"/>
      <c r="T788" s="125"/>
      <c r="U788" s="125"/>
      <c r="V788" s="125"/>
      <c r="W788" s="125"/>
      <c r="X788" s="125"/>
      <c r="Y788" s="125"/>
      <c r="Z788" s="125"/>
      <c r="AA788" s="125"/>
      <c r="AB788" s="125"/>
      <c r="AC788" s="125"/>
      <c r="AD788" s="125"/>
      <c r="AE788" s="125"/>
      <c r="AF788" s="125"/>
      <c r="AG788" s="125"/>
      <c r="AH788" s="14"/>
      <c r="AV788" s="14"/>
    </row>
    <row r="789" spans="1:48" x14ac:dyDescent="0.3">
      <c r="Q789" s="14"/>
      <c r="R789" s="125"/>
      <c r="S789" s="125"/>
      <c r="T789" s="125"/>
      <c r="U789" s="125"/>
      <c r="V789" s="125"/>
      <c r="W789" s="125"/>
      <c r="X789" s="125"/>
      <c r="Y789" s="125"/>
      <c r="Z789" s="125"/>
      <c r="AA789" s="125"/>
      <c r="AB789" s="125"/>
      <c r="AC789" s="125"/>
      <c r="AD789" s="125"/>
      <c r="AE789" s="125"/>
      <c r="AF789" s="125"/>
      <c r="AG789" s="125"/>
      <c r="AH789" s="14"/>
      <c r="AV789" s="14"/>
    </row>
    <row r="790" spans="1:48" x14ac:dyDescent="0.3">
      <c r="Q790" s="14"/>
      <c r="R790" s="125"/>
      <c r="S790" s="125"/>
      <c r="T790" s="125"/>
      <c r="U790" s="125"/>
      <c r="V790" s="125"/>
      <c r="W790" s="125"/>
      <c r="X790" s="125"/>
      <c r="Y790" s="125"/>
      <c r="Z790" s="125"/>
      <c r="AA790" s="125"/>
      <c r="AB790" s="125"/>
      <c r="AC790" s="125"/>
      <c r="AD790" s="125"/>
      <c r="AE790" s="125"/>
      <c r="AF790" s="125"/>
      <c r="AG790" s="125"/>
      <c r="AH790" s="14"/>
      <c r="AV790" s="14"/>
    </row>
    <row r="791" spans="1:48" x14ac:dyDescent="0.3">
      <c r="Q791" s="14"/>
      <c r="R791" s="125"/>
      <c r="S791" s="125"/>
      <c r="T791" s="125"/>
      <c r="U791" s="125"/>
      <c r="V791" s="125"/>
      <c r="W791" s="125"/>
      <c r="X791" s="125"/>
      <c r="Y791" s="125"/>
      <c r="Z791" s="125"/>
      <c r="AA791" s="125"/>
      <c r="AB791" s="125"/>
      <c r="AC791" s="125"/>
      <c r="AD791" s="125"/>
      <c r="AE791" s="125"/>
      <c r="AF791" s="125"/>
      <c r="AG791" s="125"/>
      <c r="AH791" s="14"/>
      <c r="AV791" s="14"/>
    </row>
    <row r="792" spans="1:48" x14ac:dyDescent="0.3">
      <c r="A792" s="121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  <c r="AH792" s="14"/>
      <c r="AI792" s="14"/>
      <c r="AJ792" s="14"/>
      <c r="AK792" s="14"/>
      <c r="AL792" s="14"/>
      <c r="AM792" s="14"/>
      <c r="AN792" s="14"/>
      <c r="AO792" s="14"/>
      <c r="AP792" s="14"/>
      <c r="AQ792" s="14"/>
      <c r="AR792" s="14"/>
      <c r="AS792" s="14"/>
      <c r="AT792" s="14"/>
      <c r="AU792" s="14"/>
      <c r="AV792" s="14"/>
    </row>
    <row r="793" spans="1:48" x14ac:dyDescent="0.3">
      <c r="Q793" s="14"/>
      <c r="R793" s="125"/>
      <c r="S793" s="125"/>
      <c r="T793" s="125"/>
      <c r="U793" s="125"/>
      <c r="V793" s="125"/>
      <c r="W793" s="125"/>
      <c r="X793" s="125"/>
      <c r="Y793" s="125"/>
      <c r="Z793" s="125"/>
      <c r="AA793" s="125"/>
      <c r="AB793" s="125"/>
      <c r="AC793" s="125"/>
      <c r="AD793" s="125"/>
      <c r="AE793" s="125"/>
      <c r="AF793" s="125"/>
      <c r="AG793" s="125"/>
      <c r="AH793" s="14"/>
      <c r="AV793" s="14"/>
    </row>
    <row r="794" spans="1:48" x14ac:dyDescent="0.3">
      <c r="A794" s="122" t="s">
        <v>738</v>
      </c>
      <c r="Q794" s="14"/>
      <c r="R794" s="122" t="s">
        <v>904</v>
      </c>
      <c r="S794" s="125"/>
      <c r="T794" s="125"/>
      <c r="U794" s="125"/>
      <c r="V794" s="125"/>
      <c r="W794" s="125"/>
      <c r="X794" s="125"/>
      <c r="Y794" s="125"/>
      <c r="Z794" s="125"/>
      <c r="AA794" s="125"/>
      <c r="AB794" s="125"/>
      <c r="AC794" s="125"/>
      <c r="AD794" s="125"/>
      <c r="AE794" s="125"/>
      <c r="AF794" s="125"/>
      <c r="AG794" s="125"/>
      <c r="AH794" s="14"/>
      <c r="AI794" s="123"/>
      <c r="AJ794" s="123"/>
      <c r="AK794" s="123">
        <v>2022</v>
      </c>
      <c r="AL794" s="123">
        <v>2021</v>
      </c>
      <c r="AM794" s="123">
        <v>2020</v>
      </c>
      <c r="AN794" s="123">
        <v>2019</v>
      </c>
      <c r="AO794" s="123">
        <v>2018</v>
      </c>
      <c r="AV794" s="14"/>
    </row>
    <row r="795" spans="1:48" x14ac:dyDescent="0.3">
      <c r="Q795" s="14"/>
      <c r="R795" s="125"/>
      <c r="S795" s="125"/>
      <c r="T795" s="125"/>
      <c r="U795" s="125"/>
      <c r="V795" s="125"/>
      <c r="W795" s="125"/>
      <c r="X795" s="125"/>
      <c r="Y795" s="125"/>
      <c r="Z795" s="125"/>
      <c r="AA795" s="125"/>
      <c r="AB795" s="125"/>
      <c r="AC795" s="125"/>
      <c r="AD795" s="125"/>
      <c r="AE795" s="125"/>
      <c r="AF795" s="125"/>
      <c r="AG795" s="125"/>
      <c r="AH795" s="14"/>
      <c r="AI795" s="123"/>
      <c r="AJ795" s="123"/>
      <c r="AK795" s="123"/>
      <c r="AL795" s="123"/>
      <c r="AM795" s="123"/>
      <c r="AN795" s="123"/>
      <c r="AO795" s="123"/>
      <c r="AV795" s="14"/>
    </row>
    <row r="796" spans="1:48" x14ac:dyDescent="0.3">
      <c r="Q796" s="14"/>
      <c r="R796" s="125"/>
      <c r="S796" s="125"/>
      <c r="T796" s="125"/>
      <c r="U796" s="125"/>
      <c r="V796" s="125"/>
      <c r="W796" s="125"/>
      <c r="X796" s="125"/>
      <c r="Y796" s="125"/>
      <c r="Z796" s="125"/>
      <c r="AA796" s="125"/>
      <c r="AB796" s="125"/>
      <c r="AC796" s="125"/>
      <c r="AD796" s="125"/>
      <c r="AE796" s="125"/>
      <c r="AF796" s="125"/>
      <c r="AG796" s="125"/>
      <c r="AH796" s="14"/>
      <c r="AI796" s="123" t="s">
        <v>739</v>
      </c>
      <c r="AJ796" s="123"/>
      <c r="AK796" s="135">
        <v>156272.31220551801</v>
      </c>
      <c r="AL796" s="135">
        <v>161562.33359268002</v>
      </c>
      <c r="AM796" s="135">
        <v>162702.75953349934</v>
      </c>
      <c r="AN796" s="135">
        <v>164328.80542445002</v>
      </c>
      <c r="AO796" s="135">
        <v>188910.82173306</v>
      </c>
      <c r="AV796" s="14"/>
    </row>
    <row r="797" spans="1:48" x14ac:dyDescent="0.3">
      <c r="Q797" s="14"/>
      <c r="R797" s="125"/>
      <c r="S797" s="125"/>
      <c r="T797" s="125"/>
      <c r="U797" s="125"/>
      <c r="V797" s="125"/>
      <c r="W797" s="125"/>
      <c r="X797" s="125"/>
      <c r="Y797" s="125"/>
      <c r="Z797" s="125"/>
      <c r="AA797" s="125"/>
      <c r="AB797" s="125"/>
      <c r="AC797" s="125"/>
      <c r="AD797" s="125"/>
      <c r="AE797" s="125"/>
      <c r="AF797" s="125"/>
      <c r="AG797" s="125"/>
      <c r="AH797" s="14"/>
      <c r="AI797" s="123" t="s">
        <v>740</v>
      </c>
      <c r="AJ797" s="123"/>
      <c r="AK797" s="136">
        <v>2.2337415078034922E-2</v>
      </c>
      <c r="AL797" s="136">
        <v>2.2625459908893492E-2</v>
      </c>
      <c r="AM797" s="136">
        <v>2.3177808117129745E-2</v>
      </c>
      <c r="AN797" s="136">
        <v>2.292911782661591E-2</v>
      </c>
      <c r="AO797" s="136">
        <v>2.6676324361602284E-2</v>
      </c>
      <c r="AV797" s="14"/>
    </row>
    <row r="798" spans="1:48" x14ac:dyDescent="0.3">
      <c r="Q798" s="14"/>
      <c r="R798" s="125"/>
      <c r="S798" s="125"/>
      <c r="T798" s="125"/>
      <c r="U798" s="125"/>
      <c r="V798" s="125"/>
      <c r="W798" s="125"/>
      <c r="X798" s="125"/>
      <c r="Y798" s="125"/>
      <c r="Z798" s="125"/>
      <c r="AA798" s="125"/>
      <c r="AB798" s="125"/>
      <c r="AC798" s="125"/>
      <c r="AD798" s="125"/>
      <c r="AE798" s="125"/>
      <c r="AF798" s="125"/>
      <c r="AG798" s="125"/>
      <c r="AH798" s="14"/>
      <c r="AI798" s="123" t="s">
        <v>741</v>
      </c>
      <c r="AJ798" s="123"/>
      <c r="AK798" s="136">
        <v>2.0083819330947141E-2</v>
      </c>
      <c r="AL798" s="136">
        <v>2.2644361545887195E-2</v>
      </c>
      <c r="AM798" s="136">
        <v>2.0747233575105342E-2</v>
      </c>
      <c r="AN798" s="136">
        <v>2.2835466074047246E-2</v>
      </c>
      <c r="AO798" s="136">
        <v>2.4075589169687606E-2</v>
      </c>
      <c r="AV798" s="14"/>
    </row>
    <row r="799" spans="1:48" x14ac:dyDescent="0.3">
      <c r="Q799" s="14"/>
      <c r="R799" s="125"/>
      <c r="S799" s="125"/>
      <c r="T799" s="125"/>
      <c r="U799" s="125"/>
      <c r="V799" s="125"/>
      <c r="W799" s="125"/>
      <c r="X799" s="125"/>
      <c r="Y799" s="125"/>
      <c r="Z799" s="125"/>
      <c r="AA799" s="125"/>
      <c r="AB799" s="125"/>
      <c r="AC799" s="125"/>
      <c r="AD799" s="125"/>
      <c r="AE799" s="125"/>
      <c r="AF799" s="125"/>
      <c r="AG799" s="125"/>
      <c r="AH799" s="14"/>
      <c r="AI799" s="123" t="s">
        <v>742</v>
      </c>
      <c r="AJ799" s="123"/>
      <c r="AK799" s="136">
        <v>1.728422261970507E-2</v>
      </c>
      <c r="AL799" s="136">
        <v>1.998526086734307E-2</v>
      </c>
      <c r="AM799" s="136">
        <v>1.8195662305618535E-2</v>
      </c>
      <c r="AN799" s="136">
        <v>2.0537219756093978E-2</v>
      </c>
      <c r="AO799" s="136">
        <v>2.1006152124700906E-2</v>
      </c>
      <c r="AV799" s="14"/>
    </row>
    <row r="800" spans="1:48" x14ac:dyDescent="0.3">
      <c r="Q800" s="14"/>
      <c r="R800" s="125"/>
      <c r="S800" s="125"/>
      <c r="T800" s="125"/>
      <c r="U800" s="125"/>
      <c r="V800" s="125"/>
      <c r="W800" s="125"/>
      <c r="X800" s="125"/>
      <c r="Y800" s="125"/>
      <c r="Z800" s="125"/>
      <c r="AA800" s="125"/>
      <c r="AB800" s="125"/>
      <c r="AC800" s="125"/>
      <c r="AD800" s="125"/>
      <c r="AE800" s="125"/>
      <c r="AF800" s="125"/>
      <c r="AG800" s="125"/>
      <c r="AH800" s="14"/>
      <c r="AI800" s="123" t="s">
        <v>743</v>
      </c>
      <c r="AJ800" s="123"/>
      <c r="AK800" s="135">
        <v>156516.80443795197</v>
      </c>
      <c r="AL800" s="135">
        <v>182376.40192041002</v>
      </c>
      <c r="AM800" s="135">
        <v>186227.66310459192</v>
      </c>
      <c r="AN800" s="135">
        <v>186138.59308999032</v>
      </c>
      <c r="AO800" s="135">
        <v>207537.09560149009</v>
      </c>
      <c r="AV800" s="14"/>
    </row>
    <row r="801" spans="1:48" x14ac:dyDescent="0.3">
      <c r="Q801" s="14"/>
      <c r="R801" s="125"/>
      <c r="S801" s="125"/>
      <c r="T801" s="125"/>
      <c r="U801" s="125"/>
      <c r="V801" s="125"/>
      <c r="W801" s="125"/>
      <c r="X801" s="125"/>
      <c r="Y801" s="125"/>
      <c r="Z801" s="125"/>
      <c r="AA801" s="125"/>
      <c r="AB801" s="125"/>
      <c r="AC801" s="125"/>
      <c r="AD801" s="125"/>
      <c r="AE801" s="125"/>
      <c r="AF801" s="125"/>
      <c r="AG801" s="125"/>
      <c r="AH801" s="14"/>
      <c r="AI801" s="123" t="s">
        <v>728</v>
      </c>
      <c r="AJ801" s="123"/>
      <c r="AK801" s="135">
        <v>244.49223243395681</v>
      </c>
      <c r="AL801" s="135">
        <v>20814.068327729998</v>
      </c>
      <c r="AM801" s="135">
        <v>23524.903571092582</v>
      </c>
      <c r="AN801" s="135">
        <v>21809.787665540294</v>
      </c>
      <c r="AO801" s="135">
        <v>18626.273868430086</v>
      </c>
      <c r="AV801" s="14"/>
    </row>
    <row r="802" spans="1:48" x14ac:dyDescent="0.3">
      <c r="Q802" s="14"/>
      <c r="R802" s="125"/>
      <c r="S802" s="125"/>
      <c r="T802" s="125"/>
      <c r="U802" s="125"/>
      <c r="V802" s="125"/>
      <c r="W802" s="125"/>
      <c r="X802" s="125"/>
      <c r="Y802" s="125"/>
      <c r="Z802" s="125"/>
      <c r="AA802" s="125"/>
      <c r="AB802" s="125"/>
      <c r="AC802" s="125"/>
      <c r="AD802" s="125"/>
      <c r="AE802" s="125"/>
      <c r="AF802" s="125"/>
      <c r="AG802" s="125"/>
      <c r="AH802" s="14"/>
      <c r="AI802" s="123" t="s">
        <v>744</v>
      </c>
      <c r="AJ802" s="123"/>
      <c r="AK802" s="136">
        <v>-0.10044304989583225</v>
      </c>
      <c r="AL802" s="136">
        <v>5.1952123140857282E-3</v>
      </c>
      <c r="AM802" s="136">
        <v>2.9567949535661418E-2</v>
      </c>
      <c r="AN802" s="136">
        <v>3.6747254254966416E-2</v>
      </c>
      <c r="AO802" s="136">
        <v>8.9246137792908069E-3</v>
      </c>
      <c r="AV802" s="14"/>
    </row>
    <row r="803" spans="1:48" x14ac:dyDescent="0.3">
      <c r="Q803" s="14"/>
      <c r="R803" s="125"/>
      <c r="S803" s="125"/>
      <c r="T803" s="125"/>
      <c r="U803" s="125"/>
      <c r="V803" s="125"/>
      <c r="W803" s="125"/>
      <c r="X803" s="125"/>
      <c r="Y803" s="125"/>
      <c r="Z803" s="125"/>
      <c r="AA803" s="125"/>
      <c r="AB803" s="125"/>
      <c r="AC803" s="125"/>
      <c r="AD803" s="125"/>
      <c r="AE803" s="125"/>
      <c r="AF803" s="125"/>
      <c r="AG803" s="125"/>
      <c r="AH803" s="14"/>
      <c r="AI803" s="123" t="s">
        <v>745</v>
      </c>
      <c r="AJ803" s="123"/>
      <c r="AK803" s="136">
        <v>-0.10255660923154269</v>
      </c>
      <c r="AL803" s="136">
        <v>5.2118402942453734E-3</v>
      </c>
      <c r="AM803" s="136">
        <v>2.7433291566519805E-2</v>
      </c>
      <c r="AN803" s="136">
        <v>3.6663221862034148E-2</v>
      </c>
      <c r="AO803" s="136">
        <v>6.5759963208704393E-3</v>
      </c>
      <c r="AV803" s="14"/>
    </row>
    <row r="804" spans="1:48" x14ac:dyDescent="0.3">
      <c r="Q804" s="14"/>
      <c r="R804" s="125"/>
      <c r="S804" s="125"/>
      <c r="T804" s="125"/>
      <c r="U804" s="125"/>
      <c r="V804" s="125"/>
      <c r="W804" s="125"/>
      <c r="X804" s="125"/>
      <c r="Y804" s="125"/>
      <c r="Z804" s="125"/>
      <c r="AA804" s="125"/>
      <c r="AB804" s="125"/>
      <c r="AC804" s="125"/>
      <c r="AD804" s="125"/>
      <c r="AE804" s="125"/>
      <c r="AF804" s="125"/>
      <c r="AG804" s="125"/>
      <c r="AH804" s="14"/>
      <c r="AI804" s="123" t="s">
        <v>746</v>
      </c>
      <c r="AJ804" s="123"/>
      <c r="AK804" s="136">
        <v>-0.10518224152292253</v>
      </c>
      <c r="AL804" s="136">
        <v>2.8725998707804443E-3</v>
      </c>
      <c r="AM804" s="136">
        <v>2.5192367928890385E-2</v>
      </c>
      <c r="AN804" s="136">
        <v>3.4601037948243742E-2</v>
      </c>
      <c r="AO804" s="136">
        <v>3.8041134110726482E-3</v>
      </c>
      <c r="AV804" s="14"/>
    </row>
    <row r="805" spans="1:48" x14ac:dyDescent="0.3">
      <c r="Q805" s="14"/>
      <c r="R805" s="125"/>
      <c r="S805" s="125"/>
      <c r="T805" s="125"/>
      <c r="U805" s="125"/>
      <c r="V805" s="125"/>
      <c r="W805" s="125"/>
      <c r="X805" s="125"/>
      <c r="Y805" s="125"/>
      <c r="Z805" s="125"/>
      <c r="AA805" s="125"/>
      <c r="AB805" s="125"/>
      <c r="AC805" s="125"/>
      <c r="AD805" s="125"/>
      <c r="AE805" s="125"/>
      <c r="AF805" s="125"/>
      <c r="AG805" s="125"/>
      <c r="AH805" s="14"/>
      <c r="AV805" s="14"/>
    </row>
    <row r="806" spans="1:48" x14ac:dyDescent="0.3">
      <c r="Q806" s="14"/>
      <c r="R806" s="125"/>
      <c r="S806" s="125"/>
      <c r="T806" s="125"/>
      <c r="U806" s="125"/>
      <c r="V806" s="125"/>
      <c r="W806" s="125"/>
      <c r="X806" s="125"/>
      <c r="Y806" s="125"/>
      <c r="Z806" s="125"/>
      <c r="AA806" s="125"/>
      <c r="AB806" s="125"/>
      <c r="AC806" s="125"/>
      <c r="AD806" s="125"/>
      <c r="AE806" s="125"/>
      <c r="AF806" s="125"/>
      <c r="AG806" s="125"/>
      <c r="AH806" s="14"/>
      <c r="AV806" s="14"/>
    </row>
    <row r="807" spans="1:48" x14ac:dyDescent="0.3">
      <c r="Q807" s="14"/>
      <c r="R807" s="125"/>
      <c r="S807" s="125"/>
      <c r="T807" s="125"/>
      <c r="U807" s="125"/>
      <c r="V807" s="125"/>
      <c r="W807" s="125"/>
      <c r="X807" s="125"/>
      <c r="Y807" s="125"/>
      <c r="Z807" s="125"/>
      <c r="AA807" s="125"/>
      <c r="AB807" s="125"/>
      <c r="AC807" s="125"/>
      <c r="AD807" s="125"/>
      <c r="AE807" s="125"/>
      <c r="AF807" s="125"/>
      <c r="AG807" s="125"/>
      <c r="AH807" s="14"/>
      <c r="AV807" s="14"/>
    </row>
    <row r="808" spans="1:48" x14ac:dyDescent="0.3">
      <c r="Q808" s="14"/>
      <c r="R808" s="125"/>
      <c r="S808" s="125"/>
      <c r="T808" s="125"/>
      <c r="U808" s="125"/>
      <c r="V808" s="125"/>
      <c r="W808" s="125"/>
      <c r="X808" s="125"/>
      <c r="Y808" s="125"/>
      <c r="Z808" s="125"/>
      <c r="AA808" s="125"/>
      <c r="AB808" s="125"/>
      <c r="AC808" s="125"/>
      <c r="AD808" s="125"/>
      <c r="AE808" s="125"/>
      <c r="AF808" s="125"/>
      <c r="AG808" s="125"/>
      <c r="AH808" s="14"/>
      <c r="AV808" s="14"/>
    </row>
    <row r="809" spans="1:48" x14ac:dyDescent="0.3">
      <c r="Q809" s="14"/>
      <c r="R809" s="125"/>
      <c r="S809" s="125"/>
      <c r="T809" s="125"/>
      <c r="U809" s="125"/>
      <c r="V809" s="125"/>
      <c r="W809" s="125"/>
      <c r="X809" s="125"/>
      <c r="Y809" s="125"/>
      <c r="Z809" s="125"/>
      <c r="AA809" s="125"/>
      <c r="AB809" s="125"/>
      <c r="AC809" s="125"/>
      <c r="AD809" s="125"/>
      <c r="AE809" s="125"/>
      <c r="AF809" s="125"/>
      <c r="AG809" s="125"/>
      <c r="AH809" s="14"/>
      <c r="AV809" s="14"/>
    </row>
    <row r="810" spans="1:48" x14ac:dyDescent="0.3">
      <c r="Q810" s="14"/>
      <c r="R810" s="125"/>
      <c r="S810" s="125"/>
      <c r="T810" s="125"/>
      <c r="U810" s="125"/>
      <c r="V810" s="125"/>
      <c r="W810" s="125"/>
      <c r="X810" s="125"/>
      <c r="Y810" s="125"/>
      <c r="Z810" s="125"/>
      <c r="AA810" s="125"/>
      <c r="AB810" s="125"/>
      <c r="AC810" s="125"/>
      <c r="AD810" s="125"/>
      <c r="AE810" s="125"/>
      <c r="AF810" s="125"/>
      <c r="AG810" s="125"/>
      <c r="AH810" s="14"/>
      <c r="AV810" s="14"/>
    </row>
    <row r="811" spans="1:48" x14ac:dyDescent="0.3">
      <c r="Q811" s="14"/>
      <c r="R811" s="125"/>
      <c r="S811" s="125"/>
      <c r="T811" s="125"/>
      <c r="U811" s="125"/>
      <c r="V811" s="125"/>
      <c r="W811" s="125"/>
      <c r="X811" s="125"/>
      <c r="Y811" s="125"/>
      <c r="Z811" s="125"/>
      <c r="AA811" s="125"/>
      <c r="AB811" s="125"/>
      <c r="AC811" s="125"/>
      <c r="AD811" s="125"/>
      <c r="AE811" s="125"/>
      <c r="AF811" s="125"/>
      <c r="AG811" s="125"/>
      <c r="AH811" s="14"/>
      <c r="AV811" s="14"/>
    </row>
    <row r="812" spans="1:48" x14ac:dyDescent="0.3">
      <c r="Q812" s="14"/>
      <c r="R812" s="125"/>
      <c r="S812" s="125"/>
      <c r="T812" s="125"/>
      <c r="U812" s="125"/>
      <c r="V812" s="125"/>
      <c r="W812" s="125"/>
      <c r="X812" s="125"/>
      <c r="Y812" s="125"/>
      <c r="Z812" s="125"/>
      <c r="AA812" s="125"/>
      <c r="AB812" s="125"/>
      <c r="AC812" s="125"/>
      <c r="AD812" s="125"/>
      <c r="AE812" s="125"/>
      <c r="AF812" s="125"/>
      <c r="AG812" s="125"/>
      <c r="AH812" s="14"/>
      <c r="AV812" s="14"/>
    </row>
    <row r="813" spans="1:48" x14ac:dyDescent="0.3">
      <c r="Q813" s="14"/>
      <c r="R813" s="125"/>
      <c r="S813" s="125"/>
      <c r="T813" s="125"/>
      <c r="U813" s="125"/>
      <c r="V813" s="125"/>
      <c r="W813" s="125"/>
      <c r="X813" s="125"/>
      <c r="Y813" s="125"/>
      <c r="Z813" s="125"/>
      <c r="AA813" s="125"/>
      <c r="AB813" s="125"/>
      <c r="AC813" s="125"/>
      <c r="AD813" s="125"/>
      <c r="AE813" s="125"/>
      <c r="AF813" s="125"/>
      <c r="AG813" s="125"/>
      <c r="AH813" s="14"/>
      <c r="AV813" s="14"/>
    </row>
    <row r="814" spans="1:48" x14ac:dyDescent="0.3">
      <c r="Q814" s="14"/>
      <c r="R814" s="125"/>
      <c r="S814" s="125"/>
      <c r="T814" s="125"/>
      <c r="U814" s="125"/>
      <c r="V814" s="125"/>
      <c r="W814" s="125"/>
      <c r="X814" s="125"/>
      <c r="Y814" s="125"/>
      <c r="Z814" s="125"/>
      <c r="AA814" s="125"/>
      <c r="AB814" s="125"/>
      <c r="AC814" s="125"/>
      <c r="AD814" s="125"/>
      <c r="AE814" s="125"/>
      <c r="AF814" s="125"/>
      <c r="AG814" s="125"/>
      <c r="AH814" s="14"/>
      <c r="AV814" s="14"/>
    </row>
    <row r="815" spans="1:48" x14ac:dyDescent="0.3">
      <c r="A815" s="121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  <c r="AH815" s="14"/>
      <c r="AI815" s="14"/>
      <c r="AJ815" s="14"/>
      <c r="AK815" s="14"/>
      <c r="AL815" s="14"/>
      <c r="AM815" s="14"/>
      <c r="AN815" s="14"/>
      <c r="AO815" s="14"/>
      <c r="AP815" s="14"/>
      <c r="AQ815" s="14"/>
      <c r="AR815" s="14"/>
      <c r="AS815" s="14"/>
      <c r="AT815" s="14"/>
      <c r="AU815" s="14"/>
      <c r="AV815" s="14"/>
    </row>
    <row r="816" spans="1:48" ht="12.5" x14ac:dyDescent="0.25">
      <c r="A816" s="22"/>
      <c r="Q816" s="14"/>
      <c r="R816" s="125"/>
      <c r="S816" s="125"/>
      <c r="T816" s="125"/>
      <c r="U816" s="125"/>
      <c r="V816" s="125"/>
      <c r="W816" s="125"/>
      <c r="X816" s="125"/>
      <c r="Y816" s="125"/>
      <c r="Z816" s="125"/>
      <c r="AA816" s="125"/>
      <c r="AB816" s="125"/>
      <c r="AC816" s="125"/>
      <c r="AD816" s="125"/>
      <c r="AE816" s="125"/>
      <c r="AF816" s="125"/>
      <c r="AG816" s="125"/>
      <c r="AH816" s="14"/>
      <c r="AV816" s="14"/>
    </row>
    <row r="817" spans="1:48" x14ac:dyDescent="0.3">
      <c r="A817" s="122" t="s">
        <v>747</v>
      </c>
      <c r="Q817" s="14"/>
      <c r="R817" s="122" t="s">
        <v>903</v>
      </c>
      <c r="S817" s="125"/>
      <c r="T817" s="125"/>
      <c r="U817" s="125"/>
      <c r="V817" s="125"/>
      <c r="W817" s="125"/>
      <c r="X817" s="125"/>
      <c r="Y817" s="125"/>
      <c r="Z817" s="125"/>
      <c r="AA817" s="125"/>
      <c r="AB817" s="125"/>
      <c r="AC817" s="125"/>
      <c r="AD817" s="125"/>
      <c r="AE817" s="125"/>
      <c r="AF817" s="125"/>
      <c r="AG817" s="125"/>
      <c r="AH817" s="14"/>
      <c r="AI817" s="123"/>
      <c r="AJ817" s="123"/>
      <c r="AK817" s="123" t="s">
        <v>748</v>
      </c>
      <c r="AL817" s="123"/>
      <c r="AM817" s="123" t="s">
        <v>749</v>
      </c>
      <c r="AV817" s="14"/>
    </row>
    <row r="818" spans="1:48" x14ac:dyDescent="0.3">
      <c r="Q818" s="14"/>
      <c r="R818" s="125"/>
      <c r="S818" s="125"/>
      <c r="T818" s="125"/>
      <c r="U818" s="125"/>
      <c r="V818" s="125"/>
      <c r="W818" s="125"/>
      <c r="X818" s="125"/>
      <c r="Y818" s="125"/>
      <c r="Z818" s="125"/>
      <c r="AA818" s="125"/>
      <c r="AB818" s="125"/>
      <c r="AC818" s="125"/>
      <c r="AD818" s="125"/>
      <c r="AE818" s="125"/>
      <c r="AF818" s="125"/>
      <c r="AG818" s="125"/>
      <c r="AH818" s="14"/>
      <c r="AI818" s="123" t="s">
        <v>750</v>
      </c>
      <c r="AJ818" s="123" t="s">
        <v>751</v>
      </c>
      <c r="AK818" s="123" t="s">
        <v>752</v>
      </c>
      <c r="AL818" s="123" t="s">
        <v>753</v>
      </c>
      <c r="AM818" s="123" t="s">
        <v>754</v>
      </c>
      <c r="AV818" s="14"/>
    </row>
    <row r="819" spans="1:48" x14ac:dyDescent="0.3">
      <c r="Q819" s="14"/>
      <c r="R819" s="125"/>
      <c r="S819" s="125"/>
      <c r="T819" s="125"/>
      <c r="U819" s="125"/>
      <c r="V819" s="125"/>
      <c r="W819" s="125"/>
      <c r="X819" s="125"/>
      <c r="Y819" s="125"/>
      <c r="Z819" s="125"/>
      <c r="AA819" s="125"/>
      <c r="AB819" s="125"/>
      <c r="AC819" s="125"/>
      <c r="AD819" s="125"/>
      <c r="AE819" s="125"/>
      <c r="AF819" s="125"/>
      <c r="AG819" s="125"/>
      <c r="AH819" s="14"/>
      <c r="AI819" s="123">
        <v>2013</v>
      </c>
      <c r="AJ819" s="136">
        <v>4.3563797621447353E-2</v>
      </c>
      <c r="AK819" s="136">
        <v>7.6997936206983253E-2</v>
      </c>
      <c r="AL819" s="136">
        <v>0.1233585109491635</v>
      </c>
      <c r="AM819" s="136">
        <v>-1.7344754328598925E-3</v>
      </c>
      <c r="AV819" s="14"/>
    </row>
    <row r="820" spans="1:48" x14ac:dyDescent="0.3">
      <c r="Q820" s="14"/>
      <c r="R820" s="125"/>
      <c r="S820" s="125"/>
      <c r="T820" s="125"/>
      <c r="U820" s="125"/>
      <c r="V820" s="125"/>
      <c r="W820" s="125"/>
      <c r="X820" s="125"/>
      <c r="Y820" s="125"/>
      <c r="Z820" s="125"/>
      <c r="AA820" s="125"/>
      <c r="AB820" s="125"/>
      <c r="AC820" s="125"/>
      <c r="AD820" s="125"/>
      <c r="AE820" s="125"/>
      <c r="AF820" s="125"/>
      <c r="AG820" s="125"/>
      <c r="AH820" s="14"/>
      <c r="AI820" s="123">
        <v>2014</v>
      </c>
      <c r="AJ820" s="136">
        <v>9.6300645918966588E-2</v>
      </c>
      <c r="AK820" s="136">
        <v>0.10795631582227205</v>
      </c>
      <c r="AL820" s="136">
        <v>0.123724992511548</v>
      </c>
      <c r="AM820" s="136">
        <v>8.6129506924798233E-2</v>
      </c>
      <c r="AV820" s="14"/>
    </row>
    <row r="821" spans="1:48" x14ac:dyDescent="0.3">
      <c r="Q821" s="14"/>
      <c r="R821" s="125"/>
      <c r="S821" s="125"/>
      <c r="T821" s="125"/>
      <c r="U821" s="125"/>
      <c r="V821" s="125"/>
      <c r="W821" s="125"/>
      <c r="X821" s="125"/>
      <c r="Y821" s="125"/>
      <c r="Z821" s="125"/>
      <c r="AA821" s="125"/>
      <c r="AB821" s="125"/>
      <c r="AC821" s="125"/>
      <c r="AD821" s="125"/>
      <c r="AE821" s="125"/>
      <c r="AF821" s="125"/>
      <c r="AG821" s="125"/>
      <c r="AH821" s="14"/>
      <c r="AI821" s="123">
        <v>2015</v>
      </c>
      <c r="AJ821" s="136">
        <v>4.6999999999999265E-3</v>
      </c>
      <c r="AK821" s="136">
        <v>4.0000000000000036E-3</v>
      </c>
      <c r="AL821" s="136">
        <v>9.9999999999988987E-4</v>
      </c>
      <c r="AM821" s="136">
        <v>1.9053534870943686E-2</v>
      </c>
      <c r="AV821" s="14"/>
    </row>
    <row r="822" spans="1:48" x14ac:dyDescent="0.3">
      <c r="Q822" s="14"/>
      <c r="R822" s="125"/>
      <c r="S822" s="125"/>
      <c r="T822" s="125"/>
      <c r="U822" s="125"/>
      <c r="V822" s="125"/>
      <c r="W822" s="125"/>
      <c r="X822" s="125"/>
      <c r="Y822" s="125"/>
      <c r="Z822" s="125"/>
      <c r="AA822" s="125"/>
      <c r="AB822" s="125"/>
      <c r="AC822" s="125"/>
      <c r="AD822" s="125"/>
      <c r="AE822" s="125"/>
      <c r="AF822" s="125"/>
      <c r="AG822" s="125"/>
      <c r="AH822" s="14"/>
      <c r="AI822" s="123">
        <v>2016</v>
      </c>
      <c r="AJ822" s="136">
        <v>3.2049367970538478E-2</v>
      </c>
      <c r="AK822" s="136">
        <v>4.2131474103585642E-2</v>
      </c>
      <c r="AL822" s="136">
        <v>5.6143856143856086E-2</v>
      </c>
      <c r="AM822" s="136">
        <v>3.2914967390430545E-2</v>
      </c>
      <c r="AV822" s="14"/>
    </row>
    <row r="823" spans="1:48" x14ac:dyDescent="0.3">
      <c r="Q823" s="14"/>
      <c r="R823" s="125"/>
      <c r="S823" s="125"/>
      <c r="T823" s="125"/>
      <c r="U823" s="125"/>
      <c r="V823" s="125"/>
      <c r="W823" s="125"/>
      <c r="X823" s="125"/>
      <c r="Y823" s="125"/>
      <c r="Z823" s="125"/>
      <c r="AA823" s="125"/>
      <c r="AB823" s="125"/>
      <c r="AC823" s="125"/>
      <c r="AD823" s="125"/>
      <c r="AE823" s="125"/>
      <c r="AF823" s="125"/>
      <c r="AG823" s="125"/>
      <c r="AH823" s="14"/>
      <c r="AI823" s="123">
        <v>2017</v>
      </c>
      <c r="AJ823" s="136">
        <v>5.8154113222104398E-2</v>
      </c>
      <c r="AK823" s="136">
        <v>8.630411927745385E-2</v>
      </c>
      <c r="AL823" s="136">
        <v>0.12504729474082477</v>
      </c>
      <c r="AM823" s="136">
        <v>2.4836807334534642E-2</v>
      </c>
      <c r="AV823" s="14"/>
    </row>
    <row r="824" spans="1:48" x14ac:dyDescent="0.3">
      <c r="Q824" s="14"/>
      <c r="R824" s="125"/>
      <c r="S824" s="125"/>
      <c r="T824" s="125"/>
      <c r="U824" s="125"/>
      <c r="V824" s="125"/>
      <c r="W824" s="125"/>
      <c r="X824" s="125"/>
      <c r="Y824" s="125"/>
      <c r="Z824" s="125"/>
      <c r="AA824" s="125"/>
      <c r="AB824" s="125"/>
      <c r="AC824" s="125"/>
      <c r="AD824" s="125"/>
      <c r="AE824" s="125"/>
      <c r="AF824" s="125"/>
      <c r="AG824" s="125"/>
      <c r="AH824" s="14"/>
      <c r="AI824" s="123">
        <v>2018</v>
      </c>
      <c r="AJ824" s="136">
        <v>-3.0441122858184455E-2</v>
      </c>
      <c r="AK824" s="136">
        <v>-4.4782685201478101E-2</v>
      </c>
      <c r="AL824" s="136">
        <v>-6.3141079535900424E-2</v>
      </c>
      <c r="AM824" s="136">
        <v>3.8041134110726482E-3</v>
      </c>
      <c r="AV824" s="14"/>
    </row>
    <row r="825" spans="1:48" x14ac:dyDescent="0.3">
      <c r="Q825" s="14"/>
      <c r="R825" s="125"/>
      <c r="S825" s="125"/>
      <c r="T825" s="125"/>
      <c r="U825" s="125"/>
      <c r="V825" s="125"/>
      <c r="W825" s="125"/>
      <c r="X825" s="125"/>
      <c r="Y825" s="125"/>
      <c r="Z825" s="125"/>
      <c r="AA825" s="125"/>
      <c r="AB825" s="125"/>
      <c r="AC825" s="125"/>
      <c r="AD825" s="125"/>
      <c r="AE825" s="125"/>
      <c r="AF825" s="125"/>
      <c r="AG825" s="125"/>
      <c r="AH825" s="14"/>
      <c r="AI825" s="123">
        <v>2019</v>
      </c>
      <c r="AJ825" s="136">
        <v>0.10330889264899423</v>
      </c>
      <c r="AK825" s="136">
        <v>0.13871235147830885</v>
      </c>
      <c r="AL825" s="136">
        <v>0.18585659158215906</v>
      </c>
      <c r="AM825" s="136">
        <v>3.4601037948243742E-2</v>
      </c>
      <c r="AV825" s="14"/>
    </row>
    <row r="826" spans="1:48" x14ac:dyDescent="0.3">
      <c r="Q826" s="14"/>
      <c r="R826" s="125"/>
      <c r="S826" s="125"/>
      <c r="T826" s="125"/>
      <c r="U826" s="125"/>
      <c r="V826" s="125"/>
      <c r="W826" s="125"/>
      <c r="X826" s="125"/>
      <c r="Y826" s="125"/>
      <c r="Z826" s="125"/>
      <c r="AA826" s="125"/>
      <c r="AB826" s="125"/>
      <c r="AC826" s="125"/>
      <c r="AD826" s="125"/>
      <c r="AE826" s="125"/>
      <c r="AF826" s="125"/>
      <c r="AG826" s="125"/>
      <c r="AH826" s="14"/>
      <c r="AI826" s="123">
        <v>2020</v>
      </c>
      <c r="AJ826" s="136">
        <v>3.1268637641646002E-2</v>
      </c>
      <c r="AK826" s="136">
        <v>4.0038825527784594E-2</v>
      </c>
      <c r="AL826" s="136">
        <v>5.0779476313001393E-2</v>
      </c>
      <c r="AM826" s="136">
        <v>2.5192367928890385E-2</v>
      </c>
      <c r="AV826" s="14"/>
    </row>
    <row r="827" spans="1:48" x14ac:dyDescent="0.3">
      <c r="Q827" s="14"/>
      <c r="R827" s="125"/>
      <c r="S827" s="125"/>
      <c r="T827" s="125"/>
      <c r="U827" s="125"/>
      <c r="V827" s="125"/>
      <c r="W827" s="125"/>
      <c r="X827" s="125"/>
      <c r="Y827" s="125"/>
      <c r="Z827" s="125"/>
      <c r="AA827" s="125"/>
      <c r="AB827" s="125"/>
      <c r="AC827" s="125"/>
      <c r="AD827" s="125"/>
      <c r="AE827" s="125"/>
      <c r="AF827" s="125"/>
      <c r="AG827" s="125"/>
      <c r="AH827" s="14"/>
      <c r="AI827" s="123">
        <v>2021</v>
      </c>
      <c r="AJ827" s="136">
        <v>4.4200264375413134E-2</v>
      </c>
      <c r="AK827" s="136">
        <v>7.9250272204075323E-2</v>
      </c>
      <c r="AL827" s="136">
        <v>0.12761973352538702</v>
      </c>
      <c r="AM827" s="136">
        <v>2.8725998707804443E-3</v>
      </c>
      <c r="AV827" s="14"/>
    </row>
    <row r="828" spans="1:48" x14ac:dyDescent="0.3">
      <c r="Q828" s="14"/>
      <c r="R828" s="125"/>
      <c r="S828" s="125"/>
      <c r="T828" s="125"/>
      <c r="U828" s="125"/>
      <c r="V828" s="125"/>
      <c r="W828" s="125"/>
      <c r="X828" s="125"/>
      <c r="Y828" s="125"/>
      <c r="Z828" s="125"/>
      <c r="AA828" s="125"/>
      <c r="AB828" s="125"/>
      <c r="AC828" s="125"/>
      <c r="AD828" s="125"/>
      <c r="AE828" s="125"/>
      <c r="AF828" s="125"/>
      <c r="AG828" s="125"/>
      <c r="AH828" s="14"/>
      <c r="AI828" s="123">
        <v>2022</v>
      </c>
      <c r="AJ828" s="136">
        <v>-0.13213070654323922</v>
      </c>
      <c r="AK828" s="136">
        <v>-0.13864668155941495</v>
      </c>
      <c r="AL828" s="136">
        <v>-0.14779331928211015</v>
      </c>
      <c r="AM828" s="136">
        <v>-0.10518224152292253</v>
      </c>
      <c r="AV828" s="14"/>
    </row>
    <row r="829" spans="1:48" x14ac:dyDescent="0.3">
      <c r="Q829" s="14"/>
      <c r="R829" s="125"/>
      <c r="S829" s="125"/>
      <c r="T829" s="125"/>
      <c r="U829" s="125"/>
      <c r="V829" s="125"/>
      <c r="W829" s="125"/>
      <c r="X829" s="125"/>
      <c r="Y829" s="125"/>
      <c r="Z829" s="125"/>
      <c r="AA829" s="125"/>
      <c r="AB829" s="125"/>
      <c r="AC829" s="125"/>
      <c r="AD829" s="125"/>
      <c r="AE829" s="125"/>
      <c r="AF829" s="125"/>
      <c r="AG829" s="125"/>
      <c r="AH829" s="14"/>
      <c r="AI829" s="123" t="s">
        <v>713</v>
      </c>
      <c r="AJ829" s="136">
        <v>2.5097388999768645E-2</v>
      </c>
      <c r="AK829" s="136">
        <v>3.9196192785957054E-2</v>
      </c>
      <c r="AL829" s="136">
        <v>5.8259605694792917E-2</v>
      </c>
      <c r="AM829" s="136">
        <v>1.2248821872391191E-2</v>
      </c>
      <c r="AV829" s="14"/>
    </row>
    <row r="830" spans="1:48" x14ac:dyDescent="0.3">
      <c r="Q830" s="14"/>
      <c r="R830" s="125"/>
      <c r="S830" s="125"/>
      <c r="T830" s="125"/>
      <c r="U830" s="125"/>
      <c r="V830" s="125"/>
      <c r="W830" s="125"/>
      <c r="X830" s="125"/>
      <c r="Y830" s="125"/>
      <c r="Z830" s="125"/>
      <c r="AA830" s="125"/>
      <c r="AB830" s="125"/>
      <c r="AC830" s="125"/>
      <c r="AD830" s="125"/>
      <c r="AE830" s="125"/>
      <c r="AF830" s="125"/>
      <c r="AG830" s="125"/>
      <c r="AH830" s="14"/>
      <c r="AI830" s="123" t="s">
        <v>755</v>
      </c>
      <c r="AJ830" s="136">
        <v>2.2966875427919753E-2</v>
      </c>
      <c r="AK830" s="136">
        <v>3.6147164394238818E-2</v>
      </c>
      <c r="AL830" s="136">
        <v>5.3520984754263701E-2</v>
      </c>
      <c r="AM830" s="136">
        <v>1.1172284943736122E-2</v>
      </c>
      <c r="AV830" s="14"/>
    </row>
    <row r="831" spans="1:48" x14ac:dyDescent="0.3">
      <c r="Q831" s="14"/>
      <c r="R831" s="125"/>
      <c r="S831" s="125"/>
      <c r="T831" s="125"/>
      <c r="U831" s="125"/>
      <c r="V831" s="125"/>
      <c r="W831" s="125"/>
      <c r="X831" s="125"/>
      <c r="Y831" s="125"/>
      <c r="Z831" s="125"/>
      <c r="AA831" s="125"/>
      <c r="AB831" s="125"/>
      <c r="AC831" s="125"/>
      <c r="AD831" s="125"/>
      <c r="AE831" s="125"/>
      <c r="AF831" s="125"/>
      <c r="AG831" s="125"/>
      <c r="AH831" s="14"/>
      <c r="AV831" s="14"/>
    </row>
    <row r="832" spans="1:48" x14ac:dyDescent="0.3">
      <c r="Q832" s="14"/>
      <c r="R832" s="125"/>
      <c r="S832" s="125"/>
      <c r="T832" s="125"/>
      <c r="U832" s="125"/>
      <c r="V832" s="125"/>
      <c r="W832" s="125"/>
      <c r="X832" s="125"/>
      <c r="Y832" s="125"/>
      <c r="Z832" s="125"/>
      <c r="AA832" s="125"/>
      <c r="AB832" s="125"/>
      <c r="AC832" s="125"/>
      <c r="AD832" s="125"/>
      <c r="AE832" s="125"/>
      <c r="AF832" s="125"/>
      <c r="AG832" s="125"/>
      <c r="AH832" s="14"/>
      <c r="AV832" s="14"/>
    </row>
    <row r="833" spans="1:48" x14ac:dyDescent="0.3">
      <c r="Q833" s="14"/>
      <c r="R833" s="125"/>
      <c r="S833" s="125"/>
      <c r="T833" s="125"/>
      <c r="U833" s="125"/>
      <c r="V833" s="125"/>
      <c r="W833" s="125"/>
      <c r="X833" s="125"/>
      <c r="Y833" s="125"/>
      <c r="Z833" s="125"/>
      <c r="AA833" s="125"/>
      <c r="AB833" s="125"/>
      <c r="AC833" s="125"/>
      <c r="AD833" s="125"/>
      <c r="AE833" s="125"/>
      <c r="AF833" s="125"/>
      <c r="AG833" s="125"/>
      <c r="AH833" s="14"/>
      <c r="AV833" s="14"/>
    </row>
    <row r="834" spans="1:48" x14ac:dyDescent="0.3">
      <c r="Q834" s="14"/>
      <c r="R834" s="125"/>
      <c r="S834" s="125"/>
      <c r="T834" s="125"/>
      <c r="U834" s="125"/>
      <c r="V834" s="125"/>
      <c r="W834" s="125"/>
      <c r="X834" s="125"/>
      <c r="Y834" s="125"/>
      <c r="Z834" s="125"/>
      <c r="AA834" s="125"/>
      <c r="AB834" s="125"/>
      <c r="AC834" s="125"/>
      <c r="AD834" s="125"/>
      <c r="AE834" s="125"/>
      <c r="AF834" s="125"/>
      <c r="AG834" s="125"/>
      <c r="AH834" s="14"/>
      <c r="AV834" s="14"/>
    </row>
    <row r="835" spans="1:48" x14ac:dyDescent="0.3">
      <c r="A835" s="121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  <c r="AH835" s="14"/>
      <c r="AI835" s="14"/>
      <c r="AJ835" s="14"/>
      <c r="AK835" s="14"/>
      <c r="AL835" s="14"/>
      <c r="AM835" s="14"/>
      <c r="AN835" s="14"/>
      <c r="AO835" s="14"/>
      <c r="AP835" s="14"/>
      <c r="AQ835" s="14"/>
      <c r="AR835" s="14"/>
      <c r="AS835" s="14"/>
      <c r="AT835" s="14"/>
      <c r="AU835" s="14"/>
      <c r="AV835" s="14"/>
    </row>
    <row r="836" spans="1:48" ht="12.5" x14ac:dyDescent="0.25">
      <c r="A836" s="22"/>
      <c r="Q836" s="14"/>
      <c r="R836" s="125"/>
      <c r="S836" s="125"/>
      <c r="T836" s="125"/>
      <c r="U836" s="125"/>
      <c r="V836" s="125"/>
      <c r="W836" s="125"/>
      <c r="X836" s="125"/>
      <c r="Y836" s="125"/>
      <c r="Z836" s="125"/>
      <c r="AA836" s="125"/>
      <c r="AB836" s="125"/>
      <c r="AC836" s="125"/>
      <c r="AD836" s="125"/>
      <c r="AE836" s="125"/>
      <c r="AF836" s="125"/>
      <c r="AG836" s="125"/>
      <c r="AH836" s="14"/>
      <c r="AV836" s="14"/>
    </row>
    <row r="837" spans="1:48" x14ac:dyDescent="0.3">
      <c r="A837" s="122" t="s">
        <v>756</v>
      </c>
      <c r="Q837" s="14"/>
      <c r="R837" s="122" t="s">
        <v>902</v>
      </c>
      <c r="S837" s="125"/>
      <c r="T837" s="125"/>
      <c r="U837" s="125"/>
      <c r="V837" s="125"/>
      <c r="W837" s="125"/>
      <c r="X837" s="125"/>
      <c r="Y837" s="125"/>
      <c r="Z837" s="125"/>
      <c r="AA837" s="125"/>
      <c r="AB837" s="125"/>
      <c r="AC837" s="125"/>
      <c r="AD837" s="125"/>
      <c r="AE837" s="125"/>
      <c r="AF837" s="125"/>
      <c r="AG837" s="125"/>
      <c r="AH837" s="14"/>
      <c r="AI837" s="123" t="s">
        <v>720</v>
      </c>
      <c r="AJ837" s="123" t="s">
        <v>757</v>
      </c>
      <c r="AK837" s="123" t="s">
        <v>758</v>
      </c>
      <c r="AL837" s="123" t="s">
        <v>759</v>
      </c>
      <c r="AM837" s="123" t="s">
        <v>760</v>
      </c>
      <c r="AN837" s="123" t="s">
        <v>761</v>
      </c>
      <c r="AO837" s="123" t="s">
        <v>762</v>
      </c>
      <c r="AV837" s="14"/>
    </row>
    <row r="838" spans="1:48" x14ac:dyDescent="0.3">
      <c r="Q838" s="14"/>
      <c r="R838" s="125"/>
      <c r="S838" s="125"/>
      <c r="T838" s="125"/>
      <c r="U838" s="125"/>
      <c r="V838" s="125"/>
      <c r="W838" s="125"/>
      <c r="X838" s="125"/>
      <c r="Y838" s="125"/>
      <c r="Z838" s="125"/>
      <c r="AA838" s="125"/>
      <c r="AB838" s="125"/>
      <c r="AC838" s="125"/>
      <c r="AD838" s="125"/>
      <c r="AE838" s="125"/>
      <c r="AF838" s="125"/>
      <c r="AG838" s="125"/>
      <c r="AH838" s="14"/>
      <c r="AI838" s="123"/>
      <c r="AJ838" s="123"/>
      <c r="AK838" s="123"/>
      <c r="AL838" s="123"/>
      <c r="AM838" s="123"/>
      <c r="AN838" s="123"/>
      <c r="AO838" s="123"/>
      <c r="AV838" s="14"/>
    </row>
    <row r="839" spans="1:48" x14ac:dyDescent="0.3">
      <c r="Q839" s="14"/>
      <c r="R839" s="125"/>
      <c r="S839" s="125"/>
      <c r="T839" s="125"/>
      <c r="U839" s="125"/>
      <c r="V839" s="125"/>
      <c r="W839" s="125"/>
      <c r="X839" s="125"/>
      <c r="Y839" s="125"/>
      <c r="Z839" s="125"/>
      <c r="AA839" s="125"/>
      <c r="AB839" s="125"/>
      <c r="AC839" s="125"/>
      <c r="AD839" s="125"/>
      <c r="AE839" s="125"/>
      <c r="AF839" s="125"/>
      <c r="AG839" s="125"/>
      <c r="AH839" s="14"/>
      <c r="AI839" s="123" t="s">
        <v>7</v>
      </c>
      <c r="AJ839" s="135">
        <v>3664.3867700399996</v>
      </c>
      <c r="AK839" s="135">
        <v>3061.9717520080003</v>
      </c>
      <c r="AL839" s="135">
        <v>3363.179261024</v>
      </c>
      <c r="AM839" s="135">
        <v>-2.7900878999999996</v>
      </c>
      <c r="AN839" s="136">
        <v>-8.2959833046499312E-4</v>
      </c>
      <c r="AO839" s="136">
        <v>-1.031445475087251E-3</v>
      </c>
      <c r="AV839" s="14"/>
    </row>
    <row r="840" spans="1:48" x14ac:dyDescent="0.3">
      <c r="Q840" s="14"/>
      <c r="R840" s="125"/>
      <c r="S840" s="125"/>
      <c r="T840" s="125"/>
      <c r="U840" s="125"/>
      <c r="V840" s="125"/>
      <c r="W840" s="125"/>
      <c r="X840" s="125"/>
      <c r="Y840" s="125"/>
      <c r="Z840" s="125"/>
      <c r="AA840" s="125"/>
      <c r="AB840" s="125"/>
      <c r="AC840" s="125"/>
      <c r="AD840" s="125"/>
      <c r="AE840" s="125"/>
      <c r="AF840" s="125"/>
      <c r="AG840" s="125"/>
      <c r="AH840" s="14"/>
      <c r="AI840" s="123" t="s">
        <v>182</v>
      </c>
      <c r="AJ840" s="135">
        <v>91492.782048920009</v>
      </c>
      <c r="AK840" s="135">
        <v>87087.519912960008</v>
      </c>
      <c r="AL840" s="135">
        <v>89290.150980940001</v>
      </c>
      <c r="AM840" s="135">
        <v>1738.7512873799999</v>
      </c>
      <c r="AN840" s="136">
        <v>1.9473046783750607E-2</v>
      </c>
      <c r="AO840" s="136">
        <v>1.9687617296655809E-2</v>
      </c>
      <c r="AV840" s="14"/>
    </row>
    <row r="841" spans="1:48" x14ac:dyDescent="0.3">
      <c r="Q841" s="14"/>
      <c r="R841" s="125"/>
      <c r="S841" s="125"/>
      <c r="T841" s="125"/>
      <c r="U841" s="125"/>
      <c r="V841" s="125"/>
      <c r="W841" s="125"/>
      <c r="X841" s="125"/>
      <c r="Y841" s="125"/>
      <c r="Z841" s="125"/>
      <c r="AA841" s="125"/>
      <c r="AB841" s="125"/>
      <c r="AC841" s="125"/>
      <c r="AD841" s="125"/>
      <c r="AE841" s="125"/>
      <c r="AF841" s="125"/>
      <c r="AG841" s="125"/>
      <c r="AH841" s="14"/>
      <c r="AI841" s="123" t="s">
        <v>184</v>
      </c>
      <c r="AJ841" s="135">
        <v>26588.201120219997</v>
      </c>
      <c r="AK841" s="135">
        <v>26840.699269569999</v>
      </c>
      <c r="AL841" s="135">
        <v>26714.450194894998</v>
      </c>
      <c r="AM841" s="135">
        <v>961.4467283429999</v>
      </c>
      <c r="AN841" s="136">
        <v>3.5989762893444376E-2</v>
      </c>
      <c r="AO841" s="136">
        <v>3.5994275217872587E-2</v>
      </c>
      <c r="AV841" s="14"/>
    </row>
    <row r="842" spans="1:48" x14ac:dyDescent="0.3">
      <c r="Q842" s="14"/>
      <c r="R842" s="125"/>
      <c r="S842" s="125"/>
      <c r="T842" s="125"/>
      <c r="U842" s="125"/>
      <c r="V842" s="125"/>
      <c r="W842" s="125"/>
      <c r="X842" s="125"/>
      <c r="Y842" s="125"/>
      <c r="Z842" s="125"/>
      <c r="AA842" s="125"/>
      <c r="AB842" s="125"/>
      <c r="AC842" s="125"/>
      <c r="AD842" s="125"/>
      <c r="AE842" s="125"/>
      <c r="AF842" s="125"/>
      <c r="AG842" s="125"/>
      <c r="AH842" s="14"/>
      <c r="AI842" s="123" t="s">
        <v>188</v>
      </c>
      <c r="AJ842" s="135">
        <v>39818.260469060013</v>
      </c>
      <c r="AK842" s="135">
        <v>39282.121270980017</v>
      </c>
      <c r="AL842" s="135">
        <v>39550.190870020015</v>
      </c>
      <c r="AM842" s="135">
        <v>852.40876061800031</v>
      </c>
      <c r="AN842" s="136">
        <v>2.1552582727587959E-2</v>
      </c>
      <c r="AO842" s="136">
        <v>2.2552291438395263E-2</v>
      </c>
      <c r="AV842" s="14"/>
    </row>
    <row r="843" spans="1:48" x14ac:dyDescent="0.3">
      <c r="Q843" s="14"/>
      <c r="R843" s="125"/>
      <c r="S843" s="125"/>
      <c r="T843" s="125"/>
      <c r="U843" s="125"/>
      <c r="V843" s="125"/>
      <c r="W843" s="125"/>
      <c r="X843" s="125"/>
      <c r="Y843" s="125"/>
      <c r="Z843" s="125"/>
      <c r="AA843" s="125"/>
      <c r="AB843" s="125"/>
      <c r="AC843" s="125"/>
      <c r="AD843" s="125"/>
      <c r="AE843" s="125"/>
      <c r="AF843" s="125"/>
      <c r="AG843" s="125"/>
      <c r="AH843" s="14"/>
      <c r="AI843" s="123" t="s">
        <v>703</v>
      </c>
      <c r="AJ843" s="135">
        <v>161563.63040824002</v>
      </c>
      <c r="AK843" s="135">
        <v>156272.31220551801</v>
      </c>
      <c r="AL843" s="135">
        <v>158917.97130687902</v>
      </c>
      <c r="AM843" s="135">
        <v>3549.8166884410002</v>
      </c>
      <c r="AN843" s="136">
        <v>2.2337415078034922E-2</v>
      </c>
      <c r="AO843" s="136">
        <v>2.2625459908893492E-2</v>
      </c>
      <c r="AV843" s="14"/>
    </row>
    <row r="844" spans="1:48" x14ac:dyDescent="0.3">
      <c r="Q844" s="14"/>
      <c r="R844" s="125"/>
      <c r="S844" s="125"/>
      <c r="T844" s="125"/>
      <c r="U844" s="125"/>
      <c r="V844" s="125"/>
      <c r="W844" s="125"/>
      <c r="X844" s="125"/>
      <c r="Y844" s="125"/>
      <c r="Z844" s="125"/>
      <c r="AA844" s="125"/>
      <c r="AB844" s="125"/>
      <c r="AC844" s="125"/>
      <c r="AD844" s="125"/>
      <c r="AE844" s="125"/>
      <c r="AF844" s="125"/>
      <c r="AG844" s="125"/>
      <c r="AH844" s="14"/>
      <c r="AV844" s="14"/>
    </row>
    <row r="845" spans="1:48" x14ac:dyDescent="0.3">
      <c r="Q845" s="14"/>
      <c r="R845" s="125"/>
      <c r="S845" s="125"/>
      <c r="T845" s="125"/>
      <c r="U845" s="125"/>
      <c r="V845" s="125"/>
      <c r="W845" s="125"/>
      <c r="X845" s="125"/>
      <c r="Y845" s="125"/>
      <c r="Z845" s="125"/>
      <c r="AA845" s="125"/>
      <c r="AB845" s="125"/>
      <c r="AC845" s="125"/>
      <c r="AD845" s="125"/>
      <c r="AE845" s="125"/>
      <c r="AF845" s="125"/>
      <c r="AG845" s="125"/>
      <c r="AH845" s="14"/>
      <c r="AV845" s="14"/>
    </row>
    <row r="846" spans="1:48" x14ac:dyDescent="0.3">
      <c r="Q846" s="14"/>
      <c r="R846" s="125"/>
      <c r="S846" s="125"/>
      <c r="T846" s="125"/>
      <c r="U846" s="125"/>
      <c r="V846" s="125"/>
      <c r="W846" s="125"/>
      <c r="X846" s="125"/>
      <c r="Y846" s="125"/>
      <c r="Z846" s="125"/>
      <c r="AA846" s="125"/>
      <c r="AB846" s="125"/>
      <c r="AC846" s="125"/>
      <c r="AD846" s="125"/>
      <c r="AE846" s="125"/>
      <c r="AF846" s="125"/>
      <c r="AG846" s="125"/>
      <c r="AH846" s="14"/>
      <c r="AV846" s="14"/>
    </row>
    <row r="847" spans="1:48" x14ac:dyDescent="0.3">
      <c r="Q847" s="14"/>
      <c r="R847" s="125"/>
      <c r="S847" s="125"/>
      <c r="T847" s="125"/>
      <c r="U847" s="125"/>
      <c r="V847" s="125"/>
      <c r="W847" s="125"/>
      <c r="X847" s="125"/>
      <c r="Y847" s="125"/>
      <c r="Z847" s="125"/>
      <c r="AA847" s="125"/>
      <c r="AB847" s="125"/>
      <c r="AC847" s="125"/>
      <c r="AD847" s="125"/>
      <c r="AE847" s="125"/>
      <c r="AF847" s="125"/>
      <c r="AG847" s="125"/>
      <c r="AH847" s="14"/>
      <c r="AV847" s="14"/>
    </row>
    <row r="848" spans="1:48" x14ac:dyDescent="0.3">
      <c r="Q848" s="14"/>
      <c r="R848" s="125"/>
      <c r="S848" s="125"/>
      <c r="T848" s="125"/>
      <c r="U848" s="125"/>
      <c r="V848" s="125"/>
      <c r="W848" s="125"/>
      <c r="X848" s="125"/>
      <c r="Y848" s="125"/>
      <c r="Z848" s="125"/>
      <c r="AA848" s="125"/>
      <c r="AB848" s="125"/>
      <c r="AC848" s="125"/>
      <c r="AD848" s="125"/>
      <c r="AE848" s="125"/>
      <c r="AF848" s="125"/>
      <c r="AG848" s="125"/>
      <c r="AH848" s="14"/>
      <c r="AV848" s="14"/>
    </row>
    <row r="849" spans="1:48" x14ac:dyDescent="0.3">
      <c r="Q849" s="14"/>
      <c r="R849" s="125"/>
      <c r="S849" s="125"/>
      <c r="T849" s="125"/>
      <c r="U849" s="125"/>
      <c r="V849" s="125"/>
      <c r="W849" s="125"/>
      <c r="X849" s="125"/>
      <c r="Y849" s="125"/>
      <c r="Z849" s="125"/>
      <c r="AA849" s="125"/>
      <c r="AB849" s="125"/>
      <c r="AC849" s="125"/>
      <c r="AD849" s="125"/>
      <c r="AE849" s="125"/>
      <c r="AF849" s="125"/>
      <c r="AG849" s="125"/>
      <c r="AH849" s="14"/>
      <c r="AV849" s="14"/>
    </row>
    <row r="850" spans="1:48" x14ac:dyDescent="0.3">
      <c r="A850" s="121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  <c r="AN850" s="14"/>
      <c r="AO850" s="14"/>
      <c r="AP850" s="14"/>
      <c r="AQ850" s="14"/>
      <c r="AR850" s="14"/>
      <c r="AS850" s="14"/>
      <c r="AT850" s="14"/>
      <c r="AU850" s="14"/>
      <c r="AV850" s="14"/>
    </row>
    <row r="851" spans="1:48" ht="12.5" x14ac:dyDescent="0.25">
      <c r="A851" s="22"/>
      <c r="Q851" s="14"/>
      <c r="R851" s="125"/>
      <c r="S851" s="125"/>
      <c r="T851" s="125"/>
      <c r="U851" s="125"/>
      <c r="V851" s="125"/>
      <c r="W851" s="125"/>
      <c r="X851" s="125"/>
      <c r="Y851" s="125"/>
      <c r="Z851" s="125"/>
      <c r="AA851" s="125"/>
      <c r="AB851" s="125"/>
      <c r="AC851" s="125"/>
      <c r="AD851" s="125"/>
      <c r="AE851" s="125"/>
      <c r="AF851" s="125"/>
      <c r="AG851" s="125"/>
      <c r="AH851" s="14"/>
      <c r="AV851" s="14"/>
    </row>
    <row r="852" spans="1:48" x14ac:dyDescent="0.3">
      <c r="A852" s="122" t="s">
        <v>763</v>
      </c>
      <c r="Q852" s="14"/>
      <c r="R852" s="122" t="s">
        <v>901</v>
      </c>
      <c r="S852" s="125"/>
      <c r="T852" s="125"/>
      <c r="U852" s="125"/>
      <c r="V852" s="125"/>
      <c r="W852" s="125"/>
      <c r="X852" s="125"/>
      <c r="Y852" s="125"/>
      <c r="Z852" s="125"/>
      <c r="AA852" s="125"/>
      <c r="AB852" s="125"/>
      <c r="AC852" s="125"/>
      <c r="AD852" s="125"/>
      <c r="AE852" s="125"/>
      <c r="AF852" s="125"/>
      <c r="AG852" s="125"/>
      <c r="AH852" s="14"/>
      <c r="AI852" s="123" t="s">
        <v>623</v>
      </c>
      <c r="AJ852" s="123">
        <v>2022</v>
      </c>
      <c r="AK852" s="123">
        <v>2021</v>
      </c>
      <c r="AL852" s="123">
        <v>2020</v>
      </c>
      <c r="AM852" s="123">
        <v>2019</v>
      </c>
      <c r="AN852" s="123">
        <v>2018</v>
      </c>
      <c r="AV852" s="14"/>
    </row>
    <row r="853" spans="1:48" x14ac:dyDescent="0.3">
      <c r="Q853" s="14"/>
      <c r="R853" s="125"/>
      <c r="S853" s="125"/>
      <c r="T853" s="125"/>
      <c r="U853" s="125"/>
      <c r="V853" s="125"/>
      <c r="W853" s="125"/>
      <c r="X853" s="125"/>
      <c r="Y853" s="125"/>
      <c r="Z853" s="125"/>
      <c r="AA853" s="125"/>
      <c r="AB853" s="125"/>
      <c r="AC853" s="125"/>
      <c r="AD853" s="125"/>
      <c r="AE853" s="125"/>
      <c r="AF853" s="125"/>
      <c r="AG853" s="125"/>
      <c r="AH853" s="14"/>
      <c r="AI853" s="123"/>
      <c r="AJ853" s="123"/>
      <c r="AK853" s="123"/>
      <c r="AL853" s="123"/>
      <c r="AM853" s="123"/>
      <c r="AN853" s="123"/>
      <c r="AV853" s="14"/>
    </row>
    <row r="854" spans="1:48" x14ac:dyDescent="0.3">
      <c r="Q854" s="14"/>
      <c r="R854" s="125"/>
      <c r="S854" s="125"/>
      <c r="T854" s="125"/>
      <c r="U854" s="125"/>
      <c r="V854" s="125"/>
      <c r="W854" s="125"/>
      <c r="X854" s="125"/>
      <c r="Y854" s="125"/>
      <c r="Z854" s="125"/>
      <c r="AA854" s="125"/>
      <c r="AB854" s="125"/>
      <c r="AC854" s="125"/>
      <c r="AD854" s="125"/>
      <c r="AE854" s="125"/>
      <c r="AF854" s="125"/>
      <c r="AG854" s="125"/>
      <c r="AH854" s="14"/>
      <c r="AI854" s="123" t="s">
        <v>764</v>
      </c>
      <c r="AJ854" s="135">
        <v>2369.9930822480001</v>
      </c>
      <c r="AK854" s="135">
        <v>2324.3760985200001</v>
      </c>
      <c r="AL854" s="135">
        <v>2301.7393735022088</v>
      </c>
      <c r="AM854" s="135">
        <v>2305.1284557332706</v>
      </c>
      <c r="AN854" s="135">
        <v>2478.9431258370519</v>
      </c>
      <c r="AV854" s="14"/>
    </row>
    <row r="855" spans="1:48" x14ac:dyDescent="0.3">
      <c r="Q855" s="14"/>
      <c r="R855" s="125"/>
      <c r="S855" s="125"/>
      <c r="T855" s="125"/>
      <c r="U855" s="125"/>
      <c r="V855" s="125"/>
      <c r="W855" s="125"/>
      <c r="X855" s="125"/>
      <c r="Y855" s="125"/>
      <c r="Z855" s="125"/>
      <c r="AA855" s="125"/>
      <c r="AB855" s="125"/>
      <c r="AC855" s="125"/>
      <c r="AD855" s="125"/>
      <c r="AE855" s="125"/>
      <c r="AF855" s="125"/>
      <c r="AG855" s="125"/>
      <c r="AH855" s="14"/>
      <c r="AI855" s="123" t="s">
        <v>765</v>
      </c>
      <c r="AJ855" s="135">
        <v>-1691.2287455330002</v>
      </c>
      <c r="AK855" s="135">
        <v>-1753.7308107500003</v>
      </c>
      <c r="AL855" s="135">
        <v>-1666.3314041360504</v>
      </c>
      <c r="AM855" s="135">
        <v>-1579.9651124406942</v>
      </c>
      <c r="AN855" s="135">
        <v>-1634.873372257249</v>
      </c>
      <c r="AV855" s="14"/>
    </row>
    <row r="856" spans="1:48" x14ac:dyDescent="0.3">
      <c r="Q856" s="14"/>
      <c r="R856" s="125"/>
      <c r="S856" s="125"/>
      <c r="T856" s="125"/>
      <c r="U856" s="125"/>
      <c r="V856" s="125"/>
      <c r="W856" s="125"/>
      <c r="X856" s="125"/>
      <c r="Y856" s="125"/>
      <c r="Z856" s="125"/>
      <c r="AA856" s="125"/>
      <c r="AB856" s="125"/>
      <c r="AC856" s="125"/>
      <c r="AD856" s="125"/>
      <c r="AE856" s="125"/>
      <c r="AF856" s="125"/>
      <c r="AG856" s="125"/>
      <c r="AH856" s="14"/>
      <c r="AI856" s="123" t="s">
        <v>629</v>
      </c>
      <c r="AJ856" s="135">
        <v>678.7643367149999</v>
      </c>
      <c r="AK856" s="135">
        <v>570.64528776999987</v>
      </c>
      <c r="AL856" s="135">
        <v>635.40796936615834</v>
      </c>
      <c r="AM856" s="135">
        <v>725.16334329257643</v>
      </c>
      <c r="AN856" s="135">
        <v>844.06975357980286</v>
      </c>
      <c r="AV856" s="14"/>
    </row>
    <row r="857" spans="1:48" x14ac:dyDescent="0.3">
      <c r="Q857" s="14"/>
      <c r="R857" s="125"/>
      <c r="S857" s="125"/>
      <c r="T857" s="125"/>
      <c r="U857" s="125"/>
      <c r="V857" s="125"/>
      <c r="W857" s="125"/>
      <c r="X857" s="125"/>
      <c r="Y857" s="125"/>
      <c r="Z857" s="125"/>
      <c r="AA857" s="125"/>
      <c r="AB857" s="125"/>
      <c r="AC857" s="125"/>
      <c r="AD857" s="125"/>
      <c r="AE857" s="125"/>
      <c r="AF857" s="125"/>
      <c r="AG857" s="125"/>
      <c r="AH857" s="14"/>
      <c r="AV857" s="14"/>
    </row>
    <row r="858" spans="1:48" x14ac:dyDescent="0.3">
      <c r="Q858" s="14"/>
      <c r="R858" s="125"/>
      <c r="S858" s="125"/>
      <c r="T858" s="125"/>
      <c r="U858" s="125"/>
      <c r="V858" s="125"/>
      <c r="W858" s="125"/>
      <c r="X858" s="125"/>
      <c r="Y858" s="125"/>
      <c r="Z858" s="125"/>
      <c r="AA858" s="125"/>
      <c r="AB858" s="125"/>
      <c r="AC858" s="125"/>
      <c r="AD858" s="125"/>
      <c r="AE858" s="125"/>
      <c r="AF858" s="125"/>
      <c r="AG858" s="125"/>
      <c r="AH858" s="14"/>
      <c r="AV858" s="14"/>
    </row>
    <row r="859" spans="1:48" x14ac:dyDescent="0.3">
      <c r="Q859" s="14"/>
      <c r="R859" s="125"/>
      <c r="S859" s="125"/>
      <c r="T859" s="125"/>
      <c r="U859" s="125"/>
      <c r="V859" s="125"/>
      <c r="W859" s="125"/>
      <c r="X859" s="125"/>
      <c r="Y859" s="125"/>
      <c r="Z859" s="125"/>
      <c r="AA859" s="125"/>
      <c r="AB859" s="125"/>
      <c r="AC859" s="125"/>
      <c r="AD859" s="125"/>
      <c r="AE859" s="125"/>
      <c r="AF859" s="125"/>
      <c r="AG859" s="125"/>
      <c r="AH859" s="14"/>
      <c r="AV859" s="14"/>
    </row>
    <row r="860" spans="1:48" x14ac:dyDescent="0.3">
      <c r="A860" s="121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  <c r="AO860" s="14"/>
      <c r="AP860" s="14"/>
      <c r="AQ860" s="14"/>
      <c r="AR860" s="14"/>
      <c r="AS860" s="14"/>
      <c r="AT860" s="14"/>
      <c r="AU860" s="14"/>
      <c r="AV860" s="14"/>
    </row>
    <row r="861" spans="1:48" ht="12.5" x14ac:dyDescent="0.25">
      <c r="A861" s="22"/>
      <c r="Q861" s="14"/>
      <c r="R861" s="125"/>
      <c r="S861" s="125"/>
      <c r="T861" s="125"/>
      <c r="U861" s="125"/>
      <c r="V861" s="125"/>
      <c r="W861" s="125"/>
      <c r="X861" s="125"/>
      <c r="Y861" s="125"/>
      <c r="Z861" s="125"/>
      <c r="AA861" s="125"/>
      <c r="AB861" s="125"/>
      <c r="AC861" s="125"/>
      <c r="AD861" s="125"/>
      <c r="AE861" s="125"/>
      <c r="AF861" s="125"/>
      <c r="AG861" s="125"/>
      <c r="AH861" s="14"/>
      <c r="AV861" s="14"/>
    </row>
    <row r="862" spans="1:48" x14ac:dyDescent="0.3">
      <c r="A862" s="122" t="s">
        <v>766</v>
      </c>
      <c r="Q862" s="14"/>
      <c r="R862" s="122" t="s">
        <v>900</v>
      </c>
      <c r="S862" s="125"/>
      <c r="T862" s="125"/>
      <c r="U862" s="125"/>
      <c r="V862" s="125"/>
      <c r="W862" s="125"/>
      <c r="X862" s="125"/>
      <c r="Y862" s="125"/>
      <c r="Z862" s="125"/>
      <c r="AA862" s="125"/>
      <c r="AB862" s="125"/>
      <c r="AC862" s="125"/>
      <c r="AD862" s="125"/>
      <c r="AE862" s="125"/>
      <c r="AF862" s="125"/>
      <c r="AG862" s="125"/>
      <c r="AH862" s="14"/>
      <c r="AI862" s="123" t="s">
        <v>623</v>
      </c>
      <c r="AJ862" s="123">
        <v>2022</v>
      </c>
      <c r="AK862" s="123">
        <v>2021</v>
      </c>
      <c r="AL862" s="123">
        <v>2020</v>
      </c>
      <c r="AM862" s="123">
        <v>2019</v>
      </c>
      <c r="AN862" s="123">
        <v>2018</v>
      </c>
      <c r="AV862" s="14"/>
    </row>
    <row r="863" spans="1:48" x14ac:dyDescent="0.3">
      <c r="Q863" s="14"/>
      <c r="R863" s="125"/>
      <c r="S863" s="125"/>
      <c r="T863" s="125"/>
      <c r="U863" s="125"/>
      <c r="V863" s="125"/>
      <c r="W863" s="125"/>
      <c r="X863" s="125"/>
      <c r="Y863" s="125"/>
      <c r="Z863" s="125"/>
      <c r="AA863" s="125"/>
      <c r="AB863" s="125"/>
      <c r="AC863" s="125"/>
      <c r="AD863" s="125"/>
      <c r="AE863" s="125"/>
      <c r="AF863" s="125"/>
      <c r="AG863" s="125"/>
      <c r="AH863" s="14"/>
      <c r="AI863" s="123"/>
      <c r="AJ863" s="123"/>
      <c r="AK863" s="123"/>
      <c r="AL863" s="123"/>
      <c r="AM863" s="123"/>
      <c r="AN863" s="123"/>
      <c r="AV863" s="14"/>
    </row>
    <row r="864" spans="1:48" x14ac:dyDescent="0.3">
      <c r="Q864" s="14"/>
      <c r="R864" s="125"/>
      <c r="S864" s="125"/>
      <c r="T864" s="125"/>
      <c r="U864" s="125"/>
      <c r="V864" s="125"/>
      <c r="W864" s="125"/>
      <c r="X864" s="125"/>
      <c r="Y864" s="125"/>
      <c r="Z864" s="125"/>
      <c r="AA864" s="125"/>
      <c r="AB864" s="125"/>
      <c r="AC864" s="125"/>
      <c r="AD864" s="125"/>
      <c r="AE864" s="125"/>
      <c r="AF864" s="125"/>
      <c r="AG864" s="125"/>
      <c r="AH864" s="14"/>
      <c r="AI864" s="123" t="s">
        <v>17</v>
      </c>
      <c r="AJ864" s="135">
        <v>2369.9930822480001</v>
      </c>
      <c r="AK864" s="135">
        <v>2324.3760985200001</v>
      </c>
      <c r="AL864" s="135">
        <v>2301.7393735022088</v>
      </c>
      <c r="AM864" s="135">
        <v>2305.1284557332706</v>
      </c>
      <c r="AN864" s="135">
        <v>2478.9431258370519</v>
      </c>
      <c r="AV864" s="14"/>
    </row>
    <row r="865" spans="17:48" x14ac:dyDescent="0.3">
      <c r="Q865" s="14"/>
      <c r="R865" s="125"/>
      <c r="S865" s="125"/>
      <c r="T865" s="125"/>
      <c r="U865" s="125"/>
      <c r="V865" s="125"/>
      <c r="W865" s="125"/>
      <c r="X865" s="125"/>
      <c r="Y865" s="125"/>
      <c r="Z865" s="125"/>
      <c r="AA865" s="125"/>
      <c r="AB865" s="125"/>
      <c r="AC865" s="125"/>
      <c r="AD865" s="125"/>
      <c r="AE865" s="125"/>
      <c r="AF865" s="125"/>
      <c r="AG865" s="125"/>
      <c r="AH865" s="14"/>
      <c r="AI865" s="123" t="s">
        <v>767</v>
      </c>
      <c r="AJ865" s="137">
        <v>1.9625474447549918E-2</v>
      </c>
      <c r="AK865" s="137">
        <v>9.8346169329104338E-3</v>
      </c>
      <c r="AL865" s="137">
        <v>-1.4702357357276874E-3</v>
      </c>
      <c r="AM865" s="137">
        <v>-7.011644127377481E-2</v>
      </c>
      <c r="AN865" s="137">
        <v>6.3987944178829359E-3</v>
      </c>
      <c r="AV865" s="14"/>
    </row>
    <row r="866" spans="17:48" x14ac:dyDescent="0.3">
      <c r="Q866" s="14"/>
      <c r="R866" s="125"/>
      <c r="S866" s="125"/>
      <c r="T866" s="125"/>
      <c r="U866" s="125"/>
      <c r="V866" s="125"/>
      <c r="W866" s="125"/>
      <c r="X866" s="125"/>
      <c r="Y866" s="125"/>
      <c r="Z866" s="125"/>
      <c r="AA866" s="125"/>
      <c r="AB866" s="125"/>
      <c r="AC866" s="125"/>
      <c r="AD866" s="125"/>
      <c r="AE866" s="125"/>
      <c r="AF866" s="125"/>
      <c r="AG866" s="125"/>
      <c r="AH866" s="14"/>
      <c r="AI866" s="123" t="s">
        <v>768</v>
      </c>
      <c r="AJ866" s="135">
        <v>-1691.2287455330002</v>
      </c>
      <c r="AK866" s="135">
        <v>-1753.7308107500003</v>
      </c>
      <c r="AL866" s="135">
        <v>-1666.3314041360504</v>
      </c>
      <c r="AM866" s="135">
        <v>-1579.9651124406942</v>
      </c>
      <c r="AN866" s="135">
        <v>-1634.873372257249</v>
      </c>
      <c r="AV866" s="14"/>
    </row>
    <row r="867" spans="17:48" x14ac:dyDescent="0.3">
      <c r="Q867" s="14"/>
      <c r="R867" s="125"/>
      <c r="S867" s="125"/>
      <c r="T867" s="125"/>
      <c r="U867" s="125"/>
      <c r="V867" s="125"/>
      <c r="W867" s="125"/>
      <c r="X867" s="125"/>
      <c r="Y867" s="125"/>
      <c r="Z867" s="125"/>
      <c r="AA867" s="125"/>
      <c r="AB867" s="125"/>
      <c r="AC867" s="125"/>
      <c r="AD867" s="125"/>
      <c r="AE867" s="125"/>
      <c r="AF867" s="125"/>
      <c r="AG867" s="125"/>
      <c r="AH867" s="14"/>
      <c r="AI867" s="123" t="s">
        <v>767</v>
      </c>
      <c r="AJ867" s="137">
        <v>-3.5639486307633805E-2</v>
      </c>
      <c r="AK867" s="137">
        <v>5.2450194719377619E-2</v>
      </c>
      <c r="AL867" s="137">
        <v>5.466341694212451E-2</v>
      </c>
      <c r="AM867" s="137">
        <v>-3.3585634672576359E-2</v>
      </c>
      <c r="AN867" s="137">
        <v>0.12421615276898779</v>
      </c>
      <c r="AV867" s="14"/>
    </row>
    <row r="868" spans="17:48" x14ac:dyDescent="0.3">
      <c r="Q868" s="14"/>
      <c r="R868" s="125"/>
      <c r="S868" s="125"/>
      <c r="T868" s="125"/>
      <c r="U868" s="125"/>
      <c r="V868" s="125"/>
      <c r="W868" s="125"/>
      <c r="X868" s="125"/>
      <c r="Y868" s="125"/>
      <c r="Z868" s="125"/>
      <c r="AA868" s="125"/>
      <c r="AB868" s="125"/>
      <c r="AC868" s="125"/>
      <c r="AD868" s="125"/>
      <c r="AE868" s="125"/>
      <c r="AF868" s="125"/>
      <c r="AG868" s="125"/>
      <c r="AH868" s="14"/>
      <c r="AI868" s="123" t="s">
        <v>769</v>
      </c>
      <c r="AJ868" s="135">
        <v>678.7643367149999</v>
      </c>
      <c r="AK868" s="135">
        <v>570.64528776999987</v>
      </c>
      <c r="AL868" s="135">
        <v>635.40796936615834</v>
      </c>
      <c r="AM868" s="135">
        <v>725.16334329257643</v>
      </c>
      <c r="AN868" s="135">
        <v>844.06975357980286</v>
      </c>
      <c r="AV868" s="14"/>
    </row>
    <row r="869" spans="17:48" x14ac:dyDescent="0.3">
      <c r="Q869" s="14"/>
      <c r="R869" s="125"/>
      <c r="S869" s="125"/>
      <c r="T869" s="125"/>
      <c r="U869" s="125"/>
      <c r="V869" s="125"/>
      <c r="W869" s="125"/>
      <c r="X869" s="125"/>
      <c r="Y869" s="125"/>
      <c r="Z869" s="125"/>
      <c r="AA869" s="125"/>
      <c r="AB869" s="125"/>
      <c r="AC869" s="125"/>
      <c r="AD869" s="125"/>
      <c r="AE869" s="125"/>
      <c r="AF869" s="125"/>
      <c r="AG869" s="125"/>
      <c r="AH869" s="14"/>
      <c r="AI869" s="123" t="s">
        <v>767</v>
      </c>
      <c r="AJ869" s="137">
        <v>0.18946804829934516</v>
      </c>
      <c r="AK869" s="137">
        <v>-0.10192299234263857</v>
      </c>
      <c r="AL869" s="137">
        <v>-0.1237726296518068</v>
      </c>
      <c r="AM869" s="137">
        <v>-0.14087272975122</v>
      </c>
      <c r="AN869" s="137">
        <v>-0.16341576367916011</v>
      </c>
      <c r="AV869" s="14"/>
    </row>
    <row r="870" spans="17:48" x14ac:dyDescent="0.3">
      <c r="Q870" s="14"/>
      <c r="R870" s="125"/>
      <c r="S870" s="125"/>
      <c r="T870" s="125"/>
      <c r="U870" s="125"/>
      <c r="V870" s="125"/>
      <c r="W870" s="125"/>
      <c r="X870" s="125"/>
      <c r="Y870" s="125"/>
      <c r="Z870" s="125"/>
      <c r="AA870" s="125"/>
      <c r="AB870" s="125"/>
      <c r="AC870" s="125"/>
      <c r="AD870" s="125"/>
      <c r="AE870" s="125"/>
      <c r="AF870" s="125"/>
      <c r="AG870" s="125"/>
      <c r="AH870" s="14"/>
      <c r="AI870" s="123" t="s">
        <v>770</v>
      </c>
      <c r="AJ870" s="135">
        <v>-170.40747246400002</v>
      </c>
      <c r="AK870" s="135">
        <v>-10.414297989999991</v>
      </c>
      <c r="AL870" s="135">
        <v>-74.94983774225031</v>
      </c>
      <c r="AM870" s="135">
        <v>-84.834903948786305</v>
      </c>
      <c r="AN870" s="135">
        <v>109.44287589378912</v>
      </c>
      <c r="AV870" s="14"/>
    </row>
    <row r="871" spans="17:48" x14ac:dyDescent="0.3">
      <c r="Q871" s="14"/>
      <c r="R871" s="125"/>
      <c r="S871" s="125"/>
      <c r="T871" s="125"/>
      <c r="U871" s="125"/>
      <c r="V871" s="125"/>
      <c r="W871" s="125"/>
      <c r="X871" s="125"/>
      <c r="Y871" s="125"/>
      <c r="Z871" s="125"/>
      <c r="AA871" s="125"/>
      <c r="AB871" s="125"/>
      <c r="AC871" s="125"/>
      <c r="AD871" s="125"/>
      <c r="AE871" s="125"/>
      <c r="AF871" s="125"/>
      <c r="AG871" s="125"/>
      <c r="AH871" s="14"/>
      <c r="AI871" s="123" t="s">
        <v>767</v>
      </c>
      <c r="AJ871" s="137">
        <v>15.362838150745116</v>
      </c>
      <c r="AK871" s="137">
        <v>-0.86104975936286388</v>
      </c>
      <c r="AL871" s="137">
        <v>-0.11652121646184077</v>
      </c>
      <c r="AM871" s="137">
        <v>-1.7751523637876248</v>
      </c>
      <c r="AN871" s="137">
        <v>2.0785104819543303</v>
      </c>
      <c r="AV871" s="14"/>
    </row>
    <row r="872" spans="17:48" x14ac:dyDescent="0.3">
      <c r="Q872" s="14"/>
      <c r="R872" s="125"/>
      <c r="S872" s="125"/>
      <c r="T872" s="125"/>
      <c r="U872" s="125"/>
      <c r="V872" s="125"/>
      <c r="W872" s="125"/>
      <c r="X872" s="125"/>
      <c r="Y872" s="125"/>
      <c r="Z872" s="125"/>
      <c r="AA872" s="125"/>
      <c r="AB872" s="125"/>
      <c r="AC872" s="125"/>
      <c r="AD872" s="125"/>
      <c r="AE872" s="125"/>
      <c r="AF872" s="125"/>
      <c r="AG872" s="125"/>
      <c r="AH872" s="14"/>
      <c r="AI872" s="123" t="s">
        <v>771</v>
      </c>
      <c r="AJ872" s="135">
        <v>508.35686425099988</v>
      </c>
      <c r="AK872" s="135">
        <v>560.23098977999985</v>
      </c>
      <c r="AL872" s="135">
        <v>560.458131623908</v>
      </c>
      <c r="AM872" s="135">
        <v>640.32843934379014</v>
      </c>
      <c r="AN872" s="135">
        <v>953.51262947359203</v>
      </c>
      <c r="AV872" s="14"/>
    </row>
    <row r="873" spans="17:48" x14ac:dyDescent="0.3">
      <c r="Q873" s="14"/>
      <c r="R873" s="125"/>
      <c r="S873" s="125"/>
      <c r="T873" s="125"/>
      <c r="U873" s="125"/>
      <c r="V873" s="125"/>
      <c r="W873" s="125"/>
      <c r="X873" s="125"/>
      <c r="Y873" s="125"/>
      <c r="Z873" s="125"/>
      <c r="AA873" s="125"/>
      <c r="AB873" s="125"/>
      <c r="AC873" s="125"/>
      <c r="AD873" s="125"/>
      <c r="AE873" s="125"/>
      <c r="AF873" s="125"/>
      <c r="AG873" s="125"/>
      <c r="AH873" s="14"/>
      <c r="AI873" s="123" t="s">
        <v>767</v>
      </c>
      <c r="AJ873" s="137">
        <v>-9.2594173609301222E-2</v>
      </c>
      <c r="AK873" s="137">
        <v>-4.0527888006558488E-4</v>
      </c>
      <c r="AL873" s="137">
        <v>-0.1247333443470563</v>
      </c>
      <c r="AM873" s="137">
        <v>-0.32845311163073132</v>
      </c>
      <c r="AN873" s="137">
        <v>-8.7109455864641583E-2</v>
      </c>
      <c r="AV873" s="14"/>
    </row>
    <row r="874" spans="17:48" x14ac:dyDescent="0.3">
      <c r="Q874" s="14"/>
      <c r="R874" s="125"/>
      <c r="S874" s="125"/>
      <c r="T874" s="125"/>
      <c r="U874" s="125"/>
      <c r="V874" s="125"/>
      <c r="W874" s="125"/>
      <c r="X874" s="125"/>
      <c r="Y874" s="125"/>
      <c r="Z874" s="125"/>
      <c r="AA874" s="125"/>
      <c r="AB874" s="125"/>
      <c r="AC874" s="125"/>
      <c r="AD874" s="125"/>
      <c r="AE874" s="125"/>
      <c r="AF874" s="125"/>
      <c r="AG874" s="125"/>
      <c r="AH874" s="14"/>
      <c r="AI874" s="123" t="s">
        <v>772</v>
      </c>
      <c r="AJ874" s="139">
        <v>0.7855028067133385</v>
      </c>
      <c r="AK874" s="139">
        <v>0.7589757569195813</v>
      </c>
      <c r="AL874" s="139">
        <v>0.75650669312262597</v>
      </c>
      <c r="AM874" s="139">
        <v>0.72221572392151179</v>
      </c>
      <c r="AN874" s="139">
        <v>0.61535518119173294</v>
      </c>
      <c r="AV874" s="14"/>
    </row>
    <row r="875" spans="17:48" x14ac:dyDescent="0.3">
      <c r="Q875" s="14"/>
      <c r="R875" s="125"/>
      <c r="S875" s="125"/>
      <c r="T875" s="125"/>
      <c r="U875" s="125"/>
      <c r="V875" s="125"/>
      <c r="W875" s="125"/>
      <c r="X875" s="125"/>
      <c r="Y875" s="125"/>
      <c r="Z875" s="125"/>
      <c r="AA875" s="125"/>
      <c r="AB875" s="125"/>
      <c r="AC875" s="125"/>
      <c r="AD875" s="125"/>
      <c r="AE875" s="125"/>
      <c r="AF875" s="125"/>
      <c r="AG875" s="125"/>
      <c r="AH875" s="14"/>
      <c r="AV875" s="14"/>
    </row>
    <row r="876" spans="17:48" x14ac:dyDescent="0.3">
      <c r="Q876" s="14"/>
      <c r="R876" s="125"/>
      <c r="S876" s="125"/>
      <c r="T876" s="125"/>
      <c r="U876" s="125"/>
      <c r="V876" s="125"/>
      <c r="W876" s="125"/>
      <c r="X876" s="125"/>
      <c r="Y876" s="125"/>
      <c r="Z876" s="125"/>
      <c r="AA876" s="125"/>
      <c r="AB876" s="125"/>
      <c r="AC876" s="125"/>
      <c r="AD876" s="125"/>
      <c r="AE876" s="125"/>
      <c r="AF876" s="125"/>
      <c r="AG876" s="125"/>
      <c r="AH876" s="14"/>
      <c r="AV876" s="14"/>
    </row>
    <row r="877" spans="17:48" x14ac:dyDescent="0.3">
      <c r="Q877" s="14"/>
      <c r="R877" s="125"/>
      <c r="S877" s="125"/>
      <c r="T877" s="125"/>
      <c r="U877" s="125"/>
      <c r="V877" s="125"/>
      <c r="W877" s="125"/>
      <c r="X877" s="125"/>
      <c r="Y877" s="125"/>
      <c r="Z877" s="125"/>
      <c r="AA877" s="125"/>
      <c r="AB877" s="125"/>
      <c r="AC877" s="125"/>
      <c r="AD877" s="125"/>
      <c r="AE877" s="125"/>
      <c r="AF877" s="125"/>
      <c r="AG877" s="125"/>
      <c r="AH877" s="14"/>
      <c r="AV877" s="14"/>
    </row>
    <row r="878" spans="17:48" x14ac:dyDescent="0.3">
      <c r="Q878" s="14"/>
      <c r="R878" s="125"/>
      <c r="S878" s="125"/>
      <c r="T878" s="125"/>
      <c r="U878" s="125"/>
      <c r="V878" s="125"/>
      <c r="W878" s="125"/>
      <c r="X878" s="125"/>
      <c r="Y878" s="125"/>
      <c r="Z878" s="125"/>
      <c r="AA878" s="125"/>
      <c r="AB878" s="125"/>
      <c r="AC878" s="125"/>
      <c r="AD878" s="125"/>
      <c r="AE878" s="125"/>
      <c r="AF878" s="125"/>
      <c r="AG878" s="125"/>
      <c r="AH878" s="14"/>
      <c r="AV878" s="14"/>
    </row>
    <row r="879" spans="17:48" x14ac:dyDescent="0.3">
      <c r="Q879" s="14"/>
      <c r="R879" s="125"/>
      <c r="S879" s="125"/>
      <c r="T879" s="125"/>
      <c r="U879" s="125"/>
      <c r="V879" s="125"/>
      <c r="W879" s="125"/>
      <c r="X879" s="125"/>
      <c r="Y879" s="125"/>
      <c r="Z879" s="125"/>
      <c r="AA879" s="125"/>
      <c r="AB879" s="125"/>
      <c r="AC879" s="125"/>
      <c r="AD879" s="125"/>
      <c r="AE879" s="125"/>
      <c r="AF879" s="125"/>
      <c r="AG879" s="125"/>
      <c r="AH879" s="14"/>
      <c r="AV879" s="14"/>
    </row>
    <row r="880" spans="17:48" x14ac:dyDescent="0.3">
      <c r="Q880" s="14"/>
      <c r="R880" s="125"/>
      <c r="S880" s="125"/>
      <c r="T880" s="125"/>
      <c r="U880" s="125"/>
      <c r="V880" s="125"/>
      <c r="W880" s="125"/>
      <c r="X880" s="125"/>
      <c r="Y880" s="125"/>
      <c r="Z880" s="125"/>
      <c r="AA880" s="125"/>
      <c r="AB880" s="125"/>
      <c r="AC880" s="125"/>
      <c r="AD880" s="125"/>
      <c r="AE880" s="125"/>
      <c r="AF880" s="125"/>
      <c r="AG880" s="125"/>
      <c r="AH880" s="14"/>
      <c r="AV880" s="14"/>
    </row>
    <row r="881" spans="1:48" x14ac:dyDescent="0.3">
      <c r="Q881" s="14"/>
      <c r="R881" s="125"/>
      <c r="S881" s="125"/>
      <c r="T881" s="125"/>
      <c r="U881" s="125"/>
      <c r="V881" s="125"/>
      <c r="W881" s="125"/>
      <c r="X881" s="125"/>
      <c r="Y881" s="125"/>
      <c r="Z881" s="125"/>
      <c r="AA881" s="125"/>
      <c r="AB881" s="125"/>
      <c r="AC881" s="125"/>
      <c r="AD881" s="125"/>
      <c r="AE881" s="125"/>
      <c r="AF881" s="125"/>
      <c r="AG881" s="125"/>
      <c r="AH881" s="14"/>
      <c r="AV881" s="14"/>
    </row>
    <row r="882" spans="1:48" x14ac:dyDescent="0.3">
      <c r="Q882" s="14"/>
      <c r="R882" s="125"/>
      <c r="S882" s="125"/>
      <c r="T882" s="125"/>
      <c r="U882" s="125"/>
      <c r="V882" s="125"/>
      <c r="W882" s="125"/>
      <c r="X882" s="125"/>
      <c r="Y882" s="125"/>
      <c r="Z882" s="125"/>
      <c r="AA882" s="125"/>
      <c r="AB882" s="125"/>
      <c r="AC882" s="125"/>
      <c r="AD882" s="125"/>
      <c r="AE882" s="125"/>
      <c r="AF882" s="125"/>
      <c r="AG882" s="125"/>
      <c r="AH882" s="14"/>
      <c r="AV882" s="14"/>
    </row>
    <row r="883" spans="1:48" x14ac:dyDescent="0.3">
      <c r="Q883" s="14"/>
      <c r="R883" s="125"/>
      <c r="S883" s="125"/>
      <c r="T883" s="125"/>
      <c r="U883" s="125"/>
      <c r="V883" s="125"/>
      <c r="W883" s="125"/>
      <c r="X883" s="125"/>
      <c r="Y883" s="125"/>
      <c r="Z883" s="125"/>
      <c r="AA883" s="125"/>
      <c r="AB883" s="125"/>
      <c r="AC883" s="125"/>
      <c r="AD883" s="125"/>
      <c r="AE883" s="125"/>
      <c r="AF883" s="125"/>
      <c r="AG883" s="125"/>
      <c r="AH883" s="14"/>
      <c r="AV883" s="14"/>
    </row>
    <row r="884" spans="1:48" x14ac:dyDescent="0.3">
      <c r="Q884" s="14"/>
      <c r="R884" s="125"/>
      <c r="S884" s="125"/>
      <c r="T884" s="125"/>
      <c r="U884" s="125"/>
      <c r="V884" s="125"/>
      <c r="W884" s="125"/>
      <c r="X884" s="125"/>
      <c r="Y884" s="125"/>
      <c r="Z884" s="125"/>
      <c r="AA884" s="125"/>
      <c r="AB884" s="125"/>
      <c r="AC884" s="125"/>
      <c r="AD884" s="125"/>
      <c r="AE884" s="125"/>
      <c r="AF884" s="125"/>
      <c r="AG884" s="125"/>
      <c r="AH884" s="14"/>
      <c r="AV884" s="14"/>
    </row>
    <row r="885" spans="1:48" x14ac:dyDescent="0.3">
      <c r="Q885" s="14"/>
      <c r="R885" s="125"/>
      <c r="S885" s="125"/>
      <c r="T885" s="125"/>
      <c r="U885" s="125"/>
      <c r="V885" s="125"/>
      <c r="W885" s="125"/>
      <c r="X885" s="125"/>
      <c r="Y885" s="125"/>
      <c r="Z885" s="125"/>
      <c r="AA885" s="125"/>
      <c r="AB885" s="125"/>
      <c r="AC885" s="125"/>
      <c r="AD885" s="125"/>
      <c r="AE885" s="125"/>
      <c r="AF885" s="125"/>
      <c r="AG885" s="125"/>
      <c r="AH885" s="14"/>
      <c r="AV885" s="14"/>
    </row>
    <row r="886" spans="1:48" x14ac:dyDescent="0.3">
      <c r="Q886" s="14"/>
      <c r="R886" s="125"/>
      <c r="S886" s="125"/>
      <c r="T886" s="125"/>
      <c r="U886" s="125"/>
      <c r="V886" s="125"/>
      <c r="W886" s="125"/>
      <c r="X886" s="125"/>
      <c r="Y886" s="125"/>
      <c r="Z886" s="125"/>
      <c r="AA886" s="125"/>
      <c r="AB886" s="125"/>
      <c r="AC886" s="125"/>
      <c r="AD886" s="125"/>
      <c r="AE886" s="125"/>
      <c r="AF886" s="125"/>
      <c r="AG886" s="125"/>
      <c r="AH886" s="14"/>
      <c r="AV886" s="14"/>
    </row>
    <row r="887" spans="1:48" x14ac:dyDescent="0.3">
      <c r="A887" s="121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  <c r="AH887" s="14"/>
      <c r="AI887" s="14"/>
      <c r="AJ887" s="14"/>
      <c r="AK887" s="14"/>
      <c r="AL887" s="14"/>
      <c r="AM887" s="14"/>
      <c r="AN887" s="14"/>
      <c r="AO887" s="14"/>
      <c r="AP887" s="14"/>
      <c r="AQ887" s="14"/>
      <c r="AR887" s="14"/>
      <c r="AS887" s="14"/>
      <c r="AT887" s="14"/>
      <c r="AU887" s="14"/>
      <c r="AV887" s="14"/>
    </row>
    <row r="888" spans="1:48" ht="12.5" x14ac:dyDescent="0.25">
      <c r="A888" s="22"/>
      <c r="Q888" s="14"/>
      <c r="R888" s="125"/>
      <c r="S888" s="125"/>
      <c r="T888" s="125"/>
      <c r="U888" s="125"/>
      <c r="V888" s="125"/>
      <c r="W888" s="125"/>
      <c r="X888" s="125"/>
      <c r="Y888" s="125"/>
      <c r="Z888" s="125"/>
      <c r="AA888" s="125"/>
      <c r="AB888" s="125"/>
      <c r="AC888" s="125"/>
      <c r="AD888" s="125"/>
      <c r="AE888" s="125"/>
      <c r="AF888" s="125"/>
      <c r="AG888" s="125"/>
      <c r="AH888" s="14"/>
      <c r="AV888" s="14"/>
    </row>
    <row r="889" spans="1:48" x14ac:dyDescent="0.3">
      <c r="A889" s="122" t="s">
        <v>773</v>
      </c>
      <c r="Q889" s="14"/>
      <c r="R889" s="122" t="s">
        <v>899</v>
      </c>
      <c r="S889" s="125"/>
      <c r="T889" s="125"/>
      <c r="U889" s="125"/>
      <c r="V889" s="125"/>
      <c r="W889" s="125"/>
      <c r="X889" s="125"/>
      <c r="Y889" s="125"/>
      <c r="Z889" s="125"/>
      <c r="AA889" s="125"/>
      <c r="AB889" s="125"/>
      <c r="AC889" s="125"/>
      <c r="AD889" s="125"/>
      <c r="AE889" s="125"/>
      <c r="AF889" s="125"/>
      <c r="AG889" s="125"/>
      <c r="AH889" s="14"/>
      <c r="AI889" s="123" t="s">
        <v>623</v>
      </c>
      <c r="AJ889" s="123">
        <v>2022</v>
      </c>
      <c r="AK889" s="123">
        <v>2021</v>
      </c>
      <c r="AL889" s="123">
        <v>2020</v>
      </c>
      <c r="AM889" s="123">
        <v>2019</v>
      </c>
      <c r="AN889" s="123">
        <v>2018</v>
      </c>
      <c r="AV889" s="14"/>
    </row>
    <row r="890" spans="1:48" x14ac:dyDescent="0.3">
      <c r="Q890" s="14"/>
      <c r="R890" s="125"/>
      <c r="S890" s="125"/>
      <c r="T890" s="125"/>
      <c r="U890" s="125"/>
      <c r="V890" s="125"/>
      <c r="W890" s="125"/>
      <c r="X890" s="125"/>
      <c r="Y890" s="125"/>
      <c r="Z890" s="125"/>
      <c r="AA890" s="125"/>
      <c r="AB890" s="125"/>
      <c r="AC890" s="125"/>
      <c r="AD890" s="125"/>
      <c r="AE890" s="125"/>
      <c r="AF890" s="125"/>
      <c r="AG890" s="125"/>
      <c r="AH890" s="14"/>
      <c r="AI890" s="123"/>
      <c r="AJ890" s="123"/>
      <c r="AK890" s="123"/>
      <c r="AL890" s="123"/>
      <c r="AM890" s="123"/>
      <c r="AN890" s="123"/>
      <c r="AV890" s="14"/>
    </row>
    <row r="891" spans="1:48" x14ac:dyDescent="0.3">
      <c r="Q891" s="14"/>
      <c r="R891" s="125"/>
      <c r="S891" s="125"/>
      <c r="T891" s="125"/>
      <c r="U891" s="125"/>
      <c r="V891" s="125"/>
      <c r="W891" s="125"/>
      <c r="X891" s="125"/>
      <c r="Y891" s="125"/>
      <c r="Z891" s="125"/>
      <c r="AA891" s="125"/>
      <c r="AB891" s="125"/>
      <c r="AC891" s="125"/>
      <c r="AD891" s="125"/>
      <c r="AE891" s="125"/>
      <c r="AF891" s="125"/>
      <c r="AG891" s="125"/>
      <c r="AH891" s="14"/>
      <c r="AI891" s="123" t="s">
        <v>774</v>
      </c>
      <c r="AJ891" s="135">
        <v>710.39626345799991</v>
      </c>
      <c r="AK891" s="135">
        <v>708.21437510999999</v>
      </c>
      <c r="AL891" s="135">
        <v>711.03775893139073</v>
      </c>
      <c r="AM891" s="135">
        <v>731.99581407086328</v>
      </c>
      <c r="AN891" s="135">
        <v>746.60062094903992</v>
      </c>
      <c r="AV891" s="14"/>
    </row>
    <row r="892" spans="1:48" x14ac:dyDescent="0.3">
      <c r="Q892" s="14"/>
      <c r="R892" s="125"/>
      <c r="S892" s="125"/>
      <c r="T892" s="125"/>
      <c r="U892" s="125"/>
      <c r="V892" s="125"/>
      <c r="W892" s="125"/>
      <c r="X892" s="125"/>
      <c r="Y892" s="125"/>
      <c r="Z892" s="125"/>
      <c r="AA892" s="125"/>
      <c r="AB892" s="125"/>
      <c r="AC892" s="125"/>
      <c r="AD892" s="125"/>
      <c r="AE892" s="125"/>
      <c r="AF892" s="125"/>
      <c r="AG892" s="125"/>
      <c r="AH892" s="14"/>
      <c r="AI892" s="123" t="s">
        <v>775</v>
      </c>
      <c r="AJ892" s="135">
        <v>-729.38403405400004</v>
      </c>
      <c r="AK892" s="135">
        <v>-680.11259743000005</v>
      </c>
      <c r="AL892" s="135">
        <v>-746.50697202202377</v>
      </c>
      <c r="AM892" s="135">
        <v>-764.948002520415</v>
      </c>
      <c r="AN892" s="135">
        <v>-785.74865119336471</v>
      </c>
      <c r="AV892" s="14"/>
    </row>
    <row r="893" spans="1:48" x14ac:dyDescent="0.3">
      <c r="Q893" s="14"/>
      <c r="R893" s="125"/>
      <c r="S893" s="125"/>
      <c r="T893" s="125"/>
      <c r="U893" s="125"/>
      <c r="V893" s="125"/>
      <c r="W893" s="125"/>
      <c r="X893" s="125"/>
      <c r="Y893" s="125"/>
      <c r="Z893" s="125"/>
      <c r="AA893" s="125"/>
      <c r="AB893" s="125"/>
      <c r="AC893" s="125"/>
      <c r="AD893" s="125"/>
      <c r="AE893" s="125"/>
      <c r="AF893" s="125"/>
      <c r="AG893" s="125"/>
      <c r="AH893" s="14"/>
      <c r="AI893" s="123" t="s">
        <v>630</v>
      </c>
      <c r="AJ893" s="135">
        <v>-18.987770596000132</v>
      </c>
      <c r="AK893" s="135">
        <v>28.101777679999941</v>
      </c>
      <c r="AL893" s="135">
        <v>-35.469213090633048</v>
      </c>
      <c r="AM893" s="135">
        <v>-32.952188449551727</v>
      </c>
      <c r="AN893" s="135">
        <v>-39.148030244324787</v>
      </c>
      <c r="AV893" s="14"/>
    </row>
    <row r="894" spans="1:48" x14ac:dyDescent="0.3">
      <c r="Q894" s="14"/>
      <c r="R894" s="125"/>
      <c r="S894" s="125"/>
      <c r="T894" s="125"/>
      <c r="U894" s="125"/>
      <c r="V894" s="125"/>
      <c r="W894" s="125"/>
      <c r="X894" s="125"/>
      <c r="Y894" s="125"/>
      <c r="Z894" s="125"/>
      <c r="AA894" s="125"/>
      <c r="AB894" s="125"/>
      <c r="AC894" s="125"/>
      <c r="AD894" s="125"/>
      <c r="AE894" s="125"/>
      <c r="AF894" s="125"/>
      <c r="AG894" s="125"/>
      <c r="AH894" s="14"/>
      <c r="AV894" s="14"/>
    </row>
    <row r="895" spans="1:48" x14ac:dyDescent="0.3">
      <c r="Q895" s="14"/>
      <c r="R895" s="125"/>
      <c r="S895" s="125"/>
      <c r="T895" s="125"/>
      <c r="U895" s="125"/>
      <c r="V895" s="125"/>
      <c r="W895" s="125"/>
      <c r="X895" s="125"/>
      <c r="Y895" s="125"/>
      <c r="Z895" s="125"/>
      <c r="AA895" s="125"/>
      <c r="AB895" s="125"/>
      <c r="AC895" s="125"/>
      <c r="AD895" s="125"/>
      <c r="AE895" s="125"/>
      <c r="AF895" s="125"/>
      <c r="AG895" s="125"/>
      <c r="AH895" s="14"/>
      <c r="AV895" s="14"/>
    </row>
    <row r="896" spans="1:48" x14ac:dyDescent="0.3">
      <c r="Q896" s="14"/>
      <c r="R896" s="125"/>
      <c r="S896" s="125"/>
      <c r="T896" s="125"/>
      <c r="U896" s="125"/>
      <c r="V896" s="125"/>
      <c r="W896" s="125"/>
      <c r="X896" s="125"/>
      <c r="Y896" s="125"/>
      <c r="Z896" s="125"/>
      <c r="AA896" s="125"/>
      <c r="AB896" s="125"/>
      <c r="AC896" s="125"/>
      <c r="AD896" s="125"/>
      <c r="AE896" s="125"/>
      <c r="AF896" s="125"/>
      <c r="AG896" s="125"/>
      <c r="AH896" s="14"/>
      <c r="AV896" s="14"/>
    </row>
    <row r="897" spans="1:48" x14ac:dyDescent="0.3">
      <c r="A897" s="121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  <c r="AH897" s="14"/>
      <c r="AI897" s="14"/>
      <c r="AJ897" s="14"/>
      <c r="AK897" s="14"/>
      <c r="AL897" s="14"/>
      <c r="AM897" s="14"/>
      <c r="AN897" s="14"/>
      <c r="AO897" s="14"/>
      <c r="AP897" s="14"/>
      <c r="AQ897" s="14"/>
      <c r="AR897" s="14"/>
      <c r="AS897" s="14"/>
      <c r="AT897" s="14"/>
      <c r="AU897" s="14"/>
      <c r="AV897" s="14"/>
    </row>
    <row r="898" spans="1:48" ht="12.5" x14ac:dyDescent="0.25">
      <c r="A898" s="22"/>
      <c r="Q898" s="14"/>
      <c r="R898" s="125"/>
      <c r="S898" s="125"/>
      <c r="T898" s="125"/>
      <c r="U898" s="125"/>
      <c r="V898" s="125"/>
      <c r="W898" s="125"/>
      <c r="X898" s="125"/>
      <c r="Y898" s="125"/>
      <c r="Z898" s="125"/>
      <c r="AA898" s="125"/>
      <c r="AB898" s="125"/>
      <c r="AC898" s="125"/>
      <c r="AD898" s="125"/>
      <c r="AE898" s="125"/>
      <c r="AF898" s="125"/>
      <c r="AG898" s="125"/>
      <c r="AH898" s="14"/>
      <c r="AV898" s="14"/>
    </row>
    <row r="899" spans="1:48" x14ac:dyDescent="0.3">
      <c r="A899" s="122" t="s">
        <v>776</v>
      </c>
      <c r="Q899" s="14"/>
      <c r="R899" s="122" t="s">
        <v>898</v>
      </c>
      <c r="S899" s="125"/>
      <c r="T899" s="125"/>
      <c r="U899" s="125"/>
      <c r="V899" s="125"/>
      <c r="W899" s="125"/>
      <c r="X899" s="125"/>
      <c r="Y899" s="125"/>
      <c r="Z899" s="125"/>
      <c r="AA899" s="125"/>
      <c r="AB899" s="125"/>
      <c r="AC899" s="125"/>
      <c r="AD899" s="125"/>
      <c r="AE899" s="125"/>
      <c r="AF899" s="125"/>
      <c r="AG899" s="125"/>
      <c r="AH899" s="14"/>
      <c r="AI899" s="123"/>
      <c r="AJ899" s="123">
        <v>2022</v>
      </c>
      <c r="AK899" s="123">
        <v>2021</v>
      </c>
      <c r="AL899" s="123">
        <v>2020</v>
      </c>
      <c r="AM899" s="123">
        <v>2019</v>
      </c>
      <c r="AN899" s="123">
        <v>2018</v>
      </c>
      <c r="AV899" s="14"/>
    </row>
    <row r="900" spans="1:48" x14ac:dyDescent="0.3">
      <c r="Q900" s="14"/>
      <c r="R900" s="125"/>
      <c r="S900" s="125"/>
      <c r="T900" s="125"/>
      <c r="U900" s="125"/>
      <c r="V900" s="125"/>
      <c r="W900" s="125"/>
      <c r="X900" s="125"/>
      <c r="Y900" s="125"/>
      <c r="Z900" s="125"/>
      <c r="AA900" s="125"/>
      <c r="AB900" s="125"/>
      <c r="AC900" s="125"/>
      <c r="AD900" s="125"/>
      <c r="AE900" s="125"/>
      <c r="AF900" s="125"/>
      <c r="AG900" s="125"/>
      <c r="AH900" s="14"/>
      <c r="AI900" s="123" t="s">
        <v>11</v>
      </c>
      <c r="AJ900" s="135">
        <v>266554.47809699998</v>
      </c>
      <c r="AK900" s="135">
        <v>247946.30700999999</v>
      </c>
      <c r="AL900" s="135">
        <v>225185.21619412428</v>
      </c>
      <c r="AM900" s="135">
        <v>228873.81684998321</v>
      </c>
      <c r="AN900" s="135">
        <v>245704.86910991577</v>
      </c>
      <c r="AV900" s="14"/>
    </row>
    <row r="901" spans="1:48" x14ac:dyDescent="0.3">
      <c r="Q901" s="14"/>
      <c r="R901" s="125"/>
      <c r="S901" s="125"/>
      <c r="T901" s="125"/>
      <c r="U901" s="125"/>
      <c r="V901" s="125"/>
      <c r="W901" s="125"/>
      <c r="X901" s="125"/>
      <c r="Y901" s="125"/>
      <c r="Z901" s="125"/>
      <c r="AA901" s="125"/>
      <c r="AB901" s="125"/>
      <c r="AC901" s="125"/>
      <c r="AD901" s="125"/>
      <c r="AE901" s="125"/>
      <c r="AF901" s="125"/>
      <c r="AG901" s="125"/>
      <c r="AH901" s="14"/>
      <c r="AI901" s="123" t="s">
        <v>777</v>
      </c>
      <c r="AJ901" s="135">
        <v>140415.99997900001</v>
      </c>
      <c r="AK901" s="135">
        <v>132177.77372</v>
      </c>
      <c r="AL901" s="135">
        <v>127587.81919223802</v>
      </c>
      <c r="AM901" s="135">
        <v>129669.14817783784</v>
      </c>
      <c r="AN901" s="135">
        <v>118741.83796948005</v>
      </c>
      <c r="AV901" s="14"/>
    </row>
    <row r="902" spans="1:48" x14ac:dyDescent="0.3">
      <c r="Q902" s="14"/>
      <c r="R902" s="125"/>
      <c r="S902" s="125"/>
      <c r="T902" s="125"/>
      <c r="U902" s="125"/>
      <c r="V902" s="125"/>
      <c r="W902" s="125"/>
      <c r="X902" s="125"/>
      <c r="Y902" s="125"/>
      <c r="Z902" s="125"/>
      <c r="AA902" s="125"/>
      <c r="AB902" s="125"/>
      <c r="AC902" s="125"/>
      <c r="AD902" s="125"/>
      <c r="AE902" s="125"/>
      <c r="AF902" s="125"/>
      <c r="AG902" s="125"/>
      <c r="AH902" s="14"/>
      <c r="AI902" s="123" t="s">
        <v>778</v>
      </c>
      <c r="AJ902" s="135">
        <v>479629.36109200009</v>
      </c>
      <c r="AK902" s="135">
        <v>462268.68684000004</v>
      </c>
      <c r="AL902" s="135">
        <v>493157.93593193317</v>
      </c>
      <c r="AM902" s="135">
        <v>536377.19443695655</v>
      </c>
      <c r="AN902" s="135">
        <v>550473.27995983069</v>
      </c>
      <c r="AV902" s="14"/>
    </row>
    <row r="903" spans="1:48" x14ac:dyDescent="0.3">
      <c r="Q903" s="14"/>
      <c r="R903" s="125"/>
      <c r="S903" s="125"/>
      <c r="T903" s="125"/>
      <c r="U903" s="125"/>
      <c r="V903" s="125"/>
      <c r="W903" s="125"/>
      <c r="X903" s="125"/>
      <c r="Y903" s="125"/>
      <c r="Z903" s="125"/>
      <c r="AA903" s="125"/>
      <c r="AB903" s="125"/>
      <c r="AC903" s="125"/>
      <c r="AD903" s="125"/>
      <c r="AE903" s="125"/>
      <c r="AF903" s="125"/>
      <c r="AG903" s="125"/>
      <c r="AH903" s="14"/>
      <c r="AI903" s="123"/>
      <c r="AJ903" s="123"/>
      <c r="AK903" s="123"/>
      <c r="AL903" s="123"/>
      <c r="AM903" s="123"/>
      <c r="AN903" s="123"/>
      <c r="AV903" s="14"/>
    </row>
    <row r="904" spans="1:48" x14ac:dyDescent="0.3">
      <c r="Q904" s="14"/>
      <c r="R904" s="125"/>
      <c r="S904" s="125"/>
      <c r="T904" s="125"/>
      <c r="U904" s="125"/>
      <c r="V904" s="125"/>
      <c r="W904" s="125"/>
      <c r="X904" s="125"/>
      <c r="Y904" s="125"/>
      <c r="Z904" s="125"/>
      <c r="AA904" s="125"/>
      <c r="AB904" s="125"/>
      <c r="AC904" s="125"/>
      <c r="AD904" s="125"/>
      <c r="AE904" s="125"/>
      <c r="AF904" s="125"/>
      <c r="AG904" s="125"/>
      <c r="AH904" s="14"/>
      <c r="AI904" s="123" t="s">
        <v>779</v>
      </c>
      <c r="AJ904" s="135" vm="36">
        <v>99921.210285999987</v>
      </c>
      <c r="AK904" s="135" vm="27">
        <v>95628.12934</v>
      </c>
      <c r="AL904" s="135" vm="11">
        <v>93487.87915206152</v>
      </c>
      <c r="AM904" s="135" vm="1">
        <v>94244.228559536117</v>
      </c>
      <c r="AN904" s="135" vm="8">
        <v>106953.06816776982</v>
      </c>
      <c r="AV904" s="14"/>
    </row>
    <row r="905" spans="1:48" x14ac:dyDescent="0.3">
      <c r="Q905" s="14"/>
      <c r="R905" s="125"/>
      <c r="S905" s="125"/>
      <c r="T905" s="125"/>
      <c r="U905" s="125"/>
      <c r="V905" s="125"/>
      <c r="W905" s="125"/>
      <c r="X905" s="125"/>
      <c r="Y905" s="125"/>
      <c r="Z905" s="125"/>
      <c r="AA905" s="125"/>
      <c r="AB905" s="125"/>
      <c r="AC905" s="125"/>
      <c r="AD905" s="125"/>
      <c r="AE905" s="125"/>
      <c r="AF905" s="125"/>
      <c r="AG905" s="125"/>
      <c r="AH905" s="14"/>
      <c r="AI905" s="123" t="s">
        <v>780</v>
      </c>
      <c r="AJ905" s="135" vm="37">
        <v>103745.62840700001</v>
      </c>
      <c r="AK905" s="135" vm="28">
        <v>93422.007469999982</v>
      </c>
      <c r="AL905" s="135" vm="12">
        <v>86673.332636204825</v>
      </c>
      <c r="AM905" s="135" vm="2">
        <v>89191.201035500009</v>
      </c>
      <c r="AN905" s="135" vm="9">
        <v>94586.224503730205</v>
      </c>
      <c r="AV905" s="14"/>
    </row>
    <row r="906" spans="1:48" x14ac:dyDescent="0.3">
      <c r="Q906" s="14"/>
      <c r="R906" s="125"/>
      <c r="S906" s="125"/>
      <c r="T906" s="125"/>
      <c r="U906" s="125"/>
      <c r="V906" s="125"/>
      <c r="W906" s="125"/>
      <c r="X906" s="125"/>
      <c r="Y906" s="125"/>
      <c r="Z906" s="125"/>
      <c r="AA906" s="125"/>
      <c r="AB906" s="125"/>
      <c r="AC906" s="125"/>
      <c r="AD906" s="125"/>
      <c r="AE906" s="125"/>
      <c r="AF906" s="125"/>
      <c r="AG906" s="125"/>
      <c r="AH906" s="14"/>
      <c r="AI906" s="123" t="s">
        <v>781</v>
      </c>
      <c r="AJ906" s="135" vm="38">
        <v>62887.639403999987</v>
      </c>
      <c r="AK906" s="135" vm="29">
        <v>58896.170199999993</v>
      </c>
      <c r="AL906" s="135" vm="13">
        <v>45024.004405857937</v>
      </c>
      <c r="AM906" s="135" vm="3">
        <v>45438.387254947062</v>
      </c>
      <c r="AN906" s="135" vm="10">
        <v>44165.576438415766</v>
      </c>
      <c r="AV906" s="14"/>
    </row>
    <row r="907" spans="1:48" x14ac:dyDescent="0.3">
      <c r="Q907" s="14"/>
      <c r="R907" s="125"/>
      <c r="S907" s="125"/>
      <c r="T907" s="125"/>
      <c r="U907" s="125"/>
      <c r="V907" s="125"/>
      <c r="W907" s="125"/>
      <c r="X907" s="125"/>
      <c r="Y907" s="125"/>
      <c r="Z907" s="125"/>
      <c r="AA907" s="125"/>
      <c r="AB907" s="125"/>
      <c r="AC907" s="125"/>
      <c r="AD907" s="125"/>
      <c r="AE907" s="125"/>
      <c r="AF907" s="125"/>
      <c r="AG907" s="125"/>
      <c r="AH907" s="14"/>
      <c r="AV907" s="14"/>
    </row>
    <row r="908" spans="1:48" x14ac:dyDescent="0.3">
      <c r="Q908" s="14"/>
      <c r="R908" s="125"/>
      <c r="S908" s="125"/>
      <c r="T908" s="125"/>
      <c r="U908" s="125"/>
      <c r="V908" s="125"/>
      <c r="W908" s="125"/>
      <c r="X908" s="125"/>
      <c r="Y908" s="125"/>
      <c r="Z908" s="125"/>
      <c r="AA908" s="125"/>
      <c r="AB908" s="125"/>
      <c r="AC908" s="125"/>
      <c r="AD908" s="125"/>
      <c r="AE908" s="125"/>
      <c r="AF908" s="125"/>
      <c r="AG908" s="125"/>
      <c r="AH908" s="14"/>
      <c r="AV908" s="14"/>
    </row>
    <row r="909" spans="1:48" x14ac:dyDescent="0.3">
      <c r="Q909" s="14"/>
      <c r="R909" s="125"/>
      <c r="S909" s="125"/>
      <c r="T909" s="125"/>
      <c r="U909" s="125"/>
      <c r="V909" s="125"/>
      <c r="W909" s="125"/>
      <c r="X909" s="125"/>
      <c r="Y909" s="125"/>
      <c r="Z909" s="125"/>
      <c r="AA909" s="125"/>
      <c r="AB909" s="125"/>
      <c r="AC909" s="125"/>
      <c r="AD909" s="125"/>
      <c r="AE909" s="125"/>
      <c r="AF909" s="125"/>
      <c r="AG909" s="125"/>
      <c r="AH909" s="14"/>
      <c r="AV909" s="14"/>
    </row>
    <row r="910" spans="1:48" x14ac:dyDescent="0.3">
      <c r="Q910" s="14"/>
      <c r="R910" s="125"/>
      <c r="S910" s="125"/>
      <c r="T910" s="125"/>
      <c r="U910" s="125"/>
      <c r="V910" s="125"/>
      <c r="W910" s="125"/>
      <c r="X910" s="125"/>
      <c r="Y910" s="125"/>
      <c r="Z910" s="125"/>
      <c r="AA910" s="125"/>
      <c r="AB910" s="125"/>
      <c r="AC910" s="125"/>
      <c r="AD910" s="125"/>
      <c r="AE910" s="125"/>
      <c r="AF910" s="125"/>
      <c r="AG910" s="125"/>
      <c r="AH910" s="14"/>
      <c r="AV910" s="14"/>
    </row>
    <row r="911" spans="1:48" x14ac:dyDescent="0.3">
      <c r="Q911" s="14"/>
      <c r="R911" s="125"/>
      <c r="S911" s="125"/>
      <c r="T911" s="125"/>
      <c r="U911" s="125"/>
      <c r="V911" s="125"/>
      <c r="W911" s="125"/>
      <c r="X911" s="125"/>
      <c r="Y911" s="125"/>
      <c r="Z911" s="125"/>
      <c r="AA911" s="125"/>
      <c r="AB911" s="125"/>
      <c r="AC911" s="125"/>
      <c r="AD911" s="125"/>
      <c r="AE911" s="125"/>
      <c r="AF911" s="125"/>
      <c r="AG911" s="125"/>
      <c r="AH911" s="14"/>
      <c r="AV911" s="14"/>
    </row>
    <row r="912" spans="1:48" x14ac:dyDescent="0.3">
      <c r="Q912" s="14"/>
      <c r="R912" s="125"/>
      <c r="S912" s="125"/>
      <c r="T912" s="125"/>
      <c r="U912" s="125"/>
      <c r="V912" s="125"/>
      <c r="W912" s="125"/>
      <c r="X912" s="125"/>
      <c r="Y912" s="125"/>
      <c r="Z912" s="125"/>
      <c r="AA912" s="125"/>
      <c r="AB912" s="125"/>
      <c r="AC912" s="125"/>
      <c r="AD912" s="125"/>
      <c r="AE912" s="125"/>
      <c r="AF912" s="125"/>
      <c r="AG912" s="125"/>
      <c r="AH912" s="14"/>
      <c r="AV912" s="14"/>
    </row>
    <row r="913" spans="1:48" x14ac:dyDescent="0.3">
      <c r="Q913" s="14"/>
      <c r="R913" s="125"/>
      <c r="S913" s="125"/>
      <c r="T913" s="125"/>
      <c r="U913" s="125"/>
      <c r="V913" s="125"/>
      <c r="W913" s="125"/>
      <c r="X913" s="125"/>
      <c r="Y913" s="125"/>
      <c r="Z913" s="125"/>
      <c r="AA913" s="125"/>
      <c r="AB913" s="125"/>
      <c r="AC913" s="125"/>
      <c r="AD913" s="125"/>
      <c r="AE913" s="125"/>
      <c r="AF913" s="125"/>
      <c r="AG913" s="125"/>
      <c r="AH913" s="14"/>
      <c r="AV913" s="14"/>
    </row>
    <row r="914" spans="1:48" x14ac:dyDescent="0.3">
      <c r="Q914" s="14"/>
      <c r="R914" s="125"/>
      <c r="S914" s="125"/>
      <c r="T914" s="125"/>
      <c r="U914" s="125"/>
      <c r="V914" s="125"/>
      <c r="W914" s="125"/>
      <c r="X914" s="125"/>
      <c r="Y914" s="125"/>
      <c r="Z914" s="125"/>
      <c r="AA914" s="125"/>
      <c r="AB914" s="125"/>
      <c r="AC914" s="125"/>
      <c r="AD914" s="125"/>
      <c r="AE914" s="125"/>
      <c r="AF914" s="125"/>
      <c r="AG914" s="125"/>
      <c r="AH914" s="14"/>
      <c r="AV914" s="14"/>
    </row>
    <row r="915" spans="1:48" x14ac:dyDescent="0.3">
      <c r="Q915" s="14"/>
      <c r="R915" s="125"/>
      <c r="S915" s="125"/>
      <c r="T915" s="125"/>
      <c r="U915" s="125"/>
      <c r="V915" s="125"/>
      <c r="W915" s="125"/>
      <c r="X915" s="125"/>
      <c r="Y915" s="125"/>
      <c r="Z915" s="125"/>
      <c r="AA915" s="125"/>
      <c r="AB915" s="125"/>
      <c r="AC915" s="125"/>
      <c r="AD915" s="125"/>
      <c r="AE915" s="125"/>
      <c r="AF915" s="125"/>
      <c r="AG915" s="125"/>
      <c r="AH915" s="14"/>
      <c r="AV915" s="14"/>
    </row>
    <row r="916" spans="1:48" x14ac:dyDescent="0.3">
      <c r="Q916" s="14"/>
      <c r="R916" s="125"/>
      <c r="S916" s="125"/>
      <c r="T916" s="125"/>
      <c r="U916" s="125"/>
      <c r="V916" s="125"/>
      <c r="W916" s="125"/>
      <c r="X916" s="125"/>
      <c r="Y916" s="125"/>
      <c r="Z916" s="125"/>
      <c r="AA916" s="125"/>
      <c r="AB916" s="125"/>
      <c r="AC916" s="125"/>
      <c r="AD916" s="125"/>
      <c r="AE916" s="125"/>
      <c r="AF916" s="125"/>
      <c r="AG916" s="125"/>
      <c r="AH916" s="14"/>
      <c r="AV916" s="14"/>
    </row>
    <row r="917" spans="1:48" x14ac:dyDescent="0.3">
      <c r="Q917" s="14"/>
      <c r="R917" s="125"/>
      <c r="S917" s="125"/>
      <c r="T917" s="125"/>
      <c r="U917" s="125"/>
      <c r="V917" s="125"/>
      <c r="W917" s="125"/>
      <c r="X917" s="125"/>
      <c r="Y917" s="125"/>
      <c r="Z917" s="125"/>
      <c r="AA917" s="125"/>
      <c r="AB917" s="125"/>
      <c r="AC917" s="125"/>
      <c r="AD917" s="125"/>
      <c r="AE917" s="125"/>
      <c r="AF917" s="125"/>
      <c r="AG917" s="125"/>
      <c r="AH917" s="14"/>
      <c r="AV917" s="14"/>
    </row>
    <row r="918" spans="1:48" x14ac:dyDescent="0.3">
      <c r="Q918" s="14"/>
      <c r="R918" s="125"/>
      <c r="S918" s="125"/>
      <c r="T918" s="125"/>
      <c r="U918" s="125"/>
      <c r="V918" s="125"/>
      <c r="W918" s="125"/>
      <c r="X918" s="125"/>
      <c r="Y918" s="125"/>
      <c r="Z918" s="125"/>
      <c r="AA918" s="125"/>
      <c r="AB918" s="125"/>
      <c r="AC918" s="125"/>
      <c r="AD918" s="125"/>
      <c r="AE918" s="125"/>
      <c r="AF918" s="125"/>
      <c r="AG918" s="125"/>
      <c r="AH918" s="14"/>
      <c r="AV918" s="14"/>
    </row>
    <row r="919" spans="1:48" x14ac:dyDescent="0.3">
      <c r="Q919" s="14"/>
      <c r="R919" s="125"/>
      <c r="S919" s="125"/>
      <c r="T919" s="125"/>
      <c r="U919" s="125"/>
      <c r="V919" s="125"/>
      <c r="W919" s="125"/>
      <c r="X919" s="125"/>
      <c r="Y919" s="125"/>
      <c r="Z919" s="125"/>
      <c r="AA919" s="125"/>
      <c r="AB919" s="125"/>
      <c r="AC919" s="125"/>
      <c r="AD919" s="125"/>
      <c r="AE919" s="125"/>
      <c r="AF919" s="125"/>
      <c r="AG919" s="125"/>
      <c r="AH919" s="14"/>
      <c r="AV919" s="14"/>
    </row>
    <row r="920" spans="1:48" x14ac:dyDescent="0.3">
      <c r="Q920" s="14"/>
      <c r="R920" s="125"/>
      <c r="S920" s="125"/>
      <c r="T920" s="125"/>
      <c r="U920" s="125"/>
      <c r="V920" s="125"/>
      <c r="W920" s="125"/>
      <c r="X920" s="125"/>
      <c r="Y920" s="125"/>
      <c r="Z920" s="125"/>
      <c r="AA920" s="125"/>
      <c r="AB920" s="125"/>
      <c r="AC920" s="125"/>
      <c r="AD920" s="125"/>
      <c r="AE920" s="125"/>
      <c r="AF920" s="125"/>
      <c r="AG920" s="125"/>
      <c r="AH920" s="14"/>
      <c r="AV920" s="14"/>
    </row>
    <row r="921" spans="1:48" x14ac:dyDescent="0.3">
      <c r="Q921" s="14"/>
      <c r="R921" s="125"/>
      <c r="S921" s="125"/>
      <c r="T921" s="125"/>
      <c r="U921" s="125"/>
      <c r="V921" s="125"/>
      <c r="W921" s="125"/>
      <c r="X921" s="125"/>
      <c r="Y921" s="125"/>
      <c r="Z921" s="125"/>
      <c r="AA921" s="125"/>
      <c r="AB921" s="125"/>
      <c r="AC921" s="125"/>
      <c r="AD921" s="125"/>
      <c r="AE921" s="125"/>
      <c r="AF921" s="125"/>
      <c r="AG921" s="125"/>
      <c r="AH921" s="14"/>
      <c r="AV921" s="14"/>
    </row>
    <row r="922" spans="1:48" x14ac:dyDescent="0.3">
      <c r="Q922" s="14"/>
      <c r="R922" s="125"/>
      <c r="S922" s="125"/>
      <c r="T922" s="125"/>
      <c r="U922" s="125"/>
      <c r="V922" s="125"/>
      <c r="W922" s="125"/>
      <c r="X922" s="125"/>
      <c r="Y922" s="125"/>
      <c r="Z922" s="125"/>
      <c r="AA922" s="125"/>
      <c r="AB922" s="125"/>
      <c r="AC922" s="125"/>
      <c r="AD922" s="125"/>
      <c r="AE922" s="125"/>
      <c r="AF922" s="125"/>
      <c r="AG922" s="125"/>
      <c r="AH922" s="14"/>
      <c r="AV922" s="14"/>
    </row>
    <row r="923" spans="1:48" x14ac:dyDescent="0.3">
      <c r="Q923" s="14"/>
      <c r="R923" s="125"/>
      <c r="S923" s="125"/>
      <c r="T923" s="125"/>
      <c r="U923" s="125"/>
      <c r="V923" s="125"/>
      <c r="W923" s="125"/>
      <c r="X923" s="125"/>
      <c r="Y923" s="125"/>
      <c r="Z923" s="125"/>
      <c r="AA923" s="125"/>
      <c r="AB923" s="125"/>
      <c r="AC923" s="125"/>
      <c r="AD923" s="125"/>
      <c r="AE923" s="125"/>
      <c r="AF923" s="125"/>
      <c r="AG923" s="125"/>
      <c r="AH923" s="14"/>
      <c r="AV923" s="14"/>
    </row>
    <row r="924" spans="1:48" x14ac:dyDescent="0.3">
      <c r="Q924" s="14"/>
      <c r="R924" s="125"/>
      <c r="S924" s="125"/>
      <c r="T924" s="125"/>
      <c r="U924" s="125"/>
      <c r="V924" s="125"/>
      <c r="W924" s="125"/>
      <c r="X924" s="125"/>
      <c r="Y924" s="125"/>
      <c r="Z924" s="125"/>
      <c r="AA924" s="125"/>
      <c r="AB924" s="125"/>
      <c r="AC924" s="125"/>
      <c r="AD924" s="125"/>
      <c r="AE924" s="125"/>
      <c r="AF924" s="125"/>
      <c r="AG924" s="125"/>
      <c r="AH924" s="14"/>
      <c r="AV924" s="14"/>
    </row>
    <row r="925" spans="1:48" x14ac:dyDescent="0.3">
      <c r="Q925" s="14"/>
      <c r="R925" s="125"/>
      <c r="S925" s="125"/>
      <c r="T925" s="125"/>
      <c r="U925" s="125"/>
      <c r="V925" s="125"/>
      <c r="W925" s="125"/>
      <c r="X925" s="125"/>
      <c r="Y925" s="125"/>
      <c r="Z925" s="125"/>
      <c r="AA925" s="125"/>
      <c r="AB925" s="125"/>
      <c r="AC925" s="125"/>
      <c r="AD925" s="125"/>
      <c r="AE925" s="125"/>
      <c r="AF925" s="125"/>
      <c r="AG925" s="125"/>
      <c r="AH925" s="14"/>
      <c r="AV925" s="14"/>
    </row>
    <row r="926" spans="1:48" x14ac:dyDescent="0.3">
      <c r="A926" s="121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  <c r="AH926" s="14"/>
      <c r="AI926" s="14"/>
      <c r="AJ926" s="14"/>
      <c r="AK926" s="14"/>
      <c r="AL926" s="14"/>
      <c r="AM926" s="14"/>
      <c r="AN926" s="14"/>
      <c r="AO926" s="14"/>
      <c r="AP926" s="14"/>
      <c r="AQ926" s="14"/>
      <c r="AR926" s="14"/>
      <c r="AS926" s="14"/>
      <c r="AT926" s="14"/>
      <c r="AU926" s="14"/>
      <c r="AV926" s="14"/>
    </row>
    <row r="927" spans="1:48" ht="12.5" x14ac:dyDescent="0.25">
      <c r="A927" s="22"/>
      <c r="Q927" s="14"/>
      <c r="R927" s="125"/>
      <c r="S927" s="125"/>
      <c r="T927" s="125"/>
      <c r="U927" s="125"/>
      <c r="V927" s="125"/>
      <c r="W927" s="125"/>
      <c r="X927" s="125"/>
      <c r="Y927" s="125"/>
      <c r="Z927" s="125"/>
      <c r="AA927" s="125"/>
      <c r="AB927" s="125"/>
      <c r="AC927" s="125"/>
      <c r="AD927" s="125"/>
      <c r="AE927" s="125"/>
      <c r="AF927" s="125"/>
      <c r="AG927" s="125"/>
      <c r="AH927" s="14"/>
      <c r="AV927" s="14"/>
    </row>
    <row r="928" spans="1:48" x14ac:dyDescent="0.3">
      <c r="A928" s="122" t="s">
        <v>782</v>
      </c>
      <c r="Q928" s="14"/>
      <c r="R928" s="122" t="s">
        <v>897</v>
      </c>
      <c r="S928" s="125"/>
      <c r="T928" s="125"/>
      <c r="U928" s="125"/>
      <c r="V928" s="125"/>
      <c r="W928" s="125"/>
      <c r="X928" s="125"/>
      <c r="Y928" s="125"/>
      <c r="Z928" s="125"/>
      <c r="AA928" s="125"/>
      <c r="AB928" s="125"/>
      <c r="AC928" s="125"/>
      <c r="AD928" s="125"/>
      <c r="AE928" s="125"/>
      <c r="AF928" s="125"/>
      <c r="AG928" s="125"/>
      <c r="AH928" s="14"/>
      <c r="AI928" s="123"/>
      <c r="AJ928" s="123">
        <v>2022</v>
      </c>
      <c r="AK928" s="123">
        <v>2021</v>
      </c>
      <c r="AL928" s="123">
        <v>2020</v>
      </c>
      <c r="AM928" s="123">
        <v>2019</v>
      </c>
      <c r="AN928" s="123">
        <v>2018</v>
      </c>
      <c r="AV928" s="14"/>
    </row>
    <row r="929" spans="1:48" x14ac:dyDescent="0.3">
      <c r="Q929" s="14"/>
      <c r="R929" s="125"/>
      <c r="S929" s="125"/>
      <c r="T929" s="125"/>
      <c r="U929" s="125"/>
      <c r="V929" s="125"/>
      <c r="W929" s="125"/>
      <c r="X929" s="125"/>
      <c r="Y929" s="125"/>
      <c r="Z929" s="125"/>
      <c r="AA929" s="125"/>
      <c r="AB929" s="125"/>
      <c r="AC929" s="125"/>
      <c r="AD929" s="125"/>
      <c r="AE929" s="125"/>
      <c r="AF929" s="125"/>
      <c r="AG929" s="125"/>
      <c r="AH929" s="14"/>
      <c r="AI929" s="123" t="s">
        <v>783</v>
      </c>
      <c r="AJ929" s="135">
        <v>729.38403405400004</v>
      </c>
      <c r="AK929" s="135">
        <v>680.11259743000005</v>
      </c>
      <c r="AL929" s="135">
        <v>746.50697202202377</v>
      </c>
      <c r="AM929" s="135">
        <v>764.948002520415</v>
      </c>
      <c r="AN929" s="135">
        <v>785.74865119336471</v>
      </c>
      <c r="AV929" s="14"/>
    </row>
    <row r="930" spans="1:48" x14ac:dyDescent="0.3">
      <c r="Q930" s="14"/>
      <c r="R930" s="125"/>
      <c r="S930" s="125"/>
      <c r="T930" s="125"/>
      <c r="U930" s="125"/>
      <c r="V930" s="125"/>
      <c r="W930" s="125"/>
      <c r="X930" s="125"/>
      <c r="Y930" s="125"/>
      <c r="Z930" s="125"/>
      <c r="AA930" s="125"/>
      <c r="AB930" s="125"/>
      <c r="AC930" s="125"/>
      <c r="AD930" s="125"/>
      <c r="AE930" s="125"/>
      <c r="AF930" s="125"/>
      <c r="AG930" s="125"/>
      <c r="AH930" s="14"/>
      <c r="AI930" s="123" t="s">
        <v>784</v>
      </c>
      <c r="AJ930" s="140">
        <v>2.48509096</v>
      </c>
      <c r="AK930" s="140">
        <v>2.4488828100000002</v>
      </c>
      <c r="AL930" s="140">
        <v>2.4122382500000001</v>
      </c>
      <c r="AM930" s="140">
        <v>2.42081342</v>
      </c>
      <c r="AN930" s="140">
        <v>2.4279477300000001</v>
      </c>
      <c r="AV930" s="14"/>
    </row>
    <row r="931" spans="1:48" x14ac:dyDescent="0.3">
      <c r="Q931" s="14"/>
      <c r="R931" s="125"/>
      <c r="S931" s="125"/>
      <c r="T931" s="125"/>
      <c r="U931" s="125"/>
      <c r="V931" s="125"/>
      <c r="W931" s="125"/>
      <c r="X931" s="125"/>
      <c r="Y931" s="125"/>
      <c r="Z931" s="125"/>
      <c r="AA931" s="125"/>
      <c r="AB931" s="125"/>
      <c r="AC931" s="125"/>
      <c r="AD931" s="125"/>
      <c r="AE931" s="125"/>
      <c r="AF931" s="125"/>
      <c r="AG931" s="125"/>
      <c r="AH931" s="14"/>
      <c r="AI931" s="123" t="s">
        <v>785</v>
      </c>
      <c r="AJ931" s="135">
        <v>293.50395852472138</v>
      </c>
      <c r="AK931" s="135">
        <v>277.72361937972852</v>
      </c>
      <c r="AL931" s="135">
        <v>309.46651808627269</v>
      </c>
      <c r="AM931" s="135">
        <v>315.98800477585547</v>
      </c>
      <c r="AN931" s="135">
        <v>323.62667510694916</v>
      </c>
      <c r="AV931" s="14"/>
    </row>
    <row r="932" spans="1:48" x14ac:dyDescent="0.3">
      <c r="Q932" s="14"/>
      <c r="R932" s="125"/>
      <c r="S932" s="125"/>
      <c r="T932" s="125"/>
      <c r="U932" s="125"/>
      <c r="V932" s="125"/>
      <c r="W932" s="125"/>
      <c r="X932" s="125"/>
      <c r="Y932" s="125"/>
      <c r="Z932" s="125"/>
      <c r="AA932" s="125"/>
      <c r="AB932" s="125"/>
      <c r="AC932" s="125"/>
      <c r="AD932" s="125"/>
      <c r="AE932" s="125"/>
      <c r="AF932" s="125"/>
      <c r="AG932" s="125"/>
      <c r="AH932" s="14"/>
      <c r="AV932" s="14"/>
    </row>
    <row r="933" spans="1:48" x14ac:dyDescent="0.3">
      <c r="Q933" s="14"/>
      <c r="R933" s="125"/>
      <c r="S933" s="125"/>
      <c r="T933" s="125"/>
      <c r="U933" s="125"/>
      <c r="V933" s="125"/>
      <c r="W933" s="125"/>
      <c r="X933" s="125"/>
      <c r="Y933" s="125"/>
      <c r="Z933" s="125"/>
      <c r="AA933" s="125"/>
      <c r="AB933" s="125"/>
      <c r="AC933" s="125"/>
      <c r="AD933" s="125"/>
      <c r="AE933" s="125"/>
      <c r="AF933" s="125"/>
      <c r="AG933" s="125"/>
      <c r="AH933" s="14"/>
      <c r="AV933" s="14"/>
    </row>
    <row r="934" spans="1:48" x14ac:dyDescent="0.3">
      <c r="Q934" s="14"/>
      <c r="R934" s="125"/>
      <c r="S934" s="125"/>
      <c r="T934" s="125"/>
      <c r="U934" s="125"/>
      <c r="V934" s="125"/>
      <c r="W934" s="125"/>
      <c r="X934" s="125"/>
      <c r="Y934" s="125"/>
      <c r="Z934" s="125"/>
      <c r="AA934" s="125"/>
      <c r="AB934" s="125"/>
      <c r="AC934" s="125"/>
      <c r="AD934" s="125"/>
      <c r="AE934" s="125"/>
      <c r="AF934" s="125"/>
      <c r="AG934" s="125"/>
      <c r="AH934" s="14"/>
      <c r="AV934" s="14"/>
    </row>
    <row r="935" spans="1:48" x14ac:dyDescent="0.3">
      <c r="Q935" s="14"/>
      <c r="R935" s="125"/>
      <c r="S935" s="125"/>
      <c r="T935" s="125"/>
      <c r="U935" s="125"/>
      <c r="V935" s="125"/>
      <c r="W935" s="125"/>
      <c r="X935" s="125"/>
      <c r="Y935" s="125"/>
      <c r="Z935" s="125"/>
      <c r="AA935" s="125"/>
      <c r="AB935" s="125"/>
      <c r="AC935" s="125"/>
      <c r="AD935" s="125"/>
      <c r="AE935" s="125"/>
      <c r="AF935" s="125"/>
      <c r="AG935" s="125"/>
      <c r="AH935" s="14"/>
      <c r="AV935" s="14"/>
    </row>
    <row r="936" spans="1:48" x14ac:dyDescent="0.3">
      <c r="Q936" s="14"/>
      <c r="R936" s="125"/>
      <c r="S936" s="125"/>
      <c r="T936" s="125"/>
      <c r="U936" s="125"/>
      <c r="V936" s="125"/>
      <c r="W936" s="125"/>
      <c r="X936" s="125"/>
      <c r="Y936" s="125"/>
      <c r="Z936" s="125"/>
      <c r="AA936" s="125"/>
      <c r="AB936" s="125"/>
      <c r="AC936" s="125"/>
      <c r="AD936" s="125"/>
      <c r="AE936" s="125"/>
      <c r="AF936" s="125"/>
      <c r="AG936" s="125"/>
      <c r="AH936" s="14"/>
      <c r="AV936" s="14"/>
    </row>
    <row r="937" spans="1:48" x14ac:dyDescent="0.3">
      <c r="Q937" s="14"/>
      <c r="R937" s="125"/>
      <c r="S937" s="125"/>
      <c r="T937" s="125"/>
      <c r="U937" s="125"/>
      <c r="V937" s="125"/>
      <c r="W937" s="125"/>
      <c r="X937" s="125"/>
      <c r="Y937" s="125"/>
      <c r="Z937" s="125"/>
      <c r="AA937" s="125"/>
      <c r="AB937" s="125"/>
      <c r="AC937" s="125"/>
      <c r="AD937" s="125"/>
      <c r="AE937" s="125"/>
      <c r="AF937" s="125"/>
      <c r="AG937" s="125"/>
      <c r="AH937" s="14"/>
      <c r="AV937" s="14"/>
    </row>
    <row r="938" spans="1:48" x14ac:dyDescent="0.3">
      <c r="A938" s="121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  <c r="AH938" s="14"/>
      <c r="AI938" s="14"/>
      <c r="AJ938" s="14"/>
      <c r="AK938" s="14"/>
      <c r="AL938" s="14"/>
      <c r="AM938" s="14"/>
      <c r="AN938" s="14"/>
      <c r="AO938" s="14"/>
      <c r="AP938" s="14"/>
      <c r="AQ938" s="14"/>
      <c r="AR938" s="14"/>
      <c r="AS938" s="14"/>
      <c r="AT938" s="14"/>
      <c r="AU938" s="14"/>
      <c r="AV938" s="14"/>
    </row>
    <row r="939" spans="1:48" ht="12.5" x14ac:dyDescent="0.25">
      <c r="A939" s="22"/>
      <c r="Q939" s="14"/>
      <c r="R939" s="125"/>
      <c r="S939" s="125"/>
      <c r="T939" s="125"/>
      <c r="U939" s="125"/>
      <c r="V939" s="125"/>
      <c r="W939" s="125"/>
      <c r="X939" s="125"/>
      <c r="Y939" s="125"/>
      <c r="Z939" s="125"/>
      <c r="AA939" s="125"/>
      <c r="AB939" s="125"/>
      <c r="AC939" s="125"/>
      <c r="AD939" s="125"/>
      <c r="AE939" s="125"/>
      <c r="AF939" s="125"/>
      <c r="AG939" s="125"/>
      <c r="AH939" s="14"/>
      <c r="AV939" s="14"/>
    </row>
    <row r="940" spans="1:48" x14ac:dyDescent="0.3">
      <c r="A940" s="122" t="s">
        <v>786</v>
      </c>
      <c r="Q940" s="14"/>
      <c r="R940" s="122" t="s">
        <v>896</v>
      </c>
      <c r="S940" s="125"/>
      <c r="T940" s="125"/>
      <c r="U940" s="125"/>
      <c r="V940" s="125"/>
      <c r="W940" s="125"/>
      <c r="X940" s="125"/>
      <c r="Y940" s="125"/>
      <c r="Z940" s="125"/>
      <c r="AA940" s="125"/>
      <c r="AB940" s="125"/>
      <c r="AC940" s="125"/>
      <c r="AD940" s="125"/>
      <c r="AE940" s="125"/>
      <c r="AF940" s="125"/>
      <c r="AG940" s="125"/>
      <c r="AH940" s="14"/>
      <c r="AI940" s="123"/>
      <c r="AJ940" s="123" t="s">
        <v>652</v>
      </c>
      <c r="AK940" s="123" t="s">
        <v>787</v>
      </c>
      <c r="AL940" s="123" t="s">
        <v>788</v>
      </c>
      <c r="AM940" s="123" t="s">
        <v>789</v>
      </c>
      <c r="AN940" s="123" t="s">
        <v>703</v>
      </c>
      <c r="AV940" s="14"/>
    </row>
    <row r="941" spans="1:48" x14ac:dyDescent="0.3">
      <c r="Q941" s="14"/>
      <c r="R941" s="125"/>
      <c r="S941" s="125"/>
      <c r="T941" s="125"/>
      <c r="U941" s="125"/>
      <c r="V941" s="125"/>
      <c r="W941" s="125"/>
      <c r="X941" s="125"/>
      <c r="Y941" s="125"/>
      <c r="Z941" s="125"/>
      <c r="AA941" s="125"/>
      <c r="AB941" s="125"/>
      <c r="AC941" s="125"/>
      <c r="AD941" s="125"/>
      <c r="AE941" s="125"/>
      <c r="AF941" s="125"/>
      <c r="AG941" s="125"/>
      <c r="AH941" s="14"/>
      <c r="AI941" s="123" t="s">
        <v>790</v>
      </c>
      <c r="AJ941" s="135">
        <v>728.38270410900009</v>
      </c>
      <c r="AK941" s="135">
        <v>137.04164645699998</v>
      </c>
      <c r="AL941" s="135">
        <v>17.152133838999998</v>
      </c>
      <c r="AM941" s="135">
        <v>4.0235764730000003</v>
      </c>
      <c r="AN941" s="135">
        <v>886.60006087800014</v>
      </c>
      <c r="AV941" s="14"/>
    </row>
    <row r="942" spans="1:48" x14ac:dyDescent="0.3">
      <c r="Q942" s="14"/>
      <c r="R942" s="125"/>
      <c r="S942" s="125"/>
      <c r="T942" s="125"/>
      <c r="U942" s="125"/>
      <c r="V942" s="125"/>
      <c r="W942" s="125"/>
      <c r="X942" s="125"/>
      <c r="Y942" s="125"/>
      <c r="Z942" s="125"/>
      <c r="AA942" s="125"/>
      <c r="AB942" s="125"/>
      <c r="AC942" s="125"/>
      <c r="AD942" s="125"/>
      <c r="AE942" s="125"/>
      <c r="AF942" s="125"/>
      <c r="AG942" s="125"/>
      <c r="AH942" s="14"/>
      <c r="AI942" s="123" t="s">
        <v>665</v>
      </c>
      <c r="AJ942" s="135" vm="42">
        <v>1957970.3</v>
      </c>
      <c r="AK942" s="135" vm="44">
        <v>259523.66</v>
      </c>
      <c r="AL942" s="135" vm="46">
        <v>267597</v>
      </c>
      <c r="AM942" s="123">
        <v>0</v>
      </c>
      <c r="AN942" s="135">
        <v>2485090.96</v>
      </c>
      <c r="AV942" s="14"/>
    </row>
    <row r="943" spans="1:48" x14ac:dyDescent="0.3">
      <c r="Q943" s="14"/>
      <c r="R943" s="125"/>
      <c r="S943" s="125"/>
      <c r="T943" s="125"/>
      <c r="U943" s="125"/>
      <c r="V943" s="125"/>
      <c r="W943" s="125"/>
      <c r="X943" s="125"/>
      <c r="Y943" s="125"/>
      <c r="Z943" s="125"/>
      <c r="AA943" s="125"/>
      <c r="AB943" s="125"/>
      <c r="AC943" s="125"/>
      <c r="AD943" s="125"/>
      <c r="AE943" s="125"/>
      <c r="AF943" s="125"/>
      <c r="AG943" s="125"/>
      <c r="AH943" s="14"/>
      <c r="AI943" s="123" t="s">
        <v>791</v>
      </c>
      <c r="AJ943" s="135">
        <v>372.00906679176904</v>
      </c>
      <c r="AK943" s="135">
        <v>528.05068507819283</v>
      </c>
      <c r="AL943" s="135">
        <v>64.096883892569792</v>
      </c>
      <c r="AM943" s="135">
        <v>0</v>
      </c>
      <c r="AN943" s="135">
        <v>356.7676496147248</v>
      </c>
      <c r="AV943" s="14"/>
    </row>
    <row r="944" spans="1:48" x14ac:dyDescent="0.3">
      <c r="Q944" s="14"/>
      <c r="R944" s="125"/>
      <c r="S944" s="125"/>
      <c r="T944" s="125"/>
      <c r="U944" s="125"/>
      <c r="V944" s="125"/>
      <c r="W944" s="125"/>
      <c r="X944" s="125"/>
      <c r="Y944" s="125"/>
      <c r="Z944" s="125"/>
      <c r="AA944" s="125"/>
      <c r="AB944" s="125"/>
      <c r="AC944" s="125"/>
      <c r="AD944" s="125"/>
      <c r="AE944" s="125"/>
      <c r="AF944" s="125"/>
      <c r="AG944" s="125"/>
      <c r="AH944" s="14"/>
      <c r="AV944" s="14"/>
    </row>
    <row r="945" spans="1:48" x14ac:dyDescent="0.3">
      <c r="Q945" s="14"/>
      <c r="R945" s="125"/>
      <c r="S945" s="125"/>
      <c r="T945" s="125"/>
      <c r="U945" s="125"/>
      <c r="V945" s="125"/>
      <c r="W945" s="125"/>
      <c r="X945" s="125"/>
      <c r="Y945" s="125"/>
      <c r="Z945" s="125"/>
      <c r="AA945" s="125"/>
      <c r="AB945" s="125"/>
      <c r="AC945" s="125"/>
      <c r="AD945" s="125"/>
      <c r="AE945" s="125"/>
      <c r="AF945" s="125"/>
      <c r="AG945" s="125"/>
      <c r="AH945" s="14"/>
      <c r="AV945" s="14"/>
    </row>
    <row r="946" spans="1:48" x14ac:dyDescent="0.3">
      <c r="Q946" s="14"/>
      <c r="R946" s="125"/>
      <c r="S946" s="125"/>
      <c r="T946" s="125"/>
      <c r="U946" s="125"/>
      <c r="V946" s="125"/>
      <c r="W946" s="125"/>
      <c r="X946" s="125"/>
      <c r="Y946" s="125"/>
      <c r="Z946" s="125"/>
      <c r="AA946" s="125"/>
      <c r="AB946" s="125"/>
      <c r="AC946" s="125"/>
      <c r="AD946" s="125"/>
      <c r="AE946" s="125"/>
      <c r="AF946" s="125"/>
      <c r="AG946" s="125"/>
      <c r="AH946" s="14"/>
      <c r="AV946" s="14"/>
    </row>
    <row r="947" spans="1:48" x14ac:dyDescent="0.3">
      <c r="Q947" s="14"/>
      <c r="R947" s="125"/>
      <c r="S947" s="125"/>
      <c r="T947" s="125"/>
      <c r="U947" s="125"/>
      <c r="V947" s="125"/>
      <c r="W947" s="125"/>
      <c r="X947" s="125"/>
      <c r="Y947" s="125"/>
      <c r="Z947" s="125"/>
      <c r="AA947" s="125"/>
      <c r="AB947" s="125"/>
      <c r="AC947" s="125"/>
      <c r="AD947" s="125"/>
      <c r="AE947" s="125"/>
      <c r="AF947" s="125"/>
      <c r="AG947" s="125"/>
      <c r="AH947" s="14"/>
      <c r="AV947" s="14"/>
    </row>
    <row r="948" spans="1:48" x14ac:dyDescent="0.3">
      <c r="Q948" s="14"/>
      <c r="R948" s="125"/>
      <c r="S948" s="125"/>
      <c r="T948" s="125"/>
      <c r="U948" s="125"/>
      <c r="V948" s="125"/>
      <c r="W948" s="125"/>
      <c r="X948" s="125"/>
      <c r="Y948" s="125"/>
      <c r="Z948" s="125"/>
      <c r="AA948" s="125"/>
      <c r="AB948" s="125"/>
      <c r="AC948" s="125"/>
      <c r="AD948" s="125"/>
      <c r="AE948" s="125"/>
      <c r="AF948" s="125"/>
      <c r="AG948" s="125"/>
      <c r="AH948" s="14"/>
      <c r="AV948" s="14"/>
    </row>
    <row r="949" spans="1:48" x14ac:dyDescent="0.3">
      <c r="Q949" s="14"/>
      <c r="R949" s="125"/>
      <c r="S949" s="125"/>
      <c r="T949" s="125"/>
      <c r="U949" s="125"/>
      <c r="V949" s="125"/>
      <c r="W949" s="125"/>
      <c r="X949" s="125"/>
      <c r="Y949" s="125"/>
      <c r="Z949" s="125"/>
      <c r="AA949" s="125"/>
      <c r="AB949" s="125"/>
      <c r="AC949" s="125"/>
      <c r="AD949" s="125"/>
      <c r="AE949" s="125"/>
      <c r="AF949" s="125"/>
      <c r="AG949" s="125"/>
      <c r="AH949" s="14"/>
      <c r="AV949" s="14"/>
    </row>
    <row r="950" spans="1:48" x14ac:dyDescent="0.3">
      <c r="Q950" s="14"/>
      <c r="R950" s="125"/>
      <c r="S950" s="125"/>
      <c r="T950" s="125"/>
      <c r="U950" s="125"/>
      <c r="V950" s="125"/>
      <c r="W950" s="125"/>
      <c r="X950" s="125"/>
      <c r="Y950" s="125"/>
      <c r="Z950" s="125"/>
      <c r="AA950" s="125"/>
      <c r="AB950" s="125"/>
      <c r="AC950" s="125"/>
      <c r="AD950" s="125"/>
      <c r="AE950" s="125"/>
      <c r="AF950" s="125"/>
      <c r="AG950" s="125"/>
      <c r="AH950" s="14"/>
      <c r="AV950" s="14"/>
    </row>
    <row r="951" spans="1:48" x14ac:dyDescent="0.3">
      <c r="Q951" s="14"/>
      <c r="R951" s="125"/>
      <c r="S951" s="125"/>
      <c r="T951" s="125"/>
      <c r="U951" s="125"/>
      <c r="V951" s="125"/>
      <c r="W951" s="125"/>
      <c r="X951" s="125"/>
      <c r="Y951" s="125"/>
      <c r="Z951" s="125"/>
      <c r="AA951" s="125"/>
      <c r="AB951" s="125"/>
      <c r="AC951" s="125"/>
      <c r="AD951" s="125"/>
      <c r="AE951" s="125"/>
      <c r="AF951" s="125"/>
      <c r="AG951" s="125"/>
      <c r="AH951" s="14"/>
      <c r="AV951" s="14"/>
    </row>
    <row r="952" spans="1:48" x14ac:dyDescent="0.3">
      <c r="A952" s="121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  <c r="AH952" s="14"/>
      <c r="AI952" s="14"/>
      <c r="AJ952" s="14"/>
      <c r="AK952" s="14"/>
      <c r="AL952" s="14"/>
      <c r="AM952" s="14"/>
      <c r="AN952" s="14"/>
      <c r="AO952" s="14"/>
      <c r="AP952" s="14"/>
      <c r="AQ952" s="14"/>
      <c r="AR952" s="14"/>
      <c r="AS952" s="14"/>
      <c r="AT952" s="14"/>
      <c r="AU952" s="14"/>
      <c r="AV952" s="14"/>
    </row>
    <row r="953" spans="1:48" x14ac:dyDescent="0.3">
      <c r="Q953" s="14"/>
      <c r="R953" s="125"/>
      <c r="S953" s="125"/>
      <c r="T953" s="125"/>
      <c r="U953" s="125"/>
      <c r="V953" s="125"/>
      <c r="W953" s="125"/>
      <c r="X953" s="125"/>
      <c r="Y953" s="125"/>
      <c r="Z953" s="125"/>
      <c r="AA953" s="125"/>
      <c r="AB953" s="125"/>
      <c r="AC953" s="125"/>
      <c r="AD953" s="125"/>
      <c r="AE953" s="125"/>
      <c r="AF953" s="125"/>
      <c r="AG953" s="125"/>
      <c r="AH953" s="14"/>
      <c r="AV953" s="14"/>
    </row>
    <row r="954" spans="1:48" x14ac:dyDescent="0.3">
      <c r="A954" s="122" t="s">
        <v>792</v>
      </c>
      <c r="Q954" s="14"/>
      <c r="R954" s="122" t="s">
        <v>895</v>
      </c>
      <c r="S954" s="125"/>
      <c r="T954" s="125"/>
      <c r="U954" s="125"/>
      <c r="V954" s="125"/>
      <c r="W954" s="125"/>
      <c r="X954" s="125"/>
      <c r="Y954" s="125"/>
      <c r="Z954" s="125"/>
      <c r="AA954" s="125"/>
      <c r="AB954" s="125"/>
      <c r="AC954" s="125"/>
      <c r="AD954" s="125"/>
      <c r="AE954" s="125"/>
      <c r="AF954" s="125"/>
      <c r="AG954" s="125"/>
      <c r="AH954" s="14"/>
      <c r="AI954" s="123" t="s">
        <v>623</v>
      </c>
      <c r="AJ954" s="123" t="s">
        <v>775</v>
      </c>
      <c r="AK954" s="123" t="s">
        <v>793</v>
      </c>
      <c r="AV954" s="14"/>
    </row>
    <row r="955" spans="1:48" x14ac:dyDescent="0.3">
      <c r="Q955" s="14"/>
      <c r="R955" s="125"/>
      <c r="S955" s="125"/>
      <c r="T955" s="125"/>
      <c r="U955" s="125"/>
      <c r="V955" s="125"/>
      <c r="W955" s="125"/>
      <c r="X955" s="125"/>
      <c r="Y955" s="125"/>
      <c r="Z955" s="125"/>
      <c r="AA955" s="125"/>
      <c r="AB955" s="125"/>
      <c r="AC955" s="125"/>
      <c r="AD955" s="125"/>
      <c r="AE955" s="125"/>
      <c r="AF955" s="125"/>
      <c r="AG955" s="125"/>
      <c r="AH955" s="14"/>
      <c r="AI955" s="123"/>
      <c r="AJ955" s="123"/>
      <c r="AK955" s="123"/>
      <c r="AV955" s="14"/>
    </row>
    <row r="956" spans="1:48" x14ac:dyDescent="0.3">
      <c r="Q956" s="14"/>
      <c r="R956" s="125"/>
      <c r="S956" s="125"/>
      <c r="T956" s="125"/>
      <c r="U956" s="125"/>
      <c r="V956" s="125"/>
      <c r="W956" s="125"/>
      <c r="X956" s="125"/>
      <c r="Y956" s="125"/>
      <c r="Z956" s="125"/>
      <c r="AA956" s="125"/>
      <c r="AB956" s="125"/>
      <c r="AC956" s="125"/>
      <c r="AD956" s="125"/>
      <c r="AE956" s="125"/>
      <c r="AF956" s="125"/>
      <c r="AG956" s="125"/>
      <c r="AH956" s="14"/>
      <c r="AI956" s="123" t="s">
        <v>11</v>
      </c>
      <c r="AJ956" s="135">
        <v>266.55447809699996</v>
      </c>
      <c r="AK956" s="135">
        <v>266.55447809699996</v>
      </c>
      <c r="AV956" s="14"/>
    </row>
    <row r="957" spans="1:48" x14ac:dyDescent="0.3">
      <c r="Q957" s="14"/>
      <c r="R957" s="125"/>
      <c r="S957" s="125"/>
      <c r="T957" s="125"/>
      <c r="U957" s="125"/>
      <c r="V957" s="125"/>
      <c r="W957" s="125"/>
      <c r="X957" s="125"/>
      <c r="Y957" s="125"/>
      <c r="Z957" s="125"/>
      <c r="AA957" s="125"/>
      <c r="AB957" s="125"/>
      <c r="AC957" s="125"/>
      <c r="AD957" s="125"/>
      <c r="AE957" s="125"/>
      <c r="AF957" s="125"/>
      <c r="AG957" s="125"/>
      <c r="AH957" s="14"/>
      <c r="AI957" s="123" t="s">
        <v>13</v>
      </c>
      <c r="AJ957" s="135">
        <v>14.639122950000001</v>
      </c>
      <c r="AK957" s="135">
        <v>14.639122950000001</v>
      </c>
      <c r="AV957" s="14"/>
    </row>
    <row r="958" spans="1:48" x14ac:dyDescent="0.3">
      <c r="Q958" s="14"/>
      <c r="R958" s="125"/>
      <c r="S958" s="125"/>
      <c r="T958" s="125"/>
      <c r="U958" s="125"/>
      <c r="V958" s="125"/>
      <c r="W958" s="125"/>
      <c r="X958" s="125"/>
      <c r="Y958" s="125"/>
      <c r="Z958" s="125"/>
      <c r="AA958" s="125"/>
      <c r="AB958" s="125"/>
      <c r="AC958" s="125"/>
      <c r="AD958" s="125"/>
      <c r="AE958" s="125"/>
      <c r="AF958" s="125"/>
      <c r="AG958" s="125"/>
      <c r="AH958" s="14"/>
      <c r="AI958" s="123" t="s">
        <v>794</v>
      </c>
      <c r="AJ958" s="135">
        <v>477.24070195900009</v>
      </c>
      <c r="AK958" s="135">
        <v>477.24070195900009</v>
      </c>
      <c r="AV958" s="14"/>
    </row>
    <row r="959" spans="1:48" x14ac:dyDescent="0.3">
      <c r="Q959" s="14"/>
      <c r="R959" s="125"/>
      <c r="S959" s="125"/>
      <c r="T959" s="125"/>
      <c r="U959" s="125"/>
      <c r="V959" s="125"/>
      <c r="W959" s="125"/>
      <c r="X959" s="125"/>
      <c r="Y959" s="125"/>
      <c r="Z959" s="125"/>
      <c r="AA959" s="125"/>
      <c r="AB959" s="125"/>
      <c r="AC959" s="125"/>
      <c r="AD959" s="125"/>
      <c r="AE959" s="125"/>
      <c r="AF959" s="125"/>
      <c r="AG959" s="125"/>
      <c r="AH959" s="14"/>
      <c r="AI959" s="123" t="s">
        <v>795</v>
      </c>
      <c r="AJ959" s="135">
        <v>-12.250463817</v>
      </c>
      <c r="AK959" s="135">
        <v>-12.250463817</v>
      </c>
      <c r="AV959" s="14"/>
    </row>
    <row r="960" spans="1:48" x14ac:dyDescent="0.3">
      <c r="Q960" s="14"/>
      <c r="R960" s="125"/>
      <c r="S960" s="125"/>
      <c r="T960" s="125"/>
      <c r="U960" s="125"/>
      <c r="V960" s="125"/>
      <c r="W960" s="125"/>
      <c r="X960" s="125"/>
      <c r="Y960" s="125"/>
      <c r="Z960" s="125"/>
      <c r="AA960" s="125"/>
      <c r="AB960" s="125"/>
      <c r="AC960" s="125"/>
      <c r="AD960" s="125"/>
      <c r="AE960" s="125"/>
      <c r="AF960" s="125"/>
      <c r="AG960" s="125"/>
      <c r="AH960" s="14"/>
      <c r="AI960" s="123" t="s">
        <v>796</v>
      </c>
      <c r="AJ960" s="135">
        <v>-16.799807833000003</v>
      </c>
      <c r="AK960" s="135"/>
      <c r="AV960" s="14"/>
    </row>
    <row r="961" spans="1:48" x14ac:dyDescent="0.3">
      <c r="Q961" s="14"/>
      <c r="R961" s="125"/>
      <c r="S961" s="125"/>
      <c r="T961" s="125"/>
      <c r="U961" s="125"/>
      <c r="V961" s="125"/>
      <c r="W961" s="125"/>
      <c r="X961" s="125"/>
      <c r="Y961" s="125"/>
      <c r="Z961" s="125"/>
      <c r="AA961" s="125"/>
      <c r="AB961" s="125"/>
      <c r="AC961" s="125"/>
      <c r="AD961" s="125"/>
      <c r="AE961" s="125"/>
      <c r="AF961" s="125"/>
      <c r="AG961" s="125"/>
      <c r="AH961" s="14"/>
      <c r="AI961" s="123" t="s">
        <v>797</v>
      </c>
      <c r="AJ961" s="135"/>
      <c r="AK961" s="135">
        <v>140.41599997900002</v>
      </c>
      <c r="AV961" s="14"/>
    </row>
    <row r="962" spans="1:48" x14ac:dyDescent="0.3">
      <c r="Q962" s="14"/>
      <c r="R962" s="125"/>
      <c r="S962" s="125"/>
      <c r="T962" s="125"/>
      <c r="U962" s="125"/>
      <c r="V962" s="125"/>
      <c r="W962" s="125"/>
      <c r="X962" s="125"/>
      <c r="Y962" s="125"/>
      <c r="Z962" s="125"/>
      <c r="AA962" s="125"/>
      <c r="AB962" s="125"/>
      <c r="AC962" s="125"/>
      <c r="AD962" s="125"/>
      <c r="AE962" s="125"/>
      <c r="AF962" s="125"/>
      <c r="AG962" s="125"/>
      <c r="AH962" s="14"/>
      <c r="AI962" s="123" t="s">
        <v>703</v>
      </c>
      <c r="AJ962" s="135">
        <v>729.38403135600004</v>
      </c>
      <c r="AK962" s="135">
        <v>886.59983916800013</v>
      </c>
      <c r="AV962" s="14"/>
    </row>
    <row r="963" spans="1:48" x14ac:dyDescent="0.3">
      <c r="Q963" s="14"/>
      <c r="R963" s="125"/>
      <c r="S963" s="125"/>
      <c r="T963" s="125"/>
      <c r="U963" s="125"/>
      <c r="V963" s="125"/>
      <c r="W963" s="125"/>
      <c r="X963" s="125"/>
      <c r="Y963" s="125"/>
      <c r="Z963" s="125"/>
      <c r="AA963" s="125"/>
      <c r="AB963" s="125"/>
      <c r="AC963" s="125"/>
      <c r="AD963" s="125"/>
      <c r="AE963" s="125"/>
      <c r="AF963" s="125"/>
      <c r="AG963" s="125"/>
      <c r="AH963" s="14"/>
      <c r="AV963" s="14"/>
    </row>
    <row r="964" spans="1:48" x14ac:dyDescent="0.3">
      <c r="Q964" s="14"/>
      <c r="R964" s="125"/>
      <c r="S964" s="125"/>
      <c r="T964" s="125"/>
      <c r="U964" s="125"/>
      <c r="V964" s="125"/>
      <c r="W964" s="125"/>
      <c r="X964" s="125"/>
      <c r="Y964" s="125"/>
      <c r="Z964" s="125"/>
      <c r="AA964" s="125"/>
      <c r="AB964" s="125"/>
      <c r="AC964" s="125"/>
      <c r="AD964" s="125"/>
      <c r="AE964" s="125"/>
      <c r="AF964" s="125"/>
      <c r="AG964" s="125"/>
      <c r="AH964" s="14"/>
      <c r="AV964" s="14"/>
    </row>
    <row r="965" spans="1:48" x14ac:dyDescent="0.3">
      <c r="Q965" s="14"/>
      <c r="R965" s="125"/>
      <c r="S965" s="125"/>
      <c r="T965" s="125"/>
      <c r="U965" s="125"/>
      <c r="V965" s="125"/>
      <c r="W965" s="125"/>
      <c r="X965" s="125"/>
      <c r="Y965" s="125"/>
      <c r="Z965" s="125"/>
      <c r="AA965" s="125"/>
      <c r="AB965" s="125"/>
      <c r="AC965" s="125"/>
      <c r="AD965" s="125"/>
      <c r="AE965" s="125"/>
      <c r="AF965" s="125"/>
      <c r="AG965" s="125"/>
      <c r="AH965" s="14"/>
      <c r="AV965" s="14"/>
    </row>
    <row r="966" spans="1:48" x14ac:dyDescent="0.3">
      <c r="Q966" s="14"/>
      <c r="R966" s="125"/>
      <c r="S966" s="125"/>
      <c r="T966" s="125"/>
      <c r="U966" s="125"/>
      <c r="V966" s="125"/>
      <c r="W966" s="125"/>
      <c r="X966" s="125"/>
      <c r="Y966" s="125"/>
      <c r="Z966" s="125"/>
      <c r="AA966" s="125"/>
      <c r="AB966" s="125"/>
      <c r="AC966" s="125"/>
      <c r="AD966" s="125"/>
      <c r="AE966" s="125"/>
      <c r="AF966" s="125"/>
      <c r="AG966" s="125"/>
      <c r="AH966" s="14"/>
      <c r="AV966" s="14"/>
    </row>
    <row r="967" spans="1:48" x14ac:dyDescent="0.3">
      <c r="Q967" s="14"/>
      <c r="R967" s="125"/>
      <c r="S967" s="125"/>
      <c r="T967" s="125"/>
      <c r="U967" s="125"/>
      <c r="V967" s="125"/>
      <c r="W967" s="125"/>
      <c r="X967" s="125"/>
      <c r="Y967" s="125"/>
      <c r="Z967" s="125"/>
      <c r="AA967" s="125"/>
      <c r="AB967" s="125"/>
      <c r="AC967" s="125"/>
      <c r="AD967" s="125"/>
      <c r="AE967" s="125"/>
      <c r="AF967" s="125"/>
      <c r="AG967" s="125"/>
      <c r="AH967" s="14"/>
      <c r="AV967" s="14"/>
    </row>
    <row r="968" spans="1:48" x14ac:dyDescent="0.3">
      <c r="Q968" s="14"/>
      <c r="R968" s="125"/>
      <c r="S968" s="125"/>
      <c r="T968" s="125"/>
      <c r="U968" s="125"/>
      <c r="V968" s="125"/>
      <c r="W968" s="125"/>
      <c r="X968" s="125"/>
      <c r="Y968" s="125"/>
      <c r="Z968" s="125"/>
      <c r="AA968" s="125"/>
      <c r="AB968" s="125"/>
      <c r="AC968" s="125"/>
      <c r="AD968" s="125"/>
      <c r="AE968" s="125"/>
      <c r="AF968" s="125"/>
      <c r="AG968" s="125"/>
      <c r="AH968" s="14"/>
      <c r="AV968" s="14"/>
    </row>
    <row r="969" spans="1:48" x14ac:dyDescent="0.3">
      <c r="A969" s="121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  <c r="AH969" s="14"/>
      <c r="AI969" s="14"/>
      <c r="AJ969" s="14"/>
      <c r="AK969" s="14"/>
      <c r="AL969" s="14"/>
      <c r="AM969" s="14"/>
      <c r="AN969" s="14"/>
      <c r="AO969" s="14"/>
      <c r="AP969" s="14"/>
      <c r="AQ969" s="14"/>
      <c r="AR969" s="14"/>
      <c r="AS969" s="14"/>
      <c r="AT969" s="14"/>
      <c r="AU969" s="14"/>
      <c r="AV969" s="14"/>
    </row>
    <row r="970" spans="1:48" ht="12.5" x14ac:dyDescent="0.25">
      <c r="A970" s="22"/>
      <c r="Q970" s="14"/>
      <c r="R970" s="125"/>
      <c r="S970" s="125"/>
      <c r="T970" s="125"/>
      <c r="U970" s="125"/>
      <c r="V970" s="125"/>
      <c r="W970" s="125"/>
      <c r="X970" s="125"/>
      <c r="Y970" s="125"/>
      <c r="Z970" s="125"/>
      <c r="AA970" s="125"/>
      <c r="AB970" s="125"/>
      <c r="AC970" s="125"/>
      <c r="AD970" s="125"/>
      <c r="AE970" s="125"/>
      <c r="AF970" s="125"/>
      <c r="AG970" s="125"/>
      <c r="AH970" s="14"/>
      <c r="AV970" s="14"/>
    </row>
    <row r="971" spans="1:48" x14ac:dyDescent="0.3">
      <c r="A971" s="122" t="s">
        <v>798</v>
      </c>
      <c r="Q971" s="14"/>
      <c r="R971" s="122" t="s">
        <v>894</v>
      </c>
      <c r="S971" s="125"/>
      <c r="T971" s="125"/>
      <c r="U971" s="125"/>
      <c r="V971" s="125"/>
      <c r="W971" s="125"/>
      <c r="X971" s="125"/>
      <c r="Y971" s="125"/>
      <c r="Z971" s="125"/>
      <c r="AA971" s="125"/>
      <c r="AB971" s="125"/>
      <c r="AC971" s="125"/>
      <c r="AD971" s="125"/>
      <c r="AE971" s="125"/>
      <c r="AF971" s="125"/>
      <c r="AG971" s="125"/>
      <c r="AH971" s="14"/>
      <c r="AI971" s="123"/>
      <c r="AJ971" s="123">
        <v>2022</v>
      </c>
      <c r="AK971" s="123">
        <v>2021</v>
      </c>
      <c r="AL971" s="123">
        <v>2020</v>
      </c>
      <c r="AM971" s="123">
        <v>2019</v>
      </c>
      <c r="AN971" s="123">
        <v>2018</v>
      </c>
      <c r="AV971" s="14"/>
    </row>
    <row r="972" spans="1:48" x14ac:dyDescent="0.3">
      <c r="Q972" s="14"/>
      <c r="R972" s="125"/>
      <c r="S972" s="125"/>
      <c r="T972" s="125"/>
      <c r="U972" s="125"/>
      <c r="V972" s="125"/>
      <c r="W972" s="125"/>
      <c r="X972" s="125"/>
      <c r="Y972" s="125"/>
      <c r="Z972" s="125"/>
      <c r="AA972" s="125"/>
      <c r="AB972" s="125"/>
      <c r="AC972" s="125"/>
      <c r="AD972" s="125"/>
      <c r="AE972" s="125"/>
      <c r="AF972" s="125"/>
      <c r="AG972" s="125"/>
      <c r="AH972" s="14"/>
      <c r="AI972" s="123" t="s">
        <v>799</v>
      </c>
      <c r="AJ972" s="135">
        <v>477.24070195900009</v>
      </c>
      <c r="AK972" s="135">
        <v>464.33241278000003</v>
      </c>
      <c r="AL972" s="135">
        <v>496.41092161029377</v>
      </c>
      <c r="AM972" s="135">
        <v>530.54330370695652</v>
      </c>
      <c r="AN972" s="135">
        <v>548.84277350983064</v>
      </c>
      <c r="AV972" s="14"/>
    </row>
    <row r="973" spans="1:48" x14ac:dyDescent="0.3">
      <c r="Q973" s="14"/>
      <c r="R973" s="125"/>
      <c r="S973" s="125"/>
      <c r="T973" s="125"/>
      <c r="U973" s="125"/>
      <c r="V973" s="125"/>
      <c r="W973" s="125"/>
      <c r="X973" s="125"/>
      <c r="Y973" s="125"/>
      <c r="Z973" s="125"/>
      <c r="AA973" s="125"/>
      <c r="AB973" s="125"/>
      <c r="AC973" s="125"/>
      <c r="AD973" s="125"/>
      <c r="AE973" s="125"/>
      <c r="AF973" s="125"/>
      <c r="AG973" s="125"/>
      <c r="AH973" s="14"/>
      <c r="AI973" s="123" t="s">
        <v>800</v>
      </c>
      <c r="AJ973" s="140">
        <v>2.2174939600000001</v>
      </c>
      <c r="AK973" s="140">
        <v>2.1731578100000002</v>
      </c>
      <c r="AL973" s="140">
        <v>2.1270702500000001</v>
      </c>
      <c r="AM973" s="140">
        <v>2.1267084199999999</v>
      </c>
      <c r="AN973" s="140">
        <v>2.1252957299999999</v>
      </c>
      <c r="AV973" s="14"/>
    </row>
    <row r="974" spans="1:48" x14ac:dyDescent="0.3">
      <c r="Q974" s="14"/>
      <c r="R974" s="125"/>
      <c r="S974" s="125"/>
      <c r="T974" s="125"/>
      <c r="U974" s="125"/>
      <c r="V974" s="125"/>
      <c r="W974" s="125"/>
      <c r="X974" s="125"/>
      <c r="Y974" s="125"/>
      <c r="Z974" s="125"/>
      <c r="AA974" s="125"/>
      <c r="AB974" s="125"/>
      <c r="AC974" s="125"/>
      <c r="AD974" s="125"/>
      <c r="AE974" s="125"/>
      <c r="AF974" s="125"/>
      <c r="AG974" s="125"/>
      <c r="AH974" s="14"/>
      <c r="AI974" s="123" t="s">
        <v>801</v>
      </c>
      <c r="AJ974" s="135">
        <v>215.21623533937387</v>
      </c>
      <c r="AK974" s="135">
        <v>213.66713942417277</v>
      </c>
      <c r="AL974" s="135">
        <v>233.37777471632344</v>
      </c>
      <c r="AM974" s="135">
        <v>249.46687506271149</v>
      </c>
      <c r="AN974" s="135">
        <v>258.24301331929496</v>
      </c>
      <c r="AV974" s="14"/>
    </row>
    <row r="975" spans="1:48" x14ac:dyDescent="0.3">
      <c r="Q975" s="14"/>
      <c r="R975" s="125"/>
      <c r="S975" s="125"/>
      <c r="T975" s="125"/>
      <c r="U975" s="125"/>
      <c r="V975" s="125"/>
      <c r="W975" s="125"/>
      <c r="X975" s="125"/>
      <c r="Y975" s="125"/>
      <c r="Z975" s="125"/>
      <c r="AA975" s="125"/>
      <c r="AB975" s="125"/>
      <c r="AC975" s="125"/>
      <c r="AD975" s="125"/>
      <c r="AE975" s="125"/>
      <c r="AF975" s="125"/>
      <c r="AG975" s="125"/>
      <c r="AH975" s="14"/>
      <c r="AV975" s="14"/>
    </row>
    <row r="976" spans="1:48" x14ac:dyDescent="0.3">
      <c r="Q976" s="14"/>
      <c r="R976" s="125"/>
      <c r="S976" s="125"/>
      <c r="T976" s="125"/>
      <c r="U976" s="125"/>
      <c r="V976" s="125"/>
      <c r="W976" s="125"/>
      <c r="X976" s="125"/>
      <c r="Y976" s="125"/>
      <c r="Z976" s="125"/>
      <c r="AA976" s="125"/>
      <c r="AB976" s="125"/>
      <c r="AC976" s="125"/>
      <c r="AD976" s="125"/>
      <c r="AE976" s="125"/>
      <c r="AF976" s="125"/>
      <c r="AG976" s="125"/>
      <c r="AH976" s="14"/>
      <c r="AV976" s="14"/>
    </row>
    <row r="977" spans="1:48" x14ac:dyDescent="0.3">
      <c r="Q977" s="14"/>
      <c r="R977" s="125"/>
      <c r="S977" s="125"/>
      <c r="T977" s="125"/>
      <c r="U977" s="125"/>
      <c r="V977" s="125"/>
      <c r="W977" s="125"/>
      <c r="X977" s="125"/>
      <c r="Y977" s="125"/>
      <c r="Z977" s="125"/>
      <c r="AA977" s="125"/>
      <c r="AB977" s="125"/>
      <c r="AC977" s="125"/>
      <c r="AD977" s="125"/>
      <c r="AE977" s="125"/>
      <c r="AF977" s="125"/>
      <c r="AG977" s="125"/>
      <c r="AH977" s="14"/>
      <c r="AV977" s="14"/>
    </row>
    <row r="978" spans="1:48" x14ac:dyDescent="0.3">
      <c r="Q978" s="14"/>
      <c r="R978" s="125"/>
      <c r="S978" s="125"/>
      <c r="T978" s="125"/>
      <c r="U978" s="125"/>
      <c r="V978" s="125"/>
      <c r="W978" s="125"/>
      <c r="X978" s="125"/>
      <c r="Y978" s="125"/>
      <c r="Z978" s="125"/>
      <c r="AA978" s="125"/>
      <c r="AB978" s="125"/>
      <c r="AC978" s="125"/>
      <c r="AD978" s="125"/>
      <c r="AE978" s="125"/>
      <c r="AF978" s="125"/>
      <c r="AG978" s="125"/>
      <c r="AH978" s="14"/>
      <c r="AV978" s="14"/>
    </row>
    <row r="979" spans="1:48" x14ac:dyDescent="0.3">
      <c r="Q979" s="14"/>
      <c r="R979" s="125"/>
      <c r="S979" s="125"/>
      <c r="T979" s="125"/>
      <c r="U979" s="125"/>
      <c r="V979" s="125"/>
      <c r="W979" s="125"/>
      <c r="X979" s="125"/>
      <c r="Y979" s="125"/>
      <c r="Z979" s="125"/>
      <c r="AA979" s="125"/>
      <c r="AB979" s="125"/>
      <c r="AC979" s="125"/>
      <c r="AD979" s="125"/>
      <c r="AE979" s="125"/>
      <c r="AF979" s="125"/>
      <c r="AG979" s="125"/>
      <c r="AH979" s="14"/>
      <c r="AV979" s="14"/>
    </row>
    <row r="980" spans="1:48" x14ac:dyDescent="0.3">
      <c r="Q980" s="14"/>
      <c r="R980" s="125"/>
      <c r="S980" s="125"/>
      <c r="T980" s="125"/>
      <c r="U980" s="125"/>
      <c r="V980" s="125"/>
      <c r="W980" s="125"/>
      <c r="X980" s="125"/>
      <c r="Y980" s="125"/>
      <c r="Z980" s="125"/>
      <c r="AA980" s="125"/>
      <c r="AB980" s="125"/>
      <c r="AC980" s="125"/>
      <c r="AD980" s="125"/>
      <c r="AE980" s="125"/>
      <c r="AF980" s="125"/>
      <c r="AG980" s="125"/>
      <c r="AH980" s="14"/>
      <c r="AV980" s="14"/>
    </row>
    <row r="981" spans="1:48" x14ac:dyDescent="0.3">
      <c r="A981" s="121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  <c r="AH981" s="14"/>
      <c r="AI981" s="14"/>
      <c r="AJ981" s="14"/>
      <c r="AK981" s="14"/>
      <c r="AL981" s="14"/>
      <c r="AM981" s="14"/>
      <c r="AN981" s="14"/>
      <c r="AO981" s="14"/>
      <c r="AP981" s="14"/>
      <c r="AQ981" s="14"/>
      <c r="AR981" s="14"/>
      <c r="AS981" s="14"/>
      <c r="AT981" s="14"/>
      <c r="AU981" s="14"/>
      <c r="AV981" s="14"/>
    </row>
    <row r="982" spans="1:48" ht="12.5" x14ac:dyDescent="0.25">
      <c r="A982" s="22"/>
      <c r="Q982" s="14"/>
      <c r="R982" s="125"/>
      <c r="S982" s="125"/>
      <c r="T982" s="125"/>
      <c r="U982" s="125"/>
      <c r="V982" s="125"/>
      <c r="W982" s="125"/>
      <c r="X982" s="125"/>
      <c r="Y982" s="125"/>
      <c r="Z982" s="125"/>
      <c r="AA982" s="125"/>
      <c r="AB982" s="125"/>
      <c r="AC982" s="125"/>
      <c r="AD982" s="125"/>
      <c r="AE982" s="125"/>
      <c r="AF982" s="125"/>
      <c r="AG982" s="125"/>
      <c r="AH982" s="14"/>
      <c r="AV982" s="14"/>
    </row>
    <row r="983" spans="1:48" x14ac:dyDescent="0.3">
      <c r="A983" s="122" t="s">
        <v>802</v>
      </c>
      <c r="Q983" s="14"/>
      <c r="R983" s="122" t="s">
        <v>893</v>
      </c>
      <c r="S983" s="125"/>
      <c r="T983" s="125"/>
      <c r="U983" s="125"/>
      <c r="V983" s="125"/>
      <c r="W983" s="125"/>
      <c r="X983" s="125"/>
      <c r="Y983" s="125"/>
      <c r="Z983" s="125"/>
      <c r="AA983" s="125"/>
      <c r="AB983" s="125"/>
      <c r="AC983" s="125"/>
      <c r="AD983" s="125"/>
      <c r="AE983" s="125"/>
      <c r="AF983" s="125"/>
      <c r="AG983" s="125"/>
      <c r="AH983" s="14"/>
      <c r="AI983" s="123"/>
      <c r="AJ983" s="123"/>
      <c r="AK983" s="123">
        <v>2022</v>
      </c>
      <c r="AL983" s="123">
        <v>2021</v>
      </c>
      <c r="AV983" s="14"/>
    </row>
    <row r="984" spans="1:48" x14ac:dyDescent="0.3">
      <c r="Q984" s="14"/>
      <c r="R984" s="125"/>
      <c r="S984" s="125"/>
      <c r="T984" s="125"/>
      <c r="U984" s="125"/>
      <c r="V984" s="125"/>
      <c r="W984" s="125"/>
      <c r="X984" s="125"/>
      <c r="Y984" s="125"/>
      <c r="Z984" s="125"/>
      <c r="AA984" s="125"/>
      <c r="AB984" s="125"/>
      <c r="AC984" s="125"/>
      <c r="AD984" s="125"/>
      <c r="AE984" s="125"/>
      <c r="AF984" s="125"/>
      <c r="AG984" s="125"/>
      <c r="AH984" s="14"/>
      <c r="AI984" s="123" t="s">
        <v>803</v>
      </c>
      <c r="AJ984" s="123" t="s">
        <v>804</v>
      </c>
      <c r="AK984" s="136">
        <v>1.3813083148977662E-2</v>
      </c>
      <c r="AL984" s="136">
        <v>1.9788879928231324E-2</v>
      </c>
      <c r="AV984" s="14"/>
    </row>
    <row r="985" spans="1:48" x14ac:dyDescent="0.3">
      <c r="Q985" s="14"/>
      <c r="R985" s="125"/>
      <c r="S985" s="125"/>
      <c r="T985" s="125"/>
      <c r="U985" s="125"/>
      <c r="V985" s="125"/>
      <c r="W985" s="125"/>
      <c r="X985" s="125"/>
      <c r="Y985" s="125"/>
      <c r="Z985" s="125"/>
      <c r="AA985" s="125"/>
      <c r="AB985" s="125"/>
      <c r="AC985" s="125"/>
      <c r="AD985" s="125"/>
      <c r="AE985" s="125"/>
      <c r="AF985" s="125"/>
      <c r="AG985" s="125"/>
      <c r="AH985" s="14"/>
      <c r="AI985" s="123" t="s">
        <v>803</v>
      </c>
      <c r="AJ985" s="123" t="s">
        <v>579</v>
      </c>
      <c r="AK985" s="136">
        <v>8.3708647856958734E-3</v>
      </c>
      <c r="AL985" s="136">
        <v>2.3602152621342215E-2</v>
      </c>
      <c r="AV985" s="14"/>
    </row>
    <row r="986" spans="1:48" x14ac:dyDescent="0.3">
      <c r="Q986" s="14"/>
      <c r="R986" s="125"/>
      <c r="S986" s="125"/>
      <c r="T986" s="125"/>
      <c r="U986" s="125"/>
      <c r="V986" s="125"/>
      <c r="W986" s="125"/>
      <c r="X986" s="125"/>
      <c r="Y986" s="125"/>
      <c r="Z986" s="125"/>
      <c r="AA986" s="125"/>
      <c r="AB986" s="125"/>
      <c r="AC986" s="125"/>
      <c r="AD986" s="125"/>
      <c r="AE986" s="125"/>
      <c r="AF986" s="125"/>
      <c r="AG986" s="125"/>
      <c r="AH986" s="14"/>
      <c r="AI986" s="123" t="s">
        <v>803</v>
      </c>
      <c r="AJ986" s="123" t="s">
        <v>580</v>
      </c>
      <c r="AK986" s="136">
        <v>1.6459364766798022E-2</v>
      </c>
      <c r="AL986" s="136">
        <v>1.6867274644467221E-2</v>
      </c>
      <c r="AV986" s="14"/>
    </row>
    <row r="987" spans="1:48" x14ac:dyDescent="0.3">
      <c r="Q987" s="14"/>
      <c r="R987" s="125"/>
      <c r="S987" s="125"/>
      <c r="T987" s="125"/>
      <c r="U987" s="125"/>
      <c r="V987" s="125"/>
      <c r="W987" s="125"/>
      <c r="X987" s="125"/>
      <c r="Y987" s="125"/>
      <c r="Z987" s="125"/>
      <c r="AA987" s="125"/>
      <c r="AB987" s="125"/>
      <c r="AC987" s="125"/>
      <c r="AD987" s="125"/>
      <c r="AE987" s="125"/>
      <c r="AF987" s="125"/>
      <c r="AG987" s="125"/>
      <c r="AH987" s="14"/>
      <c r="AI987" s="123" t="s">
        <v>803</v>
      </c>
      <c r="AJ987" s="123" t="s">
        <v>586</v>
      </c>
      <c r="AK987" s="136">
        <v>-8.1128260342344036E-3</v>
      </c>
      <c r="AL987" s="136">
        <v>1.3529804576457414E-2</v>
      </c>
      <c r="AV987" s="14"/>
    </row>
    <row r="988" spans="1:48" x14ac:dyDescent="0.3">
      <c r="Q988" s="14"/>
      <c r="R988" s="125"/>
      <c r="S988" s="125"/>
      <c r="T988" s="125"/>
      <c r="U988" s="125"/>
      <c r="V988" s="125"/>
      <c r="W988" s="125"/>
      <c r="X988" s="125"/>
      <c r="Y988" s="125"/>
      <c r="Z988" s="125"/>
      <c r="AA988" s="125"/>
      <c r="AB988" s="125"/>
      <c r="AC988" s="125"/>
      <c r="AD988" s="125"/>
      <c r="AE988" s="125"/>
      <c r="AF988" s="125"/>
      <c r="AG988" s="125"/>
      <c r="AH988" s="14"/>
      <c r="AI988" s="123" t="s">
        <v>803</v>
      </c>
      <c r="AJ988" s="123" t="s">
        <v>581</v>
      </c>
      <c r="AK988" s="136">
        <v>9.9435023241309858E-3</v>
      </c>
      <c r="AL988" s="136">
        <v>2.5951866020221686E-2</v>
      </c>
      <c r="AV988" s="14"/>
    </row>
    <row r="989" spans="1:48" x14ac:dyDescent="0.3">
      <c r="Q989" s="14"/>
      <c r="R989" s="125"/>
      <c r="S989" s="125"/>
      <c r="T989" s="125"/>
      <c r="U989" s="125"/>
      <c r="V989" s="125"/>
      <c r="W989" s="125"/>
      <c r="X989" s="125"/>
      <c r="Y989" s="125"/>
      <c r="Z989" s="125"/>
      <c r="AA989" s="125"/>
      <c r="AB989" s="125"/>
      <c r="AC989" s="125"/>
      <c r="AD989" s="125"/>
      <c r="AE989" s="125"/>
      <c r="AF989" s="125"/>
      <c r="AG989" s="125"/>
      <c r="AH989" s="14"/>
      <c r="AI989" s="123" t="s">
        <v>803</v>
      </c>
      <c r="AJ989" s="123" t="s">
        <v>585</v>
      </c>
      <c r="AK989" s="136">
        <v>1.1851852711833148E-2</v>
      </c>
      <c r="AL989" s="136">
        <v>2.547567892918479E-2</v>
      </c>
      <c r="AV989" s="14"/>
    </row>
    <row r="990" spans="1:48" x14ac:dyDescent="0.3">
      <c r="Q990" s="14"/>
      <c r="R990" s="125"/>
      <c r="S990" s="125"/>
      <c r="T990" s="125"/>
      <c r="U990" s="125"/>
      <c r="V990" s="125"/>
      <c r="W990" s="125"/>
      <c r="X990" s="125"/>
      <c r="Y990" s="125"/>
      <c r="Z990" s="125"/>
      <c r="AA990" s="125"/>
      <c r="AB990" s="125"/>
      <c r="AC990" s="125"/>
      <c r="AD990" s="125"/>
      <c r="AE990" s="125"/>
      <c r="AF990" s="125"/>
      <c r="AG990" s="125"/>
      <c r="AH990" s="14"/>
      <c r="AI990" s="123" t="s">
        <v>803</v>
      </c>
      <c r="AJ990" s="123" t="s">
        <v>583</v>
      </c>
      <c r="AK990" s="136">
        <v>8.1161500896760816E-3</v>
      </c>
      <c r="AL990" s="136">
        <v>1.4261468070335409E-2</v>
      </c>
      <c r="AV990" s="14"/>
    </row>
    <row r="991" spans="1:48" x14ac:dyDescent="0.3">
      <c r="Q991" s="14"/>
      <c r="R991" s="125"/>
      <c r="S991" s="125"/>
      <c r="T991" s="125"/>
      <c r="U991" s="125"/>
      <c r="V991" s="125"/>
      <c r="W991" s="125"/>
      <c r="X991" s="125"/>
      <c r="Y991" s="125"/>
      <c r="Z991" s="125"/>
      <c r="AA991" s="125"/>
      <c r="AB991" s="125"/>
      <c r="AC991" s="125"/>
      <c r="AD991" s="125"/>
      <c r="AE991" s="125"/>
      <c r="AF991" s="125"/>
      <c r="AG991" s="125"/>
      <c r="AH991" s="14"/>
      <c r="AI991" s="123" t="s">
        <v>803</v>
      </c>
      <c r="AJ991" s="123" t="s">
        <v>578</v>
      </c>
      <c r="AK991" s="136">
        <v>2.3557515275144148E-2</v>
      </c>
      <c r="AL991" s="136">
        <v>1.8586567253158479E-2</v>
      </c>
      <c r="AV991" s="14"/>
    </row>
    <row r="992" spans="1:48" x14ac:dyDescent="0.3">
      <c r="Q992" s="14"/>
      <c r="R992" s="125"/>
      <c r="S992" s="125"/>
      <c r="T992" s="125"/>
      <c r="U992" s="125"/>
      <c r="V992" s="125"/>
      <c r="W992" s="125"/>
      <c r="X992" s="125"/>
      <c r="Y992" s="125"/>
      <c r="Z992" s="125"/>
      <c r="AA992" s="125"/>
      <c r="AB992" s="125"/>
      <c r="AC992" s="125"/>
      <c r="AD992" s="125"/>
      <c r="AE992" s="125"/>
      <c r="AF992" s="125"/>
      <c r="AG992" s="125"/>
      <c r="AH992" s="14"/>
      <c r="AI992" s="123" t="s">
        <v>803</v>
      </c>
      <c r="AJ992" s="123" t="s">
        <v>805</v>
      </c>
      <c r="AK992" s="136">
        <v>8.9819672190224638E-3</v>
      </c>
      <c r="AL992" s="136">
        <v>1.8531300163072906E-2</v>
      </c>
      <c r="AV992" s="14"/>
    </row>
    <row r="993" spans="17:48" x14ac:dyDescent="0.3">
      <c r="Q993" s="14"/>
      <c r="R993" s="125"/>
      <c r="S993" s="125"/>
      <c r="T993" s="125"/>
      <c r="U993" s="125"/>
      <c r="V993" s="125"/>
      <c r="W993" s="125"/>
      <c r="X993" s="125"/>
      <c r="Y993" s="125"/>
      <c r="Z993" s="125"/>
      <c r="AA993" s="125"/>
      <c r="AB993" s="125"/>
      <c r="AC993" s="125"/>
      <c r="AD993" s="125"/>
      <c r="AE993" s="125"/>
      <c r="AF993" s="125"/>
      <c r="AG993" s="125"/>
      <c r="AH993" s="14"/>
      <c r="AI993" s="123" t="s">
        <v>803</v>
      </c>
      <c r="AJ993" s="123" t="s">
        <v>703</v>
      </c>
      <c r="AK993" s="136">
        <v>1.7284293142063572E-2</v>
      </c>
      <c r="AL993" s="136">
        <v>1.9985260867343108E-2</v>
      </c>
      <c r="AV993" s="14"/>
    </row>
    <row r="994" spans="17:48" x14ac:dyDescent="0.3">
      <c r="Q994" s="14"/>
      <c r="R994" s="125"/>
      <c r="S994" s="125"/>
      <c r="T994" s="125"/>
      <c r="U994" s="125"/>
      <c r="V994" s="125"/>
      <c r="W994" s="125"/>
      <c r="X994" s="125"/>
      <c r="Y994" s="125"/>
      <c r="Z994" s="125"/>
      <c r="AA994" s="125"/>
      <c r="AB994" s="125"/>
      <c r="AC994" s="125"/>
      <c r="AD994" s="125"/>
      <c r="AE994" s="125"/>
      <c r="AF994" s="125"/>
      <c r="AG994" s="125"/>
      <c r="AH994" s="14"/>
      <c r="AI994" s="123"/>
      <c r="AJ994" s="123"/>
      <c r="AK994" s="123"/>
      <c r="AL994" s="123"/>
      <c r="AV994" s="14"/>
    </row>
    <row r="995" spans="17:48" x14ac:dyDescent="0.3">
      <c r="Q995" s="14"/>
      <c r="R995" s="125"/>
      <c r="S995" s="125"/>
      <c r="T995" s="125"/>
      <c r="U995" s="125"/>
      <c r="V995" s="125"/>
      <c r="W995" s="125"/>
      <c r="X995" s="125"/>
      <c r="Y995" s="125"/>
      <c r="Z995" s="125"/>
      <c r="AA995" s="125"/>
      <c r="AB995" s="125"/>
      <c r="AC995" s="125"/>
      <c r="AD995" s="125"/>
      <c r="AE995" s="125"/>
      <c r="AF995" s="125"/>
      <c r="AG995" s="125"/>
      <c r="AH995" s="14"/>
      <c r="AI995" s="123" t="s">
        <v>806</v>
      </c>
      <c r="AJ995" s="123" t="s">
        <v>804</v>
      </c>
      <c r="AK995" s="136">
        <v>7.2497187998535786E-2</v>
      </c>
      <c r="AL995" s="136">
        <v>7.1162133459245963E-2</v>
      </c>
      <c r="AV995" s="14"/>
    </row>
    <row r="996" spans="17:48" x14ac:dyDescent="0.3">
      <c r="Q996" s="14"/>
      <c r="R996" s="125"/>
      <c r="S996" s="125"/>
      <c r="T996" s="125"/>
      <c r="U996" s="125"/>
      <c r="V996" s="125"/>
      <c r="W996" s="125"/>
      <c r="X996" s="125"/>
      <c r="Y996" s="125"/>
      <c r="Z996" s="125"/>
      <c r="AA996" s="125"/>
      <c r="AB996" s="125"/>
      <c r="AC996" s="125"/>
      <c r="AD996" s="125"/>
      <c r="AE996" s="125"/>
      <c r="AF996" s="125"/>
      <c r="AG996" s="125"/>
      <c r="AH996" s="14"/>
      <c r="AI996" s="123" t="s">
        <v>806</v>
      </c>
      <c r="AJ996" s="123" t="s">
        <v>579</v>
      </c>
      <c r="AK996" s="136">
        <v>0.12033716500461147</v>
      </c>
      <c r="AL996" s="136">
        <v>0.1356619600558473</v>
      </c>
      <c r="AV996" s="14"/>
    </row>
    <row r="997" spans="17:48" x14ac:dyDescent="0.3">
      <c r="Q997" s="14"/>
      <c r="R997" s="125"/>
      <c r="S997" s="125"/>
      <c r="T997" s="125"/>
      <c r="U997" s="125"/>
      <c r="V997" s="125"/>
      <c r="W997" s="125"/>
      <c r="X997" s="125"/>
      <c r="Y997" s="125"/>
      <c r="Z997" s="125"/>
      <c r="AA997" s="125"/>
      <c r="AB997" s="125"/>
      <c r="AC997" s="125"/>
      <c r="AD997" s="125"/>
      <c r="AE997" s="125"/>
      <c r="AF997" s="125"/>
      <c r="AG997" s="125"/>
      <c r="AH997" s="14"/>
      <c r="AI997" s="123" t="s">
        <v>806</v>
      </c>
      <c r="AJ997" s="123" t="s">
        <v>580</v>
      </c>
      <c r="AK997" s="136">
        <v>0.12062374680456361</v>
      </c>
      <c r="AL997" s="136">
        <v>0.11789573552344713</v>
      </c>
      <c r="AV997" s="14"/>
    </row>
    <row r="998" spans="17:48" x14ac:dyDescent="0.3">
      <c r="Q998" s="14"/>
      <c r="R998" s="125"/>
      <c r="S998" s="125"/>
      <c r="T998" s="125"/>
      <c r="U998" s="125"/>
      <c r="V998" s="125"/>
      <c r="W998" s="125"/>
      <c r="X998" s="125"/>
      <c r="Y998" s="125"/>
      <c r="Z998" s="125"/>
      <c r="AA998" s="125"/>
      <c r="AB998" s="125"/>
      <c r="AC998" s="125"/>
      <c r="AD998" s="125"/>
      <c r="AE998" s="125"/>
      <c r="AF998" s="125"/>
      <c r="AG998" s="125"/>
      <c r="AH998" s="14"/>
      <c r="AI998" s="123" t="s">
        <v>806</v>
      </c>
      <c r="AJ998" s="123" t="s">
        <v>586</v>
      </c>
      <c r="AK998" s="136">
        <v>9.162193549374564E-4</v>
      </c>
      <c r="AL998" s="136">
        <v>9.3135521384191111E-4</v>
      </c>
      <c r="AV998" s="14"/>
    </row>
    <row r="999" spans="17:48" x14ac:dyDescent="0.3">
      <c r="Q999" s="14"/>
      <c r="R999" s="125"/>
      <c r="S999" s="125"/>
      <c r="T999" s="125"/>
      <c r="U999" s="125"/>
      <c r="V999" s="125"/>
      <c r="W999" s="125"/>
      <c r="X999" s="125"/>
      <c r="Y999" s="125"/>
      <c r="Z999" s="125"/>
      <c r="AA999" s="125"/>
      <c r="AB999" s="125"/>
      <c r="AC999" s="125"/>
      <c r="AD999" s="125"/>
      <c r="AE999" s="125"/>
      <c r="AF999" s="125"/>
      <c r="AG999" s="125"/>
      <c r="AH999" s="14"/>
      <c r="AI999" s="123" t="s">
        <v>806</v>
      </c>
      <c r="AJ999" s="123" t="s">
        <v>581</v>
      </c>
      <c r="AK999" s="136">
        <v>0.10982006363989</v>
      </c>
      <c r="AL999" s="136">
        <v>0.10877823046788584</v>
      </c>
      <c r="AV999" s="14"/>
    </row>
    <row r="1000" spans="17:48" x14ac:dyDescent="0.3">
      <c r="Q1000" s="14"/>
      <c r="R1000" s="125"/>
      <c r="S1000" s="125"/>
      <c r="T1000" s="125"/>
      <c r="U1000" s="125"/>
      <c r="V1000" s="125"/>
      <c r="W1000" s="125"/>
      <c r="X1000" s="125"/>
      <c r="Y1000" s="125"/>
      <c r="Z1000" s="125"/>
      <c r="AA1000" s="125"/>
      <c r="AB1000" s="125"/>
      <c r="AC1000" s="125"/>
      <c r="AD1000" s="125"/>
      <c r="AE1000" s="125"/>
      <c r="AF1000" s="125"/>
      <c r="AG1000" s="125"/>
      <c r="AH1000" s="14"/>
      <c r="AI1000" s="123" t="s">
        <v>806</v>
      </c>
      <c r="AJ1000" s="123" t="s">
        <v>585</v>
      </c>
      <c r="AK1000" s="136">
        <v>2.0825478794066463E-2</v>
      </c>
      <c r="AL1000" s="136">
        <v>2.0378193844653805E-2</v>
      </c>
      <c r="AV1000" s="14"/>
    </row>
    <row r="1001" spans="17:48" x14ac:dyDescent="0.3">
      <c r="Q1001" s="14"/>
      <c r="R1001" s="125"/>
      <c r="S1001" s="125"/>
      <c r="T1001" s="125"/>
      <c r="U1001" s="125"/>
      <c r="V1001" s="125"/>
      <c r="W1001" s="125"/>
      <c r="X1001" s="125"/>
      <c r="Y1001" s="125"/>
      <c r="Z1001" s="125"/>
      <c r="AA1001" s="125"/>
      <c r="AB1001" s="125"/>
      <c r="AC1001" s="125"/>
      <c r="AD1001" s="125"/>
      <c r="AE1001" s="125"/>
      <c r="AF1001" s="125"/>
      <c r="AG1001" s="125"/>
      <c r="AH1001" s="14"/>
      <c r="AI1001" s="123" t="s">
        <v>806</v>
      </c>
      <c r="AJ1001" s="123" t="s">
        <v>583</v>
      </c>
      <c r="AK1001" s="136">
        <v>2.3122584868467053E-2</v>
      </c>
      <c r="AL1001" s="136">
        <v>2.279513001655015E-2</v>
      </c>
      <c r="AV1001" s="14"/>
    </row>
    <row r="1002" spans="17:48" x14ac:dyDescent="0.3">
      <c r="Q1002" s="14"/>
      <c r="R1002" s="125"/>
      <c r="S1002" s="125"/>
      <c r="T1002" s="125"/>
      <c r="U1002" s="125"/>
      <c r="V1002" s="125"/>
      <c r="W1002" s="125"/>
      <c r="X1002" s="125"/>
      <c r="Y1002" s="125"/>
      <c r="Z1002" s="125"/>
      <c r="AA1002" s="125"/>
      <c r="AB1002" s="125"/>
      <c r="AC1002" s="125"/>
      <c r="AD1002" s="125"/>
      <c r="AE1002" s="125"/>
      <c r="AF1002" s="125"/>
      <c r="AG1002" s="125"/>
      <c r="AH1002" s="14"/>
      <c r="AI1002" s="123" t="s">
        <v>806</v>
      </c>
      <c r="AJ1002" s="123" t="s">
        <v>578</v>
      </c>
      <c r="AK1002" s="136">
        <v>0.47986775351689709</v>
      </c>
      <c r="AL1002" s="136">
        <v>0.47058748716218307</v>
      </c>
      <c r="AV1002" s="14"/>
    </row>
    <row r="1003" spans="17:48" x14ac:dyDescent="0.3">
      <c r="Q1003" s="14"/>
      <c r="R1003" s="125"/>
      <c r="S1003" s="125"/>
      <c r="T1003" s="125"/>
      <c r="U1003" s="125"/>
      <c r="V1003" s="125"/>
      <c r="W1003" s="125"/>
      <c r="X1003" s="125"/>
      <c r="Y1003" s="125"/>
      <c r="Z1003" s="125"/>
      <c r="AA1003" s="125"/>
      <c r="AB1003" s="125"/>
      <c r="AC1003" s="125"/>
      <c r="AD1003" s="125"/>
      <c r="AE1003" s="125"/>
      <c r="AF1003" s="125"/>
      <c r="AG1003" s="125"/>
      <c r="AH1003" s="14"/>
      <c r="AI1003" s="123" t="s">
        <v>806</v>
      </c>
      <c r="AJ1003" s="123" t="s">
        <v>805</v>
      </c>
      <c r="AK1003" s="136">
        <v>5.1983243362179972E-2</v>
      </c>
      <c r="AL1003" s="136">
        <v>5.1809774256344872E-2</v>
      </c>
      <c r="AV1003" s="14"/>
    </row>
    <row r="1004" spans="17:48" x14ac:dyDescent="0.3">
      <c r="Q1004" s="14"/>
      <c r="R1004" s="125"/>
      <c r="S1004" s="125"/>
      <c r="T1004" s="125"/>
      <c r="U1004" s="125"/>
      <c r="V1004" s="125"/>
      <c r="W1004" s="125"/>
      <c r="X1004" s="125"/>
      <c r="Y1004" s="125"/>
      <c r="Z1004" s="125"/>
      <c r="AA1004" s="125"/>
      <c r="AB1004" s="125"/>
      <c r="AC1004" s="125"/>
      <c r="AD1004" s="125"/>
      <c r="AE1004" s="125"/>
      <c r="AF1004" s="125"/>
      <c r="AG1004" s="125"/>
      <c r="AH1004" s="14"/>
      <c r="AI1004" s="123" t="s">
        <v>806</v>
      </c>
      <c r="AJ1004" s="123" t="s">
        <v>703</v>
      </c>
      <c r="AK1004" s="136">
        <v>1</v>
      </c>
      <c r="AL1004" s="136">
        <v>1</v>
      </c>
      <c r="AV1004" s="14"/>
    </row>
    <row r="1005" spans="17:48" x14ac:dyDescent="0.3">
      <c r="Q1005" s="14"/>
      <c r="R1005" s="125"/>
      <c r="S1005" s="125"/>
      <c r="T1005" s="125"/>
      <c r="U1005" s="125"/>
      <c r="V1005" s="125"/>
      <c r="W1005" s="125"/>
      <c r="X1005" s="125"/>
      <c r="Y1005" s="125"/>
      <c r="Z1005" s="125"/>
      <c r="AA1005" s="125"/>
      <c r="AB1005" s="125"/>
      <c r="AC1005" s="125"/>
      <c r="AD1005" s="125"/>
      <c r="AE1005" s="125"/>
      <c r="AF1005" s="125"/>
      <c r="AG1005" s="125"/>
      <c r="AH1005" s="14"/>
      <c r="AI1005" s="123"/>
      <c r="AJ1005" s="123"/>
      <c r="AK1005" s="123"/>
      <c r="AL1005" s="123"/>
      <c r="AV1005" s="14"/>
    </row>
    <row r="1006" spans="17:48" x14ac:dyDescent="0.3">
      <c r="Q1006" s="14"/>
      <c r="R1006" s="125"/>
      <c r="S1006" s="125"/>
      <c r="T1006" s="125"/>
      <c r="U1006" s="125"/>
      <c r="V1006" s="125"/>
      <c r="W1006" s="125"/>
      <c r="X1006" s="125"/>
      <c r="Y1006" s="125"/>
      <c r="Z1006" s="125"/>
      <c r="AA1006" s="125"/>
      <c r="AB1006" s="125"/>
      <c r="AC1006" s="125"/>
      <c r="AD1006" s="125"/>
      <c r="AE1006" s="125"/>
      <c r="AF1006" s="125"/>
      <c r="AG1006" s="125"/>
      <c r="AH1006" s="14"/>
      <c r="AI1006" s="123" t="s">
        <v>807</v>
      </c>
      <c r="AJ1006" s="123" t="s">
        <v>804</v>
      </c>
      <c r="AK1006" s="136">
        <v>1.7661828719193855E-3</v>
      </c>
      <c r="AL1006" s="136">
        <v>1.8791367971931032E-3</v>
      </c>
      <c r="AV1006" s="14"/>
    </row>
    <row r="1007" spans="17:48" x14ac:dyDescent="0.3">
      <c r="Q1007" s="14"/>
      <c r="R1007" s="125"/>
      <c r="S1007" s="125"/>
      <c r="T1007" s="125"/>
      <c r="U1007" s="125"/>
      <c r="V1007" s="125"/>
      <c r="W1007" s="125"/>
      <c r="X1007" s="125"/>
      <c r="Y1007" s="125"/>
      <c r="Z1007" s="125"/>
      <c r="AA1007" s="125"/>
      <c r="AB1007" s="125"/>
      <c r="AC1007" s="125"/>
      <c r="AD1007" s="125"/>
      <c r="AE1007" s="125"/>
      <c r="AF1007" s="125"/>
      <c r="AG1007" s="125"/>
      <c r="AH1007" s="14"/>
      <c r="AI1007" s="123" t="s">
        <v>807</v>
      </c>
      <c r="AJ1007" s="123" t="s">
        <v>579</v>
      </c>
      <c r="AK1007" s="136">
        <v>3.3137364453655442E-3</v>
      </c>
      <c r="AL1007" s="136">
        <v>3.1890813895830705E-3</v>
      </c>
      <c r="AV1007" s="14"/>
    </row>
    <row r="1008" spans="17:48" x14ac:dyDescent="0.3">
      <c r="Q1008" s="14"/>
      <c r="R1008" s="125"/>
      <c r="S1008" s="125"/>
      <c r="T1008" s="125"/>
      <c r="U1008" s="125"/>
      <c r="V1008" s="125"/>
      <c r="W1008" s="125"/>
      <c r="X1008" s="125"/>
      <c r="Y1008" s="125"/>
      <c r="Z1008" s="125"/>
      <c r="AA1008" s="125"/>
      <c r="AB1008" s="125"/>
      <c r="AC1008" s="125"/>
      <c r="AD1008" s="125"/>
      <c r="AE1008" s="125"/>
      <c r="AF1008" s="125"/>
      <c r="AG1008" s="125"/>
      <c r="AH1008" s="14"/>
      <c r="AI1008" s="123" t="s">
        <v>807</v>
      </c>
      <c r="AJ1008" s="123" t="s">
        <v>580</v>
      </c>
      <c r="AK1008" s="136">
        <v>2.4800018173841108E-3</v>
      </c>
      <c r="AL1008" s="136">
        <v>2.4309265576490172E-3</v>
      </c>
      <c r="AV1008" s="14"/>
    </row>
    <row r="1009" spans="1:48" x14ac:dyDescent="0.3">
      <c r="Q1009" s="14"/>
      <c r="R1009" s="125"/>
      <c r="S1009" s="125"/>
      <c r="T1009" s="125"/>
      <c r="U1009" s="125"/>
      <c r="V1009" s="125"/>
      <c r="W1009" s="125"/>
      <c r="X1009" s="125"/>
      <c r="Y1009" s="125"/>
      <c r="Z1009" s="125"/>
      <c r="AA1009" s="125"/>
      <c r="AB1009" s="125"/>
      <c r="AC1009" s="125"/>
      <c r="AD1009" s="125"/>
      <c r="AE1009" s="125"/>
      <c r="AF1009" s="125"/>
      <c r="AG1009" s="125"/>
      <c r="AH1009" s="14"/>
      <c r="AI1009" s="123" t="s">
        <v>807</v>
      </c>
      <c r="AJ1009" s="123" t="s">
        <v>586</v>
      </c>
      <c r="AK1009" s="136">
        <v>1.9936933074965685E-3</v>
      </c>
      <c r="AL1009" s="136">
        <v>1.6176099945746369E-3</v>
      </c>
      <c r="AV1009" s="14"/>
    </row>
    <row r="1010" spans="1:48" x14ac:dyDescent="0.3">
      <c r="Q1010" s="14"/>
      <c r="R1010" s="125"/>
      <c r="S1010" s="125"/>
      <c r="T1010" s="125"/>
      <c r="U1010" s="125"/>
      <c r="V1010" s="125"/>
      <c r="W1010" s="125"/>
      <c r="X1010" s="125"/>
      <c r="Y1010" s="125"/>
      <c r="Z1010" s="125"/>
      <c r="AA1010" s="125"/>
      <c r="AB1010" s="125"/>
      <c r="AC1010" s="125"/>
      <c r="AD1010" s="125"/>
      <c r="AE1010" s="125"/>
      <c r="AF1010" s="125"/>
      <c r="AG1010" s="125"/>
      <c r="AH1010" s="14"/>
      <c r="AI1010" s="123" t="s">
        <v>807</v>
      </c>
      <c r="AJ1010" s="123" t="s">
        <v>581</v>
      </c>
      <c r="AK1010" s="136">
        <v>3.1248163893508613E-3</v>
      </c>
      <c r="AL1010" s="136">
        <v>2.4082900479690181E-3</v>
      </c>
      <c r="AV1010" s="14"/>
    </row>
    <row r="1011" spans="1:48" x14ac:dyDescent="0.3">
      <c r="Q1011" s="14"/>
      <c r="R1011" s="125"/>
      <c r="S1011" s="125"/>
      <c r="T1011" s="125"/>
      <c r="U1011" s="125"/>
      <c r="V1011" s="125"/>
      <c r="W1011" s="125"/>
      <c r="X1011" s="125"/>
      <c r="Y1011" s="125"/>
      <c r="Z1011" s="125"/>
      <c r="AA1011" s="125"/>
      <c r="AB1011" s="125"/>
      <c r="AC1011" s="125"/>
      <c r="AD1011" s="125"/>
      <c r="AE1011" s="125"/>
      <c r="AF1011" s="125"/>
      <c r="AG1011" s="125"/>
      <c r="AH1011" s="14"/>
      <c r="AI1011" s="123" t="s">
        <v>807</v>
      </c>
      <c r="AJ1011" s="123" t="s">
        <v>585</v>
      </c>
      <c r="AK1011" s="136">
        <v>1.8278318159806409E-3</v>
      </c>
      <c r="AL1011" s="136">
        <v>2.0696234355256499E-3</v>
      </c>
      <c r="AV1011" s="14"/>
    </row>
    <row r="1012" spans="1:48" x14ac:dyDescent="0.3">
      <c r="Q1012" s="14"/>
      <c r="R1012" s="125"/>
      <c r="S1012" s="125"/>
      <c r="T1012" s="125"/>
      <c r="U1012" s="125"/>
      <c r="V1012" s="125"/>
      <c r="W1012" s="125"/>
      <c r="X1012" s="125"/>
      <c r="Y1012" s="125"/>
      <c r="Z1012" s="125"/>
      <c r="AA1012" s="125"/>
      <c r="AB1012" s="125"/>
      <c r="AC1012" s="125"/>
      <c r="AD1012" s="125"/>
      <c r="AE1012" s="125"/>
      <c r="AF1012" s="125"/>
      <c r="AG1012" s="125"/>
      <c r="AH1012" s="14"/>
      <c r="AI1012" s="123" t="s">
        <v>807</v>
      </c>
      <c r="AJ1012" s="123" t="s">
        <v>583</v>
      </c>
      <c r="AK1012" s="136">
        <v>1.5608997803254719E-3</v>
      </c>
      <c r="AL1012" s="136">
        <v>1.6495981879423634E-3</v>
      </c>
      <c r="AV1012" s="14"/>
    </row>
    <row r="1013" spans="1:48" x14ac:dyDescent="0.3">
      <c r="Q1013" s="14"/>
      <c r="R1013" s="125"/>
      <c r="S1013" s="125"/>
      <c r="T1013" s="125"/>
      <c r="U1013" s="125"/>
      <c r="V1013" s="125"/>
      <c r="W1013" s="125"/>
      <c r="X1013" s="125"/>
      <c r="Y1013" s="125"/>
      <c r="Z1013" s="125"/>
      <c r="AA1013" s="125"/>
      <c r="AB1013" s="125"/>
      <c r="AC1013" s="125"/>
      <c r="AD1013" s="125"/>
      <c r="AE1013" s="125"/>
      <c r="AF1013" s="125"/>
      <c r="AG1013" s="125"/>
      <c r="AH1013" s="14"/>
      <c r="AI1013" s="123" t="s">
        <v>807</v>
      </c>
      <c r="AJ1013" s="123" t="s">
        <v>578</v>
      </c>
      <c r="AK1013" s="136">
        <v>3.0400151780452835E-3</v>
      </c>
      <c r="AL1013" s="136">
        <v>2.8855645544433733E-3</v>
      </c>
      <c r="AV1013" s="14"/>
    </row>
    <row r="1014" spans="1:48" x14ac:dyDescent="0.3">
      <c r="Q1014" s="14"/>
      <c r="R1014" s="125"/>
      <c r="S1014" s="125"/>
      <c r="T1014" s="125"/>
      <c r="U1014" s="125"/>
      <c r="V1014" s="125"/>
      <c r="W1014" s="125"/>
      <c r="X1014" s="125"/>
      <c r="Y1014" s="125"/>
      <c r="Z1014" s="125"/>
      <c r="AA1014" s="125"/>
      <c r="AB1014" s="125"/>
      <c r="AC1014" s="125"/>
      <c r="AD1014" s="125"/>
      <c r="AE1014" s="125"/>
      <c r="AF1014" s="125"/>
      <c r="AG1014" s="125"/>
      <c r="AH1014" s="14"/>
      <c r="AI1014" s="123" t="s">
        <v>807</v>
      </c>
      <c r="AJ1014" s="123" t="s">
        <v>805</v>
      </c>
      <c r="AK1014" s="136">
        <v>1.8408616432908538E-3</v>
      </c>
      <c r="AL1014" s="136">
        <v>2.0262532519682158E-3</v>
      </c>
      <c r="AV1014" s="14"/>
    </row>
    <row r="1015" spans="1:48" x14ac:dyDescent="0.3">
      <c r="Q1015" s="14"/>
      <c r="R1015" s="125"/>
      <c r="S1015" s="125"/>
      <c r="T1015" s="125"/>
      <c r="U1015" s="125"/>
      <c r="V1015" s="125"/>
      <c r="W1015" s="125"/>
      <c r="X1015" s="125"/>
      <c r="Y1015" s="125"/>
      <c r="Z1015" s="125"/>
      <c r="AA1015" s="125"/>
      <c r="AB1015" s="125"/>
      <c r="AC1015" s="125"/>
      <c r="AD1015" s="125"/>
      <c r="AE1015" s="125"/>
      <c r="AF1015" s="125"/>
      <c r="AG1015" s="125"/>
      <c r="AH1015" s="14"/>
      <c r="AI1015" s="123" t="s">
        <v>807</v>
      </c>
      <c r="AJ1015" s="123" t="s">
        <v>703</v>
      </c>
      <c r="AK1015" s="136">
        <v>2.7996081340388758E-3</v>
      </c>
      <c r="AL1015" s="136">
        <v>2.6591006785441351E-3</v>
      </c>
      <c r="AV1015" s="14"/>
    </row>
    <row r="1016" spans="1:48" x14ac:dyDescent="0.3">
      <c r="Q1016" s="14"/>
      <c r="R1016" s="125"/>
      <c r="S1016" s="125"/>
      <c r="T1016" s="125"/>
      <c r="U1016" s="125"/>
      <c r="V1016" s="125"/>
      <c r="W1016" s="125"/>
      <c r="X1016" s="125"/>
      <c r="Y1016" s="125"/>
      <c r="Z1016" s="125"/>
      <c r="AA1016" s="125"/>
      <c r="AB1016" s="125"/>
      <c r="AC1016" s="125"/>
      <c r="AD1016" s="125"/>
      <c r="AE1016" s="125"/>
      <c r="AF1016" s="125"/>
      <c r="AG1016" s="125"/>
      <c r="AH1016" s="14"/>
      <c r="AV1016" s="14"/>
    </row>
    <row r="1017" spans="1:48" x14ac:dyDescent="0.3">
      <c r="A1017" s="121"/>
      <c r="B1017" s="14"/>
      <c r="C1017" s="14"/>
      <c r="D1017" s="14"/>
      <c r="E1017" s="14"/>
      <c r="F1017" s="14"/>
      <c r="G1017" s="14"/>
      <c r="H1017" s="14"/>
      <c r="I1017" s="14"/>
      <c r="J1017" s="14"/>
      <c r="K1017" s="14"/>
      <c r="L1017" s="14"/>
      <c r="M1017" s="14"/>
      <c r="N1017" s="14"/>
      <c r="O1017" s="14"/>
      <c r="P1017" s="14"/>
      <c r="Q1017" s="14"/>
      <c r="R1017" s="14"/>
      <c r="S1017" s="14"/>
      <c r="T1017" s="14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F1017" s="14"/>
      <c r="AG1017" s="14"/>
      <c r="AH1017" s="14"/>
      <c r="AI1017" s="14"/>
      <c r="AJ1017" s="14"/>
      <c r="AK1017" s="14"/>
      <c r="AL1017" s="14"/>
      <c r="AM1017" s="14"/>
      <c r="AN1017" s="14"/>
      <c r="AO1017" s="14"/>
      <c r="AP1017" s="14"/>
      <c r="AQ1017" s="14"/>
      <c r="AR1017" s="14"/>
      <c r="AS1017" s="14"/>
      <c r="AT1017" s="14"/>
      <c r="AU1017" s="14"/>
      <c r="AV1017" s="14"/>
    </row>
    <row r="1018" spans="1:48" ht="12.5" x14ac:dyDescent="0.25">
      <c r="A1018" s="22"/>
      <c r="Q1018" s="14"/>
      <c r="R1018" s="125"/>
      <c r="S1018" s="125"/>
      <c r="T1018" s="125"/>
      <c r="U1018" s="125"/>
      <c r="V1018" s="125"/>
      <c r="W1018" s="125"/>
      <c r="X1018" s="125"/>
      <c r="Y1018" s="125"/>
      <c r="Z1018" s="125"/>
      <c r="AA1018" s="125"/>
      <c r="AB1018" s="125"/>
      <c r="AC1018" s="125"/>
      <c r="AD1018" s="125"/>
      <c r="AE1018" s="125"/>
      <c r="AF1018" s="125"/>
      <c r="AG1018" s="125"/>
      <c r="AH1018" s="14"/>
      <c r="AV1018" s="14"/>
    </row>
    <row r="1019" spans="1:48" x14ac:dyDescent="0.3">
      <c r="A1019" s="122" t="s">
        <v>808</v>
      </c>
      <c r="Q1019" s="14"/>
      <c r="R1019" s="122" t="s">
        <v>892</v>
      </c>
      <c r="S1019" s="125"/>
      <c r="T1019" s="125"/>
      <c r="U1019" s="125"/>
      <c r="V1019" s="125"/>
      <c r="W1019" s="125"/>
      <c r="X1019" s="125"/>
      <c r="Y1019" s="125"/>
      <c r="Z1019" s="125"/>
      <c r="AA1019" s="125"/>
      <c r="AB1019" s="125"/>
      <c r="AC1019" s="125"/>
      <c r="AD1019" s="125"/>
      <c r="AE1019" s="125"/>
      <c r="AF1019" s="125"/>
      <c r="AG1019" s="125"/>
      <c r="AH1019" s="14"/>
      <c r="AI1019" s="123" t="s">
        <v>623</v>
      </c>
      <c r="AJ1019" s="123">
        <v>2022</v>
      </c>
      <c r="AK1019" s="123">
        <v>2021</v>
      </c>
      <c r="AL1019" s="123">
        <v>2020</v>
      </c>
      <c r="AM1019" s="123">
        <v>2019</v>
      </c>
      <c r="AN1019" s="123">
        <v>2018</v>
      </c>
      <c r="AV1019" s="14"/>
    </row>
    <row r="1020" spans="1:48" x14ac:dyDescent="0.3">
      <c r="Q1020" s="14"/>
      <c r="R1020" s="125"/>
      <c r="S1020" s="125"/>
      <c r="T1020" s="125"/>
      <c r="U1020" s="125"/>
      <c r="V1020" s="125"/>
      <c r="W1020" s="125"/>
      <c r="X1020" s="125"/>
      <c r="Y1020" s="125"/>
      <c r="Z1020" s="125"/>
      <c r="AA1020" s="125"/>
      <c r="AB1020" s="125"/>
      <c r="AC1020" s="125"/>
      <c r="AD1020" s="125"/>
      <c r="AE1020" s="125"/>
      <c r="AF1020" s="125"/>
      <c r="AG1020" s="125"/>
      <c r="AH1020" s="14"/>
      <c r="AI1020" s="123"/>
      <c r="AJ1020" s="123"/>
      <c r="AK1020" s="123"/>
      <c r="AL1020" s="123"/>
      <c r="AM1020" s="123"/>
      <c r="AN1020" s="123"/>
      <c r="AV1020" s="14"/>
    </row>
    <row r="1021" spans="1:48" x14ac:dyDescent="0.3">
      <c r="Q1021" s="14"/>
      <c r="R1021" s="125"/>
      <c r="S1021" s="125"/>
      <c r="T1021" s="125"/>
      <c r="U1021" s="125"/>
      <c r="V1021" s="125"/>
      <c r="W1021" s="125"/>
      <c r="X1021" s="125"/>
      <c r="Y1021" s="125"/>
      <c r="Z1021" s="125"/>
      <c r="AA1021" s="125"/>
      <c r="AB1021" s="125"/>
      <c r="AC1021" s="125"/>
      <c r="AD1021" s="125"/>
      <c r="AE1021" s="125"/>
      <c r="AF1021" s="125"/>
      <c r="AG1021" s="125"/>
      <c r="AH1021" s="14"/>
      <c r="AI1021" s="123" t="s">
        <v>809</v>
      </c>
      <c r="AJ1021" s="135">
        <v>444.90622982799994</v>
      </c>
      <c r="AK1021" s="135">
        <v>431.12676457999999</v>
      </c>
      <c r="AL1021" s="135">
        <v>417.22217268100604</v>
      </c>
      <c r="AM1021" s="135">
        <v>405.91583623496621</v>
      </c>
      <c r="AN1021" s="135">
        <v>577.78585961608451</v>
      </c>
      <c r="AV1021" s="14"/>
    </row>
    <row r="1022" spans="1:48" x14ac:dyDescent="0.3">
      <c r="Q1022" s="14"/>
      <c r="R1022" s="125"/>
      <c r="S1022" s="125"/>
      <c r="T1022" s="125"/>
      <c r="U1022" s="125"/>
      <c r="V1022" s="125"/>
      <c r="W1022" s="125"/>
      <c r="X1022" s="125"/>
      <c r="Y1022" s="125"/>
      <c r="Z1022" s="125"/>
      <c r="AA1022" s="125"/>
      <c r="AB1022" s="125"/>
      <c r="AC1022" s="125"/>
      <c r="AD1022" s="125"/>
      <c r="AE1022" s="125"/>
      <c r="AF1022" s="125"/>
      <c r="AG1022" s="125"/>
      <c r="AH1022" s="14"/>
      <c r="AI1022" s="123" t="s">
        <v>810</v>
      </c>
      <c r="AJ1022" s="137">
        <v>3.1961516611996421E-2</v>
      </c>
      <c r="AK1022" s="137">
        <v>3.3326589067990131E-2</v>
      </c>
      <c r="AL1022" s="137">
        <v>2.7853893434931498E-2</v>
      </c>
      <c r="AM1022" s="137">
        <v>-0.29746318730492816</v>
      </c>
      <c r="AN1022" s="137">
        <v>0.10663265833142344</v>
      </c>
      <c r="AV1022" s="14"/>
    </row>
    <row r="1023" spans="1:48" x14ac:dyDescent="0.3">
      <c r="Q1023" s="14"/>
      <c r="R1023" s="125"/>
      <c r="S1023" s="125"/>
      <c r="T1023" s="125"/>
      <c r="U1023" s="125"/>
      <c r="V1023" s="125"/>
      <c r="W1023" s="125"/>
      <c r="X1023" s="125"/>
      <c r="Y1023" s="125"/>
      <c r="Z1023" s="125"/>
      <c r="AA1023" s="125"/>
      <c r="AB1023" s="125"/>
      <c r="AC1023" s="125"/>
      <c r="AD1023" s="125"/>
      <c r="AE1023" s="125"/>
      <c r="AF1023" s="125"/>
      <c r="AG1023" s="125"/>
      <c r="AH1023" s="14"/>
      <c r="AI1023" s="123" t="s">
        <v>811</v>
      </c>
      <c r="AJ1023" s="135">
        <v>169446.60317918099</v>
      </c>
      <c r="AK1023" s="135">
        <v>184302.03251250097</v>
      </c>
      <c r="AL1023" s="135">
        <v>186183.1280972911</v>
      </c>
      <c r="AM1023" s="135">
        <v>196837.84434574022</v>
      </c>
      <c r="AN1023" s="135">
        <v>208445.26209017768</v>
      </c>
      <c r="AV1023" s="14"/>
    </row>
    <row r="1024" spans="1:48" x14ac:dyDescent="0.3">
      <c r="Q1024" s="14"/>
      <c r="R1024" s="125"/>
      <c r="S1024" s="125"/>
      <c r="T1024" s="125"/>
      <c r="U1024" s="125"/>
      <c r="V1024" s="125"/>
      <c r="W1024" s="125"/>
      <c r="X1024" s="125"/>
      <c r="Y1024" s="125"/>
      <c r="Z1024" s="125"/>
      <c r="AA1024" s="125"/>
      <c r="AB1024" s="125"/>
      <c r="AC1024" s="125"/>
      <c r="AD1024" s="125"/>
      <c r="AE1024" s="125"/>
      <c r="AF1024" s="125"/>
      <c r="AG1024" s="125"/>
      <c r="AH1024" s="14"/>
      <c r="AI1024" s="123" t="s">
        <v>810</v>
      </c>
      <c r="AJ1024" s="137">
        <v>-8.0603719507609584E-2</v>
      </c>
      <c r="AK1024" s="137">
        <v>-1.010346965385156E-2</v>
      </c>
      <c r="AL1024" s="137">
        <v>-5.4129409331136524E-2</v>
      </c>
      <c r="AM1024" s="137">
        <v>-5.5685687590326993E-2</v>
      </c>
      <c r="AN1024" s="137">
        <v>3.3673466769639226E-3</v>
      </c>
      <c r="AV1024" s="14"/>
    </row>
    <row r="1025" spans="1:48" x14ac:dyDescent="0.3">
      <c r="Q1025" s="14"/>
      <c r="R1025" s="125"/>
      <c r="S1025" s="125"/>
      <c r="T1025" s="125"/>
      <c r="U1025" s="125"/>
      <c r="V1025" s="125"/>
      <c r="W1025" s="125"/>
      <c r="X1025" s="125"/>
      <c r="Y1025" s="125"/>
      <c r="Z1025" s="125"/>
      <c r="AA1025" s="125"/>
      <c r="AB1025" s="125"/>
      <c r="AC1025" s="125"/>
      <c r="AD1025" s="125"/>
      <c r="AE1025" s="125"/>
      <c r="AF1025" s="125"/>
      <c r="AG1025" s="125"/>
      <c r="AH1025" s="14"/>
      <c r="AI1025" s="123" t="s">
        <v>812</v>
      </c>
      <c r="AJ1025" s="136">
        <v>2.6256426595789276E-3</v>
      </c>
      <c r="AK1025" s="136">
        <v>2.3392404234649838E-3</v>
      </c>
      <c r="AL1025" s="136">
        <v>2.2409236376294212E-3</v>
      </c>
      <c r="AM1025" s="136">
        <v>2.0621839137904105E-3</v>
      </c>
      <c r="AN1025" s="136">
        <v>2.771882909797789E-3</v>
      </c>
      <c r="AV1025" s="14"/>
    </row>
    <row r="1026" spans="1:48" x14ac:dyDescent="0.3">
      <c r="Q1026" s="14"/>
      <c r="R1026" s="125"/>
      <c r="S1026" s="125"/>
      <c r="T1026" s="125"/>
      <c r="U1026" s="125"/>
      <c r="V1026" s="125"/>
      <c r="W1026" s="125"/>
      <c r="X1026" s="125"/>
      <c r="Y1026" s="125"/>
      <c r="Z1026" s="125"/>
      <c r="AA1026" s="125"/>
      <c r="AB1026" s="125"/>
      <c r="AC1026" s="125"/>
      <c r="AD1026" s="125"/>
      <c r="AE1026" s="125"/>
      <c r="AF1026" s="125"/>
      <c r="AG1026" s="125"/>
      <c r="AH1026" s="14"/>
      <c r="AI1026" s="123" t="s">
        <v>810</v>
      </c>
      <c r="AJ1026" s="137">
        <v>0.12243386068444928</v>
      </c>
      <c r="AK1026" s="137">
        <v>4.387333159623763E-2</v>
      </c>
      <c r="AL1026" s="137">
        <v>8.6674967564108751E-2</v>
      </c>
      <c r="AM1026" s="137">
        <v>-0.25603498383672763</v>
      </c>
      <c r="AN1026" s="137">
        <v>0.102918748548537</v>
      </c>
      <c r="AV1026" s="14"/>
    </row>
    <row r="1027" spans="1:48" x14ac:dyDescent="0.3">
      <c r="Q1027" s="14"/>
      <c r="R1027" s="125"/>
      <c r="S1027" s="125"/>
      <c r="T1027" s="125"/>
      <c r="U1027" s="125"/>
      <c r="V1027" s="125"/>
      <c r="W1027" s="125"/>
      <c r="X1027" s="125"/>
      <c r="Y1027" s="125"/>
      <c r="Z1027" s="125"/>
      <c r="AA1027" s="125"/>
      <c r="AB1027" s="125"/>
      <c r="AC1027" s="125"/>
      <c r="AD1027" s="125"/>
      <c r="AE1027" s="125"/>
      <c r="AF1027" s="125"/>
      <c r="AG1027" s="125"/>
      <c r="AH1027" s="14"/>
      <c r="AV1027" s="14"/>
    </row>
    <row r="1028" spans="1:48" x14ac:dyDescent="0.3">
      <c r="Q1028" s="14"/>
      <c r="R1028" s="125"/>
      <c r="S1028" s="125"/>
      <c r="T1028" s="125"/>
      <c r="U1028" s="125"/>
      <c r="V1028" s="125"/>
      <c r="W1028" s="125"/>
      <c r="X1028" s="125"/>
      <c r="Y1028" s="125"/>
      <c r="Z1028" s="125"/>
      <c r="AA1028" s="125"/>
      <c r="AB1028" s="125"/>
      <c r="AC1028" s="125"/>
      <c r="AD1028" s="125"/>
      <c r="AE1028" s="125"/>
      <c r="AF1028" s="125"/>
      <c r="AG1028" s="125"/>
      <c r="AH1028" s="14"/>
      <c r="AV1028" s="14"/>
    </row>
    <row r="1029" spans="1:48" x14ac:dyDescent="0.3">
      <c r="Q1029" s="14"/>
      <c r="R1029" s="125"/>
      <c r="S1029" s="125"/>
      <c r="T1029" s="125"/>
      <c r="U1029" s="125"/>
      <c r="V1029" s="125"/>
      <c r="W1029" s="125"/>
      <c r="X1029" s="125"/>
      <c r="Y1029" s="125"/>
      <c r="Z1029" s="125"/>
      <c r="AA1029" s="125"/>
      <c r="AB1029" s="125"/>
      <c r="AC1029" s="125"/>
      <c r="AD1029" s="125"/>
      <c r="AE1029" s="125"/>
      <c r="AF1029" s="125"/>
      <c r="AG1029" s="125"/>
      <c r="AH1029" s="14"/>
      <c r="AV1029" s="14"/>
    </row>
    <row r="1030" spans="1:48" x14ac:dyDescent="0.3">
      <c r="Q1030" s="14"/>
      <c r="R1030" s="125"/>
      <c r="S1030" s="125"/>
      <c r="T1030" s="125"/>
      <c r="U1030" s="125"/>
      <c r="V1030" s="125"/>
      <c r="W1030" s="125"/>
      <c r="X1030" s="125"/>
      <c r="Y1030" s="125"/>
      <c r="Z1030" s="125"/>
      <c r="AA1030" s="125"/>
      <c r="AB1030" s="125"/>
      <c r="AC1030" s="125"/>
      <c r="AD1030" s="125"/>
      <c r="AE1030" s="125"/>
      <c r="AF1030" s="125"/>
      <c r="AG1030" s="125"/>
      <c r="AH1030" s="14"/>
      <c r="AV1030" s="14"/>
    </row>
    <row r="1031" spans="1:48" x14ac:dyDescent="0.3">
      <c r="Q1031" s="14"/>
      <c r="R1031" s="125"/>
      <c r="S1031" s="125"/>
      <c r="T1031" s="125"/>
      <c r="U1031" s="125"/>
      <c r="V1031" s="125"/>
      <c r="W1031" s="125"/>
      <c r="X1031" s="125"/>
      <c r="Y1031" s="125"/>
      <c r="Z1031" s="125"/>
      <c r="AA1031" s="125"/>
      <c r="AB1031" s="125"/>
      <c r="AC1031" s="125"/>
      <c r="AD1031" s="125"/>
      <c r="AE1031" s="125"/>
      <c r="AF1031" s="125"/>
      <c r="AG1031" s="125"/>
      <c r="AH1031" s="14"/>
      <c r="AV1031" s="14"/>
    </row>
    <row r="1032" spans="1:48" x14ac:dyDescent="0.3">
      <c r="Q1032" s="14"/>
      <c r="R1032" s="125"/>
      <c r="S1032" s="125"/>
      <c r="T1032" s="125"/>
      <c r="U1032" s="125"/>
      <c r="V1032" s="125"/>
      <c r="W1032" s="125"/>
      <c r="X1032" s="125"/>
      <c r="Y1032" s="125"/>
      <c r="Z1032" s="125"/>
      <c r="AA1032" s="125"/>
      <c r="AB1032" s="125"/>
      <c r="AC1032" s="125"/>
      <c r="AD1032" s="125"/>
      <c r="AE1032" s="125"/>
      <c r="AF1032" s="125"/>
      <c r="AG1032" s="125"/>
      <c r="AH1032" s="14"/>
      <c r="AV1032" s="14"/>
    </row>
    <row r="1033" spans="1:48" x14ac:dyDescent="0.3">
      <c r="A1033" s="121"/>
      <c r="B1033" s="14"/>
      <c r="C1033" s="14"/>
      <c r="D1033" s="14"/>
      <c r="E1033" s="14"/>
      <c r="F1033" s="14"/>
      <c r="G1033" s="14"/>
      <c r="H1033" s="14"/>
      <c r="I1033" s="14"/>
      <c r="J1033" s="14"/>
      <c r="K1033" s="14"/>
      <c r="L1033" s="14"/>
      <c r="M1033" s="14"/>
      <c r="N1033" s="14"/>
      <c r="O1033" s="14"/>
      <c r="P1033" s="14"/>
      <c r="Q1033" s="14"/>
      <c r="R1033" s="14"/>
      <c r="S1033" s="14"/>
      <c r="T1033" s="14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F1033" s="14"/>
      <c r="AG1033" s="14"/>
      <c r="AH1033" s="14"/>
      <c r="AI1033" s="14"/>
      <c r="AJ1033" s="14"/>
      <c r="AK1033" s="14"/>
      <c r="AL1033" s="14"/>
      <c r="AM1033" s="14"/>
      <c r="AN1033" s="14"/>
      <c r="AO1033" s="14"/>
      <c r="AP1033" s="14"/>
      <c r="AQ1033" s="14"/>
      <c r="AR1033" s="14"/>
      <c r="AS1033" s="14"/>
      <c r="AT1033" s="14"/>
      <c r="AU1033" s="14"/>
      <c r="AV1033" s="14"/>
    </row>
    <row r="1034" spans="1:48" x14ac:dyDescent="0.3">
      <c r="Q1034" s="14"/>
      <c r="R1034" s="125"/>
      <c r="S1034" s="125"/>
      <c r="T1034" s="125"/>
      <c r="U1034" s="125"/>
      <c r="V1034" s="125"/>
      <c r="W1034" s="125"/>
      <c r="X1034" s="125"/>
      <c r="Y1034" s="125"/>
      <c r="Z1034" s="125"/>
      <c r="AA1034" s="125"/>
      <c r="AB1034" s="125"/>
      <c r="AC1034" s="125"/>
      <c r="AD1034" s="125"/>
      <c r="AE1034" s="125"/>
      <c r="AF1034" s="125"/>
      <c r="AG1034" s="125"/>
      <c r="AH1034" s="14"/>
      <c r="AV1034" s="14"/>
    </row>
    <row r="1035" spans="1:48" x14ac:dyDescent="0.3">
      <c r="A1035" s="122" t="s">
        <v>813</v>
      </c>
      <c r="Q1035" s="14"/>
      <c r="R1035" s="122" t="s">
        <v>891</v>
      </c>
      <c r="S1035" s="125"/>
      <c r="T1035" s="125"/>
      <c r="U1035" s="125"/>
      <c r="V1035" s="125"/>
      <c r="W1035" s="125"/>
      <c r="X1035" s="125"/>
      <c r="Y1035" s="125"/>
      <c r="Z1035" s="125"/>
      <c r="AA1035" s="125"/>
      <c r="AB1035" s="125"/>
      <c r="AC1035" s="125"/>
      <c r="AD1035" s="125"/>
      <c r="AE1035" s="125"/>
      <c r="AF1035" s="125"/>
      <c r="AG1035" s="125"/>
      <c r="AH1035" s="14"/>
      <c r="AI1035" s="123" t="s">
        <v>623</v>
      </c>
      <c r="AJ1035" s="123">
        <v>2022</v>
      </c>
      <c r="AK1035" s="123">
        <v>2021</v>
      </c>
      <c r="AL1035" s="123">
        <v>2020</v>
      </c>
      <c r="AM1035" s="123">
        <v>2019</v>
      </c>
      <c r="AN1035" s="123">
        <v>2018</v>
      </c>
      <c r="AV1035" s="14"/>
    </row>
    <row r="1036" spans="1:48" x14ac:dyDescent="0.3">
      <c r="Q1036" s="14"/>
      <c r="R1036" s="125"/>
      <c r="S1036" s="125"/>
      <c r="T1036" s="125"/>
      <c r="U1036" s="125"/>
      <c r="V1036" s="125"/>
      <c r="W1036" s="125"/>
      <c r="X1036" s="125"/>
      <c r="Y1036" s="125"/>
      <c r="Z1036" s="125"/>
      <c r="AA1036" s="125"/>
      <c r="AB1036" s="125"/>
      <c r="AC1036" s="125"/>
      <c r="AD1036" s="125"/>
      <c r="AE1036" s="125"/>
      <c r="AF1036" s="125"/>
      <c r="AG1036" s="125"/>
      <c r="AH1036" s="14"/>
      <c r="AI1036" s="123"/>
      <c r="AJ1036" s="123"/>
      <c r="AK1036" s="123"/>
      <c r="AL1036" s="123"/>
      <c r="AM1036" s="123"/>
      <c r="AN1036" s="123"/>
      <c r="AV1036" s="14"/>
    </row>
    <row r="1037" spans="1:48" x14ac:dyDescent="0.3">
      <c r="Q1037" s="14"/>
      <c r="R1037" s="125"/>
      <c r="S1037" s="125"/>
      <c r="T1037" s="125"/>
      <c r="U1037" s="125"/>
      <c r="V1037" s="125"/>
      <c r="W1037" s="125"/>
      <c r="X1037" s="125"/>
      <c r="Y1037" s="125"/>
      <c r="Z1037" s="125"/>
      <c r="AA1037" s="125"/>
      <c r="AB1037" s="125"/>
      <c r="AC1037" s="125"/>
      <c r="AD1037" s="125"/>
      <c r="AE1037" s="125"/>
      <c r="AF1037" s="125"/>
      <c r="AG1037" s="125"/>
      <c r="AH1037" s="14"/>
      <c r="AI1037" s="123" t="s">
        <v>92</v>
      </c>
      <c r="AJ1037" s="135">
        <v>146138.67513242201</v>
      </c>
      <c r="AK1037" s="135">
        <v>172758.44213576001</v>
      </c>
      <c r="AL1037" s="135">
        <v>177069.0913424874</v>
      </c>
      <c r="AM1037" s="135">
        <v>177127.98696702029</v>
      </c>
      <c r="AN1037" s="135">
        <v>198340.15488348002</v>
      </c>
      <c r="AV1037" s="14"/>
    </row>
    <row r="1038" spans="1:48" x14ac:dyDescent="0.3">
      <c r="Q1038" s="14"/>
      <c r="R1038" s="125"/>
      <c r="S1038" s="125"/>
      <c r="T1038" s="125"/>
      <c r="U1038" s="125"/>
      <c r="V1038" s="125"/>
      <c r="W1038" s="125"/>
      <c r="X1038" s="125"/>
      <c r="Y1038" s="125"/>
      <c r="Z1038" s="125"/>
      <c r="AA1038" s="125"/>
      <c r="AB1038" s="125"/>
      <c r="AC1038" s="125"/>
      <c r="AD1038" s="125"/>
      <c r="AE1038" s="125"/>
      <c r="AF1038" s="125"/>
      <c r="AG1038" s="125"/>
      <c r="AH1038" s="14"/>
      <c r="AI1038" s="123" t="s">
        <v>536</v>
      </c>
      <c r="AJ1038" s="135">
        <v>9344.4512597899993</v>
      </c>
      <c r="AK1038" s="135">
        <v>9039.4463111599998</v>
      </c>
      <c r="AL1038" s="135">
        <v>8437.5514879700004</v>
      </c>
      <c r="AM1038" s="135">
        <v>7749.896809599999</v>
      </c>
      <c r="AN1038" s="135">
        <v>7572.6052127700004</v>
      </c>
      <c r="AV1038" s="14"/>
    </row>
    <row r="1039" spans="1:48" x14ac:dyDescent="0.3">
      <c r="Q1039" s="14"/>
      <c r="R1039" s="125"/>
      <c r="S1039" s="125"/>
      <c r="T1039" s="125"/>
      <c r="U1039" s="125"/>
      <c r="V1039" s="125"/>
      <c r="W1039" s="125"/>
      <c r="X1039" s="125"/>
      <c r="Y1039" s="125"/>
      <c r="Z1039" s="125"/>
      <c r="AA1039" s="125"/>
      <c r="AB1039" s="125"/>
      <c r="AC1039" s="125"/>
      <c r="AD1039" s="125"/>
      <c r="AE1039" s="125"/>
      <c r="AF1039" s="125"/>
      <c r="AG1039" s="125"/>
      <c r="AH1039" s="14"/>
      <c r="AI1039" s="123" t="s">
        <v>539</v>
      </c>
      <c r="AJ1039" s="135">
        <v>1033.67835382</v>
      </c>
      <c r="AK1039" s="135">
        <v>578.51347349000002</v>
      </c>
      <c r="AL1039" s="135">
        <v>721.02017194999996</v>
      </c>
      <c r="AM1039" s="135">
        <v>1260.7086649</v>
      </c>
      <c r="AN1039" s="135">
        <v>1624.3357210200002</v>
      </c>
      <c r="AV1039" s="14"/>
    </row>
    <row r="1040" spans="1:48" x14ac:dyDescent="0.3">
      <c r="Q1040" s="14"/>
      <c r="R1040" s="125"/>
      <c r="S1040" s="125"/>
      <c r="T1040" s="125"/>
      <c r="U1040" s="125"/>
      <c r="V1040" s="125"/>
      <c r="W1040" s="125"/>
      <c r="X1040" s="125"/>
      <c r="Y1040" s="125"/>
      <c r="Z1040" s="125"/>
      <c r="AA1040" s="125"/>
      <c r="AB1040" s="125"/>
      <c r="AC1040" s="125"/>
      <c r="AD1040" s="125"/>
      <c r="AE1040" s="125"/>
      <c r="AF1040" s="125"/>
      <c r="AG1040" s="125"/>
      <c r="AH1040" s="14"/>
      <c r="AI1040" s="123" t="s">
        <v>726</v>
      </c>
      <c r="AJ1040" s="135">
        <v>156516.80474603199</v>
      </c>
      <c r="AK1040" s="135">
        <v>182376.40192040999</v>
      </c>
      <c r="AL1040" s="135">
        <v>186227.66300240738</v>
      </c>
      <c r="AM1040" s="135">
        <v>186138.5924415203</v>
      </c>
      <c r="AN1040" s="135">
        <v>207537.09581727002</v>
      </c>
      <c r="AV1040" s="14"/>
    </row>
    <row r="1041" spans="1:48" x14ac:dyDescent="0.3">
      <c r="Q1041" s="14"/>
      <c r="R1041" s="125"/>
      <c r="S1041" s="125"/>
      <c r="T1041" s="125"/>
      <c r="U1041" s="125"/>
      <c r="V1041" s="125"/>
      <c r="W1041" s="125"/>
      <c r="X1041" s="125"/>
      <c r="Y1041" s="125"/>
      <c r="Z1041" s="125"/>
      <c r="AA1041" s="125"/>
      <c r="AB1041" s="125"/>
      <c r="AC1041" s="125"/>
      <c r="AD1041" s="125"/>
      <c r="AE1041" s="125"/>
      <c r="AF1041" s="125"/>
      <c r="AG1041" s="125"/>
      <c r="AH1041" s="14"/>
      <c r="AI1041" s="123" t="s">
        <v>814</v>
      </c>
      <c r="AJ1041" s="137">
        <v>0.99339573564961747</v>
      </c>
      <c r="AK1041" s="137">
        <v>0.99682791486509059</v>
      </c>
      <c r="AL1041" s="137">
        <v>0.99612828641929163</v>
      </c>
      <c r="AM1041" s="137">
        <v>0.9932270430953426</v>
      </c>
      <c r="AN1041" s="137">
        <v>0.99217327526617127</v>
      </c>
      <c r="AV1041" s="14"/>
    </row>
    <row r="1042" spans="1:48" x14ac:dyDescent="0.3">
      <c r="Q1042" s="14"/>
      <c r="R1042" s="125"/>
      <c r="S1042" s="125"/>
      <c r="T1042" s="125"/>
      <c r="U1042" s="125"/>
      <c r="V1042" s="125"/>
      <c r="W1042" s="125"/>
      <c r="X1042" s="125"/>
      <c r="Y1042" s="125"/>
      <c r="Z1042" s="125"/>
      <c r="AA1042" s="125"/>
      <c r="AB1042" s="125"/>
      <c r="AC1042" s="125"/>
      <c r="AD1042" s="125"/>
      <c r="AE1042" s="125"/>
      <c r="AF1042" s="125"/>
      <c r="AG1042" s="125"/>
      <c r="AH1042" s="14"/>
      <c r="AI1042" s="123"/>
      <c r="AJ1042" s="137"/>
      <c r="AK1042" s="137"/>
      <c r="AL1042" s="137"/>
      <c r="AM1042" s="137"/>
      <c r="AN1042" s="137"/>
      <c r="AV1042" s="14"/>
    </row>
    <row r="1043" spans="1:48" x14ac:dyDescent="0.3">
      <c r="Q1043" s="14"/>
      <c r="R1043" s="125"/>
      <c r="S1043" s="125"/>
      <c r="T1043" s="125"/>
      <c r="U1043" s="125"/>
      <c r="V1043" s="125"/>
      <c r="W1043" s="125"/>
      <c r="X1043" s="125"/>
      <c r="Y1043" s="125"/>
      <c r="Z1043" s="125"/>
      <c r="AA1043" s="125"/>
      <c r="AB1043" s="125"/>
      <c r="AC1043" s="125"/>
      <c r="AD1043" s="125"/>
      <c r="AE1043" s="125"/>
      <c r="AF1043" s="125"/>
      <c r="AG1043" s="125"/>
      <c r="AH1043" s="14"/>
      <c r="AI1043" s="123" t="s">
        <v>25</v>
      </c>
      <c r="AJ1043" s="135">
        <v>633.83466542799999</v>
      </c>
      <c r="AK1043" s="135">
        <v>612.70685851000007</v>
      </c>
      <c r="AL1043" s="135">
        <v>584.95617316428672</v>
      </c>
      <c r="AM1043" s="135">
        <v>591.92978615859738</v>
      </c>
      <c r="AN1043" s="135">
        <v>723.88257909179481</v>
      </c>
      <c r="AV1043" s="14"/>
    </row>
    <row r="1044" spans="1:48" x14ac:dyDescent="0.3">
      <c r="Q1044" s="14"/>
      <c r="R1044" s="125"/>
      <c r="S1044" s="125"/>
      <c r="T1044" s="125"/>
      <c r="U1044" s="125"/>
      <c r="V1044" s="125"/>
      <c r="W1044" s="125"/>
      <c r="X1044" s="125"/>
      <c r="Y1044" s="125"/>
      <c r="Z1044" s="125"/>
      <c r="AA1044" s="125"/>
      <c r="AB1044" s="125"/>
      <c r="AC1044" s="125"/>
      <c r="AD1044" s="125"/>
      <c r="AE1044" s="125"/>
      <c r="AF1044" s="125"/>
      <c r="AG1044" s="125"/>
      <c r="AH1044" s="14"/>
      <c r="AI1044" s="123" t="s">
        <v>27</v>
      </c>
      <c r="AJ1044" s="135">
        <v>77.676703210000014</v>
      </c>
      <c r="AK1044" s="135">
        <v>73.984525669999996</v>
      </c>
      <c r="AL1044" s="135">
        <v>87.568438330000006</v>
      </c>
      <c r="AM1044" s="135">
        <v>109.90269845000002</v>
      </c>
      <c r="AN1044" s="135">
        <v>146.61878770999999</v>
      </c>
      <c r="AV1044" s="14"/>
    </row>
    <row r="1045" spans="1:48" x14ac:dyDescent="0.3">
      <c r="Q1045" s="14"/>
      <c r="R1045" s="125"/>
      <c r="S1045" s="125"/>
      <c r="T1045" s="125"/>
      <c r="U1045" s="125"/>
      <c r="V1045" s="125"/>
      <c r="W1045" s="125"/>
      <c r="X1045" s="125"/>
      <c r="Y1045" s="125"/>
      <c r="Z1045" s="125"/>
      <c r="AA1045" s="125"/>
      <c r="AB1045" s="125"/>
      <c r="AC1045" s="125"/>
      <c r="AD1045" s="125"/>
      <c r="AE1045" s="125"/>
      <c r="AF1045" s="125"/>
      <c r="AG1045" s="125"/>
      <c r="AH1045" s="14"/>
      <c r="AI1045" s="123" t="s">
        <v>29</v>
      </c>
      <c r="AJ1045" s="135">
        <v>40.935977963000006</v>
      </c>
      <c r="AK1045" s="135">
        <v>40.949762919999998</v>
      </c>
      <c r="AL1045" s="135">
        <v>39.608603930000001</v>
      </c>
      <c r="AM1045" s="135">
        <v>40.215185261714964</v>
      </c>
      <c r="AN1045" s="135">
        <v>45.957312974289763</v>
      </c>
      <c r="AV1045" s="14"/>
    </row>
    <row r="1046" spans="1:48" x14ac:dyDescent="0.3">
      <c r="Q1046" s="14"/>
      <c r="R1046" s="125"/>
      <c r="S1046" s="125"/>
      <c r="T1046" s="125"/>
      <c r="U1046" s="125"/>
      <c r="V1046" s="125"/>
      <c r="W1046" s="125"/>
      <c r="X1046" s="125"/>
      <c r="Y1046" s="125"/>
      <c r="Z1046" s="125"/>
      <c r="AA1046" s="125"/>
      <c r="AB1046" s="125"/>
      <c r="AC1046" s="125"/>
      <c r="AD1046" s="125"/>
      <c r="AE1046" s="125"/>
      <c r="AF1046" s="125"/>
      <c r="AG1046" s="125"/>
      <c r="AH1046" s="14"/>
      <c r="AI1046" s="123" t="s">
        <v>815</v>
      </c>
      <c r="AJ1046" s="135">
        <v>752.44734660100005</v>
      </c>
      <c r="AK1046" s="135">
        <v>727.64114710000013</v>
      </c>
      <c r="AL1046" s="135">
        <v>712.13321542428673</v>
      </c>
      <c r="AM1046" s="135">
        <v>742.04766987031235</v>
      </c>
      <c r="AN1046" s="135">
        <v>916.45867977608452</v>
      </c>
      <c r="AV1046" s="14"/>
    </row>
    <row r="1047" spans="1:48" x14ac:dyDescent="0.3">
      <c r="Q1047" s="14"/>
      <c r="R1047" s="125"/>
      <c r="S1047" s="125"/>
      <c r="T1047" s="125"/>
      <c r="U1047" s="125"/>
      <c r="V1047" s="125"/>
      <c r="W1047" s="125"/>
      <c r="X1047" s="125"/>
      <c r="Y1047" s="125"/>
      <c r="Z1047" s="125"/>
      <c r="AA1047" s="125"/>
      <c r="AB1047" s="125"/>
      <c r="AC1047" s="125"/>
      <c r="AD1047" s="125"/>
      <c r="AE1047" s="125"/>
      <c r="AF1047" s="125"/>
      <c r="AG1047" s="125"/>
      <c r="AH1047" s="14"/>
      <c r="AI1047" s="123" t="s">
        <v>816</v>
      </c>
      <c r="AJ1047" s="135">
        <v>-48.258311942999995</v>
      </c>
      <c r="AK1047" s="135">
        <v>-47.272863980000004</v>
      </c>
      <c r="AL1047" s="135">
        <v>-59.237821200000006</v>
      </c>
      <c r="AM1047" s="135">
        <v>-92.955070240000097</v>
      </c>
      <c r="AN1047" s="135">
        <v>-59.71451751</v>
      </c>
      <c r="AV1047" s="14"/>
    </row>
    <row r="1048" spans="1:48" x14ac:dyDescent="0.3">
      <c r="Q1048" s="14"/>
      <c r="R1048" s="125"/>
      <c r="S1048" s="125"/>
      <c r="T1048" s="125"/>
      <c r="U1048" s="125"/>
      <c r="V1048" s="125"/>
      <c r="W1048" s="125"/>
      <c r="X1048" s="125"/>
      <c r="Y1048" s="125"/>
      <c r="Z1048" s="125"/>
      <c r="AA1048" s="125"/>
      <c r="AB1048" s="125"/>
      <c r="AC1048" s="125"/>
      <c r="AD1048" s="125"/>
      <c r="AE1048" s="125"/>
      <c r="AF1048" s="125"/>
      <c r="AG1048" s="125"/>
      <c r="AH1048" s="14"/>
      <c r="AI1048" s="123" t="s">
        <v>817</v>
      </c>
      <c r="AJ1048" s="135">
        <v>-259.28311646000003</v>
      </c>
      <c r="AK1048" s="135">
        <v>-249.24207038</v>
      </c>
      <c r="AL1048" s="135">
        <v>-235.67278507999998</v>
      </c>
      <c r="AM1048" s="135">
        <v>-243.08221256000004</v>
      </c>
      <c r="AN1048" s="135">
        <v>-279.81530400000003</v>
      </c>
      <c r="AV1048" s="14"/>
    </row>
    <row r="1049" spans="1:48" x14ac:dyDescent="0.3">
      <c r="Q1049" s="14"/>
      <c r="R1049" s="125"/>
      <c r="S1049" s="125"/>
      <c r="T1049" s="125"/>
      <c r="U1049" s="125"/>
      <c r="V1049" s="125"/>
      <c r="W1049" s="125"/>
      <c r="X1049" s="125"/>
      <c r="Y1049" s="125"/>
      <c r="Z1049" s="125"/>
      <c r="AA1049" s="125"/>
      <c r="AB1049" s="125"/>
      <c r="AC1049" s="125"/>
      <c r="AD1049" s="125"/>
      <c r="AE1049" s="125"/>
      <c r="AF1049" s="125"/>
      <c r="AG1049" s="125"/>
      <c r="AH1049" s="14"/>
      <c r="AI1049" s="123" t="s">
        <v>818</v>
      </c>
      <c r="AJ1049" s="135">
        <v>444.90591819800005</v>
      </c>
      <c r="AK1049" s="135">
        <v>431.12621274000014</v>
      </c>
      <c r="AL1049" s="135">
        <v>417.22260914428676</v>
      </c>
      <c r="AM1049" s="135">
        <v>406.01038707031228</v>
      </c>
      <c r="AN1049" s="135">
        <v>576.92885826608449</v>
      </c>
      <c r="AV1049" s="14"/>
    </row>
    <row r="1050" spans="1:48" x14ac:dyDescent="0.3">
      <c r="Q1050" s="14"/>
      <c r="R1050" s="125"/>
      <c r="S1050" s="125"/>
      <c r="T1050" s="125"/>
      <c r="U1050" s="125"/>
      <c r="V1050" s="125"/>
      <c r="W1050" s="125"/>
      <c r="X1050" s="125"/>
      <c r="Y1050" s="125"/>
      <c r="Z1050" s="125"/>
      <c r="AA1050" s="125"/>
      <c r="AB1050" s="125"/>
      <c r="AC1050" s="125"/>
      <c r="AD1050" s="125"/>
      <c r="AE1050" s="125"/>
      <c r="AF1050" s="125"/>
      <c r="AG1050" s="125"/>
      <c r="AH1050" s="14"/>
      <c r="AV1050" s="14"/>
    </row>
    <row r="1051" spans="1:48" x14ac:dyDescent="0.3">
      <c r="Q1051" s="14"/>
      <c r="R1051" s="125"/>
      <c r="S1051" s="125"/>
      <c r="T1051" s="125"/>
      <c r="U1051" s="125"/>
      <c r="V1051" s="125"/>
      <c r="W1051" s="125"/>
      <c r="X1051" s="125"/>
      <c r="Y1051" s="125"/>
      <c r="Z1051" s="125"/>
      <c r="AA1051" s="125"/>
      <c r="AB1051" s="125"/>
      <c r="AC1051" s="125"/>
      <c r="AD1051" s="125"/>
      <c r="AE1051" s="125"/>
      <c r="AF1051" s="125"/>
      <c r="AG1051" s="125"/>
      <c r="AH1051" s="14"/>
      <c r="AV1051" s="14"/>
    </row>
    <row r="1052" spans="1:48" x14ac:dyDescent="0.3">
      <c r="Q1052" s="14"/>
      <c r="R1052" s="125"/>
      <c r="S1052" s="125"/>
      <c r="T1052" s="125"/>
      <c r="U1052" s="125"/>
      <c r="V1052" s="125"/>
      <c r="W1052" s="125"/>
      <c r="X1052" s="125"/>
      <c r="Y1052" s="125"/>
      <c r="Z1052" s="125"/>
      <c r="AA1052" s="125"/>
      <c r="AB1052" s="125"/>
      <c r="AC1052" s="125"/>
      <c r="AD1052" s="125"/>
      <c r="AE1052" s="125"/>
      <c r="AF1052" s="125"/>
      <c r="AG1052" s="125"/>
      <c r="AH1052" s="14"/>
      <c r="AV1052" s="14"/>
    </row>
    <row r="1053" spans="1:48" x14ac:dyDescent="0.3">
      <c r="A1053" s="121"/>
      <c r="B1053" s="14"/>
      <c r="C1053" s="14"/>
      <c r="D1053" s="14"/>
      <c r="E1053" s="14"/>
      <c r="F1053" s="14"/>
      <c r="G1053" s="14"/>
      <c r="H1053" s="14"/>
      <c r="I1053" s="14"/>
      <c r="J1053" s="14"/>
      <c r="K1053" s="14"/>
      <c r="L1053" s="14"/>
      <c r="M1053" s="14"/>
      <c r="N1053" s="14"/>
      <c r="O1053" s="14"/>
      <c r="P1053" s="14"/>
      <c r="Q1053" s="14"/>
      <c r="R1053" s="14"/>
      <c r="S1053" s="14"/>
      <c r="T1053" s="14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F1053" s="14"/>
      <c r="AG1053" s="14"/>
      <c r="AH1053" s="14"/>
      <c r="AI1053" s="14"/>
      <c r="AJ1053" s="14"/>
      <c r="AK1053" s="14"/>
      <c r="AL1053" s="14"/>
      <c r="AM1053" s="14"/>
      <c r="AN1053" s="14"/>
      <c r="AO1053" s="14"/>
      <c r="AP1053" s="14"/>
      <c r="AQ1053" s="14"/>
      <c r="AR1053" s="14"/>
      <c r="AS1053" s="14"/>
      <c r="AT1053" s="14"/>
      <c r="AU1053" s="14"/>
      <c r="AV1053" s="14"/>
    </row>
    <row r="1054" spans="1:48" x14ac:dyDescent="0.3">
      <c r="Q1054" s="14"/>
      <c r="R1054" s="125"/>
      <c r="S1054" s="125"/>
      <c r="T1054" s="125"/>
      <c r="U1054" s="125"/>
      <c r="V1054" s="125"/>
      <c r="W1054" s="125"/>
      <c r="X1054" s="125"/>
      <c r="Y1054" s="125"/>
      <c r="Z1054" s="125"/>
      <c r="AA1054" s="125"/>
      <c r="AB1054" s="125"/>
      <c r="AC1054" s="125"/>
      <c r="AD1054" s="125"/>
      <c r="AE1054" s="125"/>
      <c r="AF1054" s="125"/>
      <c r="AG1054" s="125"/>
      <c r="AH1054" s="14"/>
      <c r="AV1054" s="14"/>
    </row>
    <row r="1055" spans="1:48" x14ac:dyDescent="0.3">
      <c r="A1055" s="122" t="s">
        <v>819</v>
      </c>
      <c r="Q1055" s="14"/>
      <c r="R1055" s="122" t="s">
        <v>890</v>
      </c>
      <c r="S1055" s="125"/>
      <c r="T1055" s="125"/>
      <c r="U1055" s="125"/>
      <c r="V1055" s="125"/>
      <c r="W1055" s="125"/>
      <c r="X1055" s="125"/>
      <c r="Y1055" s="125"/>
      <c r="Z1055" s="125"/>
      <c r="AA1055" s="125"/>
      <c r="AB1055" s="125"/>
      <c r="AC1055" s="125"/>
      <c r="AD1055" s="125"/>
      <c r="AE1055" s="125"/>
      <c r="AF1055" s="125"/>
      <c r="AG1055" s="125"/>
      <c r="AH1055" s="14"/>
      <c r="AI1055" s="123" t="s">
        <v>623</v>
      </c>
      <c r="AJ1055" s="123">
        <v>2022</v>
      </c>
      <c r="AK1055" s="123">
        <v>2021</v>
      </c>
      <c r="AL1055" s="123">
        <v>2020</v>
      </c>
      <c r="AM1055" s="123" t="s">
        <v>943</v>
      </c>
      <c r="AN1055" s="123" t="s">
        <v>939</v>
      </c>
      <c r="AV1055" s="14"/>
    </row>
    <row r="1056" spans="1:48" x14ac:dyDescent="0.3">
      <c r="Q1056" s="14"/>
      <c r="R1056" s="125"/>
      <c r="S1056" s="125"/>
      <c r="T1056" s="125"/>
      <c r="U1056" s="125"/>
      <c r="V1056" s="125"/>
      <c r="W1056" s="125"/>
      <c r="X1056" s="125"/>
      <c r="Y1056" s="125"/>
      <c r="Z1056" s="125"/>
      <c r="AA1056" s="125"/>
      <c r="AB1056" s="125"/>
      <c r="AC1056" s="125"/>
      <c r="AD1056" s="125"/>
      <c r="AE1056" s="125"/>
      <c r="AF1056" s="125"/>
      <c r="AG1056" s="125"/>
      <c r="AH1056" s="14"/>
      <c r="AI1056" s="123"/>
      <c r="AJ1056" s="123"/>
      <c r="AK1056" s="123"/>
      <c r="AL1056" s="123"/>
      <c r="AM1056" s="123"/>
      <c r="AN1056" s="123"/>
      <c r="AV1056" s="14"/>
    </row>
    <row r="1057" spans="17:48" x14ac:dyDescent="0.3">
      <c r="Q1057" s="14"/>
      <c r="R1057" s="125"/>
      <c r="S1057" s="125"/>
      <c r="T1057" s="125"/>
      <c r="U1057" s="125"/>
      <c r="V1057" s="125"/>
      <c r="W1057" s="125"/>
      <c r="X1057" s="125"/>
      <c r="Y1057" s="125"/>
      <c r="Z1057" s="125"/>
      <c r="AA1057" s="125"/>
      <c r="AB1057" s="125"/>
      <c r="AC1057" s="125"/>
      <c r="AD1057" s="125"/>
      <c r="AE1057" s="125"/>
      <c r="AF1057" s="125"/>
      <c r="AG1057" s="125"/>
      <c r="AH1057" s="14"/>
      <c r="AI1057" s="123" t="s">
        <v>820</v>
      </c>
      <c r="AJ1057" s="135">
        <v>34930.398365568006</v>
      </c>
      <c r="AK1057" s="135">
        <v>36243.498158649993</v>
      </c>
      <c r="AL1057" s="135">
        <v>38079.86996339605</v>
      </c>
      <c r="AM1057" s="137">
        <v>-3.622994081128994E-2</v>
      </c>
      <c r="AN1057" s="137">
        <v>-4.8224214171719959E-2</v>
      </c>
      <c r="AV1057" s="14"/>
    </row>
    <row r="1058" spans="17:48" x14ac:dyDescent="0.3">
      <c r="Q1058" s="14"/>
      <c r="R1058" s="125"/>
      <c r="S1058" s="125"/>
      <c r="T1058" s="125"/>
      <c r="U1058" s="125"/>
      <c r="V1058" s="125"/>
      <c r="W1058" s="125"/>
      <c r="X1058" s="125"/>
      <c r="Y1058" s="125"/>
      <c r="Z1058" s="125"/>
      <c r="AA1058" s="125"/>
      <c r="AB1058" s="125"/>
      <c r="AC1058" s="125"/>
      <c r="AD1058" s="125"/>
      <c r="AE1058" s="125"/>
      <c r="AF1058" s="125"/>
      <c r="AG1058" s="125"/>
      <c r="AH1058" s="14"/>
      <c r="AI1058" s="123" t="s">
        <v>821</v>
      </c>
      <c r="AJ1058" s="135">
        <v>34399.239063048997</v>
      </c>
      <c r="AK1058" s="135">
        <v>36133.434204649995</v>
      </c>
      <c r="AL1058" s="135">
        <v>36664.909959562501</v>
      </c>
      <c r="AM1058" s="137">
        <v>-4.7994196504516751E-2</v>
      </c>
      <c r="AN1058" s="137">
        <v>-1.4495487797424489E-2</v>
      </c>
      <c r="AV1058" s="14"/>
    </row>
    <row r="1059" spans="17:48" x14ac:dyDescent="0.3">
      <c r="Q1059" s="14"/>
      <c r="R1059" s="125"/>
      <c r="S1059" s="125"/>
      <c r="T1059" s="125"/>
      <c r="U1059" s="125"/>
      <c r="V1059" s="125"/>
      <c r="W1059" s="125"/>
      <c r="X1059" s="125"/>
      <c r="Y1059" s="125"/>
      <c r="Z1059" s="125"/>
      <c r="AA1059" s="125"/>
      <c r="AB1059" s="125"/>
      <c r="AC1059" s="125"/>
      <c r="AD1059" s="125"/>
      <c r="AE1059" s="125"/>
      <c r="AF1059" s="125"/>
      <c r="AG1059" s="125"/>
      <c r="AH1059" s="14"/>
      <c r="AI1059" s="123" t="s">
        <v>822</v>
      </c>
      <c r="AJ1059" s="135">
        <v>3174.4907294170002</v>
      </c>
      <c r="AK1059" s="135">
        <v>3217.77401027</v>
      </c>
      <c r="AL1059" s="135">
        <v>3238.1710867807433</v>
      </c>
      <c r="AM1059" s="137">
        <v>-1.3451311594554149E-2</v>
      </c>
      <c r="AN1059" s="137">
        <v>-6.2989496120234856E-3</v>
      </c>
      <c r="AV1059" s="14"/>
    </row>
    <row r="1060" spans="17:48" x14ac:dyDescent="0.3">
      <c r="Q1060" s="14"/>
      <c r="R1060" s="125"/>
      <c r="S1060" s="125"/>
      <c r="T1060" s="125"/>
      <c r="U1060" s="125"/>
      <c r="V1060" s="125"/>
      <c r="W1060" s="125"/>
      <c r="X1060" s="125"/>
      <c r="Y1060" s="125"/>
      <c r="Z1060" s="125"/>
      <c r="AA1060" s="125"/>
      <c r="AB1060" s="125"/>
      <c r="AC1060" s="125"/>
      <c r="AD1060" s="125"/>
      <c r="AE1060" s="125"/>
      <c r="AF1060" s="125"/>
      <c r="AG1060" s="125"/>
      <c r="AH1060" s="14"/>
      <c r="AI1060" s="123" t="s">
        <v>68</v>
      </c>
      <c r="AJ1060" s="135">
        <v>42760.820243921</v>
      </c>
      <c r="AK1060" s="135">
        <v>43851.534000319996</v>
      </c>
      <c r="AL1060" s="135">
        <v>42687.873603119369</v>
      </c>
      <c r="AM1060" s="137">
        <v>-2.4872875744575751E-2</v>
      </c>
      <c r="AN1060" s="137">
        <v>2.7259741443658836E-2</v>
      </c>
      <c r="AV1060" s="14"/>
    </row>
    <row r="1061" spans="17:48" x14ac:dyDescent="0.3">
      <c r="Q1061" s="14"/>
      <c r="R1061" s="125"/>
      <c r="S1061" s="125"/>
      <c r="T1061" s="125"/>
      <c r="U1061" s="125"/>
      <c r="V1061" s="125"/>
      <c r="W1061" s="125"/>
      <c r="X1061" s="125"/>
      <c r="Y1061" s="125"/>
      <c r="Z1061" s="125"/>
      <c r="AA1061" s="125"/>
      <c r="AB1061" s="125"/>
      <c r="AC1061" s="125"/>
      <c r="AD1061" s="125"/>
      <c r="AE1061" s="125"/>
      <c r="AF1061" s="125"/>
      <c r="AG1061" s="125"/>
      <c r="AH1061" s="14"/>
      <c r="AI1061" s="123" t="s">
        <v>823</v>
      </c>
      <c r="AJ1061" s="135">
        <v>8453.1536814810006</v>
      </c>
      <c r="AK1061" s="135">
        <v>8450.2331332100002</v>
      </c>
      <c r="AL1061" s="135">
        <v>8413.3805896054455</v>
      </c>
      <c r="AM1061" s="137">
        <v>3.4561747882699834E-4</v>
      </c>
      <c r="AN1061" s="137">
        <v>4.3802301835822455E-3</v>
      </c>
      <c r="AV1061" s="14"/>
    </row>
    <row r="1062" spans="17:48" x14ac:dyDescent="0.3">
      <c r="Q1062" s="14"/>
      <c r="R1062" s="125"/>
      <c r="S1062" s="125"/>
      <c r="T1062" s="125"/>
      <c r="U1062" s="125"/>
      <c r="V1062" s="125"/>
      <c r="W1062" s="125"/>
      <c r="X1062" s="125"/>
      <c r="Y1062" s="125"/>
      <c r="Z1062" s="125"/>
      <c r="AA1062" s="125"/>
      <c r="AB1062" s="125"/>
      <c r="AC1062" s="125"/>
      <c r="AD1062" s="125"/>
      <c r="AE1062" s="125"/>
      <c r="AF1062" s="125"/>
      <c r="AG1062" s="125"/>
      <c r="AH1062" s="14"/>
      <c r="AI1062" s="123" t="s">
        <v>70</v>
      </c>
      <c r="AJ1062" s="135">
        <v>5736.9123437699991</v>
      </c>
      <c r="AK1062" s="135">
        <v>6023.0510279200007</v>
      </c>
      <c r="AL1062" s="135">
        <v>6311.6275222582008</v>
      </c>
      <c r="AM1062" s="137">
        <v>-4.7507265474524218E-2</v>
      </c>
      <c r="AN1062" s="137">
        <v>-4.5721407564138339E-2</v>
      </c>
      <c r="AV1062" s="14"/>
    </row>
    <row r="1063" spans="17:48" x14ac:dyDescent="0.3">
      <c r="Q1063" s="14"/>
      <c r="R1063" s="125"/>
      <c r="S1063" s="125"/>
      <c r="T1063" s="125"/>
      <c r="U1063" s="125"/>
      <c r="V1063" s="125"/>
      <c r="W1063" s="125"/>
      <c r="X1063" s="125"/>
      <c r="Y1063" s="125"/>
      <c r="Z1063" s="125"/>
      <c r="AA1063" s="125"/>
      <c r="AB1063" s="125"/>
      <c r="AC1063" s="125"/>
      <c r="AD1063" s="125"/>
      <c r="AE1063" s="125"/>
      <c r="AF1063" s="125"/>
      <c r="AG1063" s="125"/>
      <c r="AH1063" s="14"/>
      <c r="AI1063" s="123" t="s">
        <v>231</v>
      </c>
      <c r="AJ1063" s="135">
        <v>4027.2495549839996</v>
      </c>
      <c r="AK1063" s="135">
        <v>3976.16842675</v>
      </c>
      <c r="AL1063" s="135">
        <v>4342.9483317394015</v>
      </c>
      <c r="AM1063" s="137">
        <v>1.284682205370058E-2</v>
      </c>
      <c r="AN1063" s="137">
        <v>-8.4454125854751316E-2</v>
      </c>
      <c r="AV1063" s="14"/>
    </row>
    <row r="1064" spans="17:48" x14ac:dyDescent="0.3">
      <c r="Q1064" s="14"/>
      <c r="R1064" s="125"/>
      <c r="S1064" s="125"/>
      <c r="T1064" s="125"/>
      <c r="U1064" s="125"/>
      <c r="V1064" s="125"/>
      <c r="W1064" s="125"/>
      <c r="X1064" s="125"/>
      <c r="Y1064" s="125"/>
      <c r="Z1064" s="125"/>
      <c r="AA1064" s="125"/>
      <c r="AB1064" s="125"/>
      <c r="AC1064" s="125"/>
      <c r="AD1064" s="125"/>
      <c r="AE1064" s="125"/>
      <c r="AF1064" s="125"/>
      <c r="AG1064" s="125"/>
      <c r="AH1064" s="14"/>
      <c r="AI1064" s="123" t="s">
        <v>824</v>
      </c>
      <c r="AJ1064" s="135">
        <v>9258.1791014360006</v>
      </c>
      <c r="AK1064" s="135">
        <v>9930.6430756500013</v>
      </c>
      <c r="AL1064" s="135">
        <v>9657.7307836019518</v>
      </c>
      <c r="AM1064" s="137">
        <v>-6.7716055152851728E-2</v>
      </c>
      <c r="AN1064" s="137">
        <v>2.8258428212912357E-2</v>
      </c>
      <c r="AV1064" s="14"/>
    </row>
    <row r="1065" spans="17:48" x14ac:dyDescent="0.3">
      <c r="Q1065" s="14"/>
      <c r="R1065" s="125"/>
      <c r="S1065" s="125"/>
      <c r="T1065" s="125"/>
      <c r="U1065" s="125"/>
      <c r="V1065" s="125"/>
      <c r="W1065" s="125"/>
      <c r="X1065" s="125"/>
      <c r="Y1065" s="125"/>
      <c r="Z1065" s="125"/>
      <c r="AA1065" s="125"/>
      <c r="AB1065" s="125"/>
      <c r="AC1065" s="125"/>
      <c r="AD1065" s="125"/>
      <c r="AE1065" s="125"/>
      <c r="AF1065" s="125"/>
      <c r="AG1065" s="125"/>
      <c r="AH1065" s="14"/>
      <c r="AI1065" s="123" t="s">
        <v>825</v>
      </c>
      <c r="AJ1065" s="135">
        <v>2396.4876431280004</v>
      </c>
      <c r="AK1065" s="135">
        <v>2493.8186096600002</v>
      </c>
      <c r="AL1065" s="135">
        <v>2599.7211715190811</v>
      </c>
      <c r="AM1065" s="137">
        <v>-3.9028887728634665E-2</v>
      </c>
      <c r="AN1065" s="137">
        <v>-4.0736123173239935E-2</v>
      </c>
      <c r="AV1065" s="14"/>
    </row>
    <row r="1066" spans="17:48" x14ac:dyDescent="0.3">
      <c r="Q1066" s="14"/>
      <c r="R1066" s="125"/>
      <c r="S1066" s="125"/>
      <c r="T1066" s="125"/>
      <c r="U1066" s="125"/>
      <c r="V1066" s="125"/>
      <c r="W1066" s="125"/>
      <c r="X1066" s="125"/>
      <c r="Y1066" s="125"/>
      <c r="Z1066" s="125"/>
      <c r="AA1066" s="125"/>
      <c r="AB1066" s="125"/>
      <c r="AC1066" s="125"/>
      <c r="AD1066" s="125"/>
      <c r="AE1066" s="125"/>
      <c r="AF1066" s="125"/>
      <c r="AG1066" s="125"/>
      <c r="AH1066" s="14"/>
      <c r="AI1066" s="123" t="s">
        <v>826</v>
      </c>
      <c r="AJ1066" s="135">
        <v>1652.8560789560001</v>
      </c>
      <c r="AK1066" s="135">
        <v>1632.62379336</v>
      </c>
      <c r="AL1066" s="135">
        <v>1569.513456981912</v>
      </c>
      <c r="AM1066" s="137">
        <v>1.2392497082479359E-2</v>
      </c>
      <c r="AN1066" s="137">
        <v>4.0210127601865819E-2</v>
      </c>
      <c r="AV1066" s="14"/>
    </row>
    <row r="1067" spans="17:48" x14ac:dyDescent="0.3">
      <c r="Q1067" s="14"/>
      <c r="R1067" s="125"/>
      <c r="S1067" s="125"/>
      <c r="T1067" s="125"/>
      <c r="U1067" s="125"/>
      <c r="V1067" s="125"/>
      <c r="W1067" s="125"/>
      <c r="X1067" s="125"/>
      <c r="Y1067" s="125"/>
      <c r="Z1067" s="125"/>
      <c r="AA1067" s="125"/>
      <c r="AB1067" s="125"/>
      <c r="AC1067" s="125"/>
      <c r="AD1067" s="125"/>
      <c r="AE1067" s="125"/>
      <c r="AF1067" s="125"/>
      <c r="AG1067" s="125"/>
      <c r="AH1067" s="14"/>
      <c r="AI1067" s="123" t="s">
        <v>245</v>
      </c>
      <c r="AJ1067" s="135">
        <v>1047.4028907200002</v>
      </c>
      <c r="AK1067" s="135">
        <v>980.86739139999997</v>
      </c>
      <c r="AL1067" s="135">
        <v>938.96011738728566</v>
      </c>
      <c r="AM1067" s="137">
        <v>6.7833327831434476E-2</v>
      </c>
      <c r="AN1067" s="137">
        <v>4.4631580443825314E-2</v>
      </c>
      <c r="AV1067" s="14"/>
    </row>
    <row r="1068" spans="17:48" x14ac:dyDescent="0.3">
      <c r="Q1068" s="14"/>
      <c r="R1068" s="125"/>
      <c r="S1068" s="125"/>
      <c r="T1068" s="125"/>
      <c r="U1068" s="125"/>
      <c r="V1068" s="125"/>
      <c r="W1068" s="125"/>
      <c r="X1068" s="125"/>
      <c r="Y1068" s="125"/>
      <c r="Z1068" s="125"/>
      <c r="AA1068" s="125"/>
      <c r="AB1068" s="125"/>
      <c r="AC1068" s="125"/>
      <c r="AD1068" s="125"/>
      <c r="AE1068" s="125"/>
      <c r="AF1068" s="125"/>
      <c r="AG1068" s="125"/>
      <c r="AH1068" s="14"/>
      <c r="AI1068" s="123" t="s">
        <v>10</v>
      </c>
      <c r="AJ1068" s="135">
        <v>1928.5006772229999</v>
      </c>
      <c r="AK1068" s="135">
        <v>1926.3163705099998</v>
      </c>
      <c r="AL1068" s="135">
        <v>1940.2387600066666</v>
      </c>
      <c r="AM1068" s="137">
        <v>1.1339293723708899E-3</v>
      </c>
      <c r="AN1068" s="137">
        <v>-7.1756063138429527E-3</v>
      </c>
      <c r="AV1068" s="14"/>
    </row>
    <row r="1069" spans="17:48" x14ac:dyDescent="0.3">
      <c r="Q1069" s="14"/>
      <c r="R1069" s="125"/>
      <c r="S1069" s="125"/>
      <c r="T1069" s="125"/>
      <c r="U1069" s="125"/>
      <c r="V1069" s="125"/>
      <c r="W1069" s="125"/>
      <c r="X1069" s="125"/>
      <c r="Y1069" s="125"/>
      <c r="Z1069" s="125"/>
      <c r="AA1069" s="125"/>
      <c r="AB1069" s="125"/>
      <c r="AC1069" s="125"/>
      <c r="AD1069" s="125"/>
      <c r="AE1069" s="125"/>
      <c r="AF1069" s="125"/>
      <c r="AG1069" s="125"/>
      <c r="AH1069" s="14"/>
      <c r="AI1069" s="123" t="s">
        <v>827</v>
      </c>
      <c r="AJ1069" s="135">
        <v>149765.69037365299</v>
      </c>
      <c r="AK1069" s="135">
        <v>154859.96220235</v>
      </c>
      <c r="AL1069" s="135">
        <v>156444.94534595864</v>
      </c>
      <c r="AM1069" s="137">
        <v>-3.2895990391890284E-2</v>
      </c>
      <c r="AN1069" s="137">
        <v>-1.0131251860541979E-2</v>
      </c>
      <c r="AV1069" s="14"/>
    </row>
    <row r="1070" spans="17:48" x14ac:dyDescent="0.3">
      <c r="Q1070" s="14"/>
      <c r="R1070" s="125"/>
      <c r="S1070" s="125"/>
      <c r="T1070" s="125"/>
      <c r="U1070" s="125"/>
      <c r="V1070" s="125"/>
      <c r="W1070" s="125"/>
      <c r="X1070" s="125"/>
      <c r="Y1070" s="125"/>
      <c r="Z1070" s="125"/>
      <c r="AA1070" s="125"/>
      <c r="AB1070" s="125"/>
      <c r="AC1070" s="125"/>
      <c r="AD1070" s="125"/>
      <c r="AE1070" s="125"/>
      <c r="AF1070" s="125"/>
      <c r="AG1070" s="125"/>
      <c r="AH1070" s="14"/>
      <c r="AI1070" s="123" t="s">
        <v>86</v>
      </c>
      <c r="AJ1070" s="135">
        <v>1467.1541180009999</v>
      </c>
      <c r="AK1070" s="135">
        <v>1081.0118007900001</v>
      </c>
      <c r="AL1070" s="135">
        <v>1060.9328214513484</v>
      </c>
      <c r="AM1070" s="137">
        <v>0.35720453461174828</v>
      </c>
      <c r="AN1070" s="137">
        <v>1.8925778270469262E-2</v>
      </c>
      <c r="AV1070" s="14"/>
    </row>
    <row r="1071" spans="17:48" x14ac:dyDescent="0.3">
      <c r="Q1071" s="14"/>
      <c r="R1071" s="125"/>
      <c r="S1071" s="125"/>
      <c r="T1071" s="125"/>
      <c r="U1071" s="125"/>
      <c r="V1071" s="125"/>
      <c r="W1071" s="125"/>
      <c r="X1071" s="125"/>
      <c r="Y1071" s="125"/>
      <c r="Z1071" s="125"/>
      <c r="AA1071" s="125"/>
      <c r="AB1071" s="125"/>
      <c r="AC1071" s="125"/>
      <c r="AD1071" s="125"/>
      <c r="AE1071" s="125"/>
      <c r="AF1071" s="125"/>
      <c r="AG1071" s="125"/>
      <c r="AH1071" s="14"/>
      <c r="AI1071" s="123" t="s">
        <v>828</v>
      </c>
      <c r="AJ1071" s="135">
        <v>1440.7165356200003</v>
      </c>
      <c r="AK1071" s="135">
        <v>1656.42656743</v>
      </c>
      <c r="AL1071" s="135">
        <v>1444.7605060999999</v>
      </c>
      <c r="AM1071" s="137">
        <v>-0.13022613622086543</v>
      </c>
      <c r="AN1071" s="137">
        <v>0.14650598520399294</v>
      </c>
      <c r="AV1071" s="14"/>
    </row>
    <row r="1072" spans="17:48" x14ac:dyDescent="0.3">
      <c r="Q1072" s="14"/>
      <c r="R1072" s="125"/>
      <c r="S1072" s="125"/>
      <c r="T1072" s="125"/>
      <c r="U1072" s="125"/>
      <c r="V1072" s="125"/>
      <c r="W1072" s="125"/>
      <c r="X1072" s="125"/>
      <c r="Y1072" s="125"/>
      <c r="Z1072" s="125"/>
      <c r="AA1072" s="125"/>
      <c r="AB1072" s="125"/>
      <c r="AC1072" s="125"/>
      <c r="AD1072" s="125"/>
      <c r="AE1072" s="125"/>
      <c r="AF1072" s="125"/>
      <c r="AG1072" s="125"/>
      <c r="AH1072" s="14"/>
      <c r="AI1072" s="123" t="s">
        <v>85</v>
      </c>
      <c r="AJ1072" s="135">
        <v>144.19543185000003</v>
      </c>
      <c r="AK1072" s="135">
        <v>131.54117275999999</v>
      </c>
      <c r="AL1072" s="135">
        <v>127.97599617</v>
      </c>
      <c r="AM1072" s="137">
        <v>9.6199986851934538E-2</v>
      </c>
      <c r="AN1072" s="137">
        <v>2.7858166349133962E-2</v>
      </c>
      <c r="AV1072" s="14"/>
    </row>
    <row r="1073" spans="1:48" x14ac:dyDescent="0.3">
      <c r="Q1073" s="14"/>
      <c r="R1073" s="125"/>
      <c r="S1073" s="125"/>
      <c r="T1073" s="125"/>
      <c r="U1073" s="125"/>
      <c r="V1073" s="125"/>
      <c r="W1073" s="125"/>
      <c r="X1073" s="125"/>
      <c r="Y1073" s="125"/>
      <c r="Z1073" s="125"/>
      <c r="AA1073" s="125"/>
      <c r="AB1073" s="125"/>
      <c r="AC1073" s="125"/>
      <c r="AD1073" s="125"/>
      <c r="AE1073" s="125"/>
      <c r="AF1073" s="125"/>
      <c r="AG1073" s="125"/>
      <c r="AH1073" s="14"/>
      <c r="AI1073" s="123" t="s">
        <v>88</v>
      </c>
      <c r="AJ1073" s="135">
        <v>8064.9259585719992</v>
      </c>
      <c r="AK1073" s="135">
        <v>8175.83324369</v>
      </c>
      <c r="AL1073" s="135">
        <v>8157.0998660032001</v>
      </c>
      <c r="AM1073" s="137">
        <v>-1.3565257731204095E-2</v>
      </c>
      <c r="AN1073" s="137">
        <v>2.2965732913085013E-3</v>
      </c>
      <c r="AV1073" s="14"/>
    </row>
    <row r="1074" spans="1:48" x14ac:dyDescent="0.3">
      <c r="Q1074" s="14"/>
      <c r="R1074" s="125"/>
      <c r="S1074" s="125"/>
      <c r="T1074" s="125"/>
      <c r="U1074" s="125"/>
      <c r="V1074" s="125"/>
      <c r="W1074" s="125"/>
      <c r="X1074" s="125"/>
      <c r="Y1074" s="125"/>
      <c r="Z1074" s="125"/>
      <c r="AA1074" s="125"/>
      <c r="AB1074" s="125"/>
      <c r="AC1074" s="125"/>
      <c r="AD1074" s="125"/>
      <c r="AE1074" s="125"/>
      <c r="AF1074" s="125"/>
      <c r="AG1074" s="125"/>
      <c r="AH1074" s="14"/>
      <c r="AI1074" s="123" t="s">
        <v>829</v>
      </c>
      <c r="AJ1074" s="135">
        <v>160882.68241769599</v>
      </c>
      <c r="AK1074" s="135">
        <v>165904.77498701998</v>
      </c>
      <c r="AL1074" s="135">
        <v>167235.71453568316</v>
      </c>
      <c r="AM1074" s="137">
        <v>-3.0270934454520115E-2</v>
      </c>
      <c r="AN1074" s="137">
        <v>-7.9584648073435238E-3</v>
      </c>
      <c r="AV1074" s="14"/>
    </row>
    <row r="1075" spans="1:48" x14ac:dyDescent="0.3">
      <c r="Q1075" s="14"/>
      <c r="R1075" s="125"/>
      <c r="S1075" s="125"/>
      <c r="T1075" s="125"/>
      <c r="U1075" s="125"/>
      <c r="V1075" s="125"/>
      <c r="W1075" s="125"/>
      <c r="X1075" s="125"/>
      <c r="Y1075" s="125"/>
      <c r="Z1075" s="125"/>
      <c r="AA1075" s="125"/>
      <c r="AB1075" s="125"/>
      <c r="AC1075" s="125"/>
      <c r="AD1075" s="125"/>
      <c r="AE1075" s="125"/>
      <c r="AF1075" s="125"/>
      <c r="AG1075" s="125"/>
      <c r="AH1075" s="14"/>
      <c r="AV1075" s="14"/>
    </row>
    <row r="1076" spans="1:48" x14ac:dyDescent="0.3">
      <c r="Q1076" s="14"/>
      <c r="R1076" s="125"/>
      <c r="S1076" s="125"/>
      <c r="T1076" s="125"/>
      <c r="U1076" s="125"/>
      <c r="V1076" s="125"/>
      <c r="W1076" s="125"/>
      <c r="X1076" s="125"/>
      <c r="Y1076" s="125"/>
      <c r="Z1076" s="125"/>
      <c r="AA1076" s="125"/>
      <c r="AB1076" s="125"/>
      <c r="AC1076" s="125"/>
      <c r="AD1076" s="125"/>
      <c r="AE1076" s="125"/>
      <c r="AF1076" s="125"/>
      <c r="AG1076" s="125"/>
      <c r="AH1076" s="14"/>
      <c r="AV1076" s="14"/>
    </row>
    <row r="1077" spans="1:48" x14ac:dyDescent="0.3">
      <c r="Q1077" s="14"/>
      <c r="R1077" s="125"/>
      <c r="S1077" s="125"/>
      <c r="T1077" s="125"/>
      <c r="U1077" s="125"/>
      <c r="V1077" s="125"/>
      <c r="W1077" s="125"/>
      <c r="X1077" s="125"/>
      <c r="Y1077" s="125"/>
      <c r="Z1077" s="125"/>
      <c r="AA1077" s="125"/>
      <c r="AB1077" s="125"/>
      <c r="AC1077" s="125"/>
      <c r="AD1077" s="125"/>
      <c r="AE1077" s="125"/>
      <c r="AF1077" s="125"/>
      <c r="AG1077" s="125"/>
      <c r="AH1077" s="14"/>
      <c r="AV1077" s="14"/>
    </row>
    <row r="1078" spans="1:48" x14ac:dyDescent="0.3">
      <c r="Q1078" s="14"/>
      <c r="R1078" s="125"/>
      <c r="S1078" s="125"/>
      <c r="T1078" s="125"/>
      <c r="U1078" s="125"/>
      <c r="V1078" s="125"/>
      <c r="W1078" s="125"/>
      <c r="X1078" s="125"/>
      <c r="Y1078" s="125"/>
      <c r="Z1078" s="125"/>
      <c r="AA1078" s="125"/>
      <c r="AB1078" s="125"/>
      <c r="AC1078" s="125"/>
      <c r="AD1078" s="125"/>
      <c r="AE1078" s="125"/>
      <c r="AF1078" s="125"/>
      <c r="AG1078" s="125"/>
      <c r="AH1078" s="14"/>
      <c r="AV1078" s="14"/>
    </row>
    <row r="1079" spans="1:48" x14ac:dyDescent="0.3">
      <c r="Q1079" s="14"/>
      <c r="R1079" s="125"/>
      <c r="S1079" s="125"/>
      <c r="T1079" s="125"/>
      <c r="U1079" s="125"/>
      <c r="V1079" s="125"/>
      <c r="W1079" s="125"/>
      <c r="X1079" s="125"/>
      <c r="Y1079" s="125"/>
      <c r="Z1079" s="125"/>
      <c r="AA1079" s="125"/>
      <c r="AB1079" s="125"/>
      <c r="AC1079" s="125"/>
      <c r="AD1079" s="125"/>
      <c r="AE1079" s="125"/>
      <c r="AF1079" s="125"/>
      <c r="AG1079" s="125"/>
      <c r="AH1079" s="14"/>
      <c r="AV1079" s="14"/>
    </row>
    <row r="1080" spans="1:48" x14ac:dyDescent="0.3">
      <c r="Q1080" s="14"/>
      <c r="R1080" s="125"/>
      <c r="S1080" s="125"/>
      <c r="T1080" s="125"/>
      <c r="U1080" s="125"/>
      <c r="V1080" s="125"/>
      <c r="W1080" s="125"/>
      <c r="X1080" s="125"/>
      <c r="Y1080" s="125"/>
      <c r="Z1080" s="125"/>
      <c r="AA1080" s="125"/>
      <c r="AB1080" s="125"/>
      <c r="AC1080" s="125"/>
      <c r="AD1080" s="125"/>
      <c r="AE1080" s="125"/>
      <c r="AF1080" s="125"/>
      <c r="AG1080" s="125"/>
      <c r="AH1080" s="14"/>
      <c r="AV1080" s="14"/>
    </row>
    <row r="1081" spans="1:48" x14ac:dyDescent="0.3">
      <c r="Q1081" s="14"/>
      <c r="R1081" s="125"/>
      <c r="S1081" s="125"/>
      <c r="T1081" s="125"/>
      <c r="U1081" s="125"/>
      <c r="V1081" s="125"/>
      <c r="W1081" s="125"/>
      <c r="X1081" s="125"/>
      <c r="Y1081" s="125"/>
      <c r="Z1081" s="125"/>
      <c r="AA1081" s="125"/>
      <c r="AB1081" s="125"/>
      <c r="AC1081" s="125"/>
      <c r="AD1081" s="125"/>
      <c r="AE1081" s="125"/>
      <c r="AF1081" s="125"/>
      <c r="AG1081" s="125"/>
      <c r="AH1081" s="14"/>
      <c r="AV1081" s="14"/>
    </row>
    <row r="1082" spans="1:48" x14ac:dyDescent="0.3">
      <c r="A1082" s="121"/>
      <c r="B1082" s="14"/>
      <c r="C1082" s="14"/>
      <c r="D1082" s="14"/>
      <c r="E1082" s="14"/>
      <c r="F1082" s="14"/>
      <c r="G1082" s="14"/>
      <c r="H1082" s="14"/>
      <c r="I1082" s="14"/>
      <c r="J1082" s="14"/>
      <c r="K1082" s="14"/>
      <c r="L1082" s="14"/>
      <c r="M1082" s="14"/>
      <c r="N1082" s="14"/>
      <c r="O1082" s="14"/>
      <c r="P1082" s="14"/>
      <c r="Q1082" s="14"/>
      <c r="R1082" s="14"/>
      <c r="S1082" s="14"/>
      <c r="T1082" s="14"/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F1082" s="14"/>
      <c r="AG1082" s="14"/>
      <c r="AH1082" s="14"/>
      <c r="AI1082" s="14"/>
      <c r="AJ1082" s="14"/>
      <c r="AK1082" s="14"/>
      <c r="AL1082" s="14"/>
      <c r="AM1082" s="14"/>
      <c r="AN1082" s="14"/>
      <c r="AO1082" s="14"/>
      <c r="AP1082" s="14"/>
      <c r="AQ1082" s="14"/>
      <c r="AR1082" s="14"/>
      <c r="AS1082" s="14"/>
      <c r="AT1082" s="14"/>
      <c r="AU1082" s="14"/>
      <c r="AV1082" s="14"/>
    </row>
    <row r="1083" spans="1:48" x14ac:dyDescent="0.3">
      <c r="Q1083" s="14"/>
      <c r="R1083" s="125"/>
      <c r="S1083" s="125"/>
      <c r="T1083" s="125"/>
      <c r="U1083" s="125"/>
      <c r="V1083" s="125"/>
      <c r="W1083" s="125"/>
      <c r="X1083" s="125"/>
      <c r="Y1083" s="125"/>
      <c r="Z1083" s="125"/>
      <c r="AA1083" s="125"/>
      <c r="AB1083" s="125"/>
      <c r="AC1083" s="125"/>
      <c r="AD1083" s="125"/>
      <c r="AE1083" s="125"/>
      <c r="AF1083" s="125"/>
      <c r="AG1083" s="125"/>
      <c r="AH1083" s="14"/>
      <c r="AV1083" s="14"/>
    </row>
    <row r="1084" spans="1:48" x14ac:dyDescent="0.3">
      <c r="A1084" s="122" t="s">
        <v>830</v>
      </c>
      <c r="Q1084" s="14"/>
      <c r="R1084" s="122" t="s">
        <v>889</v>
      </c>
      <c r="S1084" s="125"/>
      <c r="T1084" s="125"/>
      <c r="U1084" s="125"/>
      <c r="V1084" s="125"/>
      <c r="W1084" s="125"/>
      <c r="X1084" s="125"/>
      <c r="Y1084" s="125"/>
      <c r="Z1084" s="125"/>
      <c r="AA1084" s="125"/>
      <c r="AB1084" s="125"/>
      <c r="AC1084" s="125"/>
      <c r="AD1084" s="125"/>
      <c r="AE1084" s="125"/>
      <c r="AF1084" s="125"/>
      <c r="AG1084" s="125"/>
      <c r="AH1084" s="14"/>
      <c r="AI1084" s="123" t="s">
        <v>623</v>
      </c>
      <c r="AJ1084" s="123">
        <v>2022</v>
      </c>
      <c r="AK1084" s="123">
        <v>2021</v>
      </c>
      <c r="AL1084" s="123">
        <v>2020</v>
      </c>
      <c r="AM1084" s="123">
        <v>2019</v>
      </c>
      <c r="AN1084" s="123">
        <v>2018</v>
      </c>
      <c r="AV1084" s="14"/>
    </row>
    <row r="1085" spans="1:48" x14ac:dyDescent="0.3">
      <c r="Q1085" s="14"/>
      <c r="R1085" s="125"/>
      <c r="S1085" s="125"/>
      <c r="T1085" s="125"/>
      <c r="U1085" s="125"/>
      <c r="V1085" s="125"/>
      <c r="W1085" s="125"/>
      <c r="X1085" s="125"/>
      <c r="Y1085" s="125"/>
      <c r="Z1085" s="125"/>
      <c r="AA1085" s="125"/>
      <c r="AB1085" s="125"/>
      <c r="AC1085" s="125"/>
      <c r="AD1085" s="125"/>
      <c r="AE1085" s="125"/>
      <c r="AF1085" s="125"/>
      <c r="AG1085" s="125"/>
      <c r="AH1085" s="14"/>
      <c r="AI1085" s="123"/>
      <c r="AJ1085" s="123"/>
      <c r="AK1085" s="123"/>
      <c r="AL1085" s="123"/>
      <c r="AM1085" s="123"/>
      <c r="AN1085" s="123"/>
      <c r="AV1085" s="14"/>
    </row>
    <row r="1086" spans="1:48" x14ac:dyDescent="0.3">
      <c r="Q1086" s="14"/>
      <c r="R1086" s="125"/>
      <c r="S1086" s="125"/>
      <c r="T1086" s="125"/>
      <c r="U1086" s="125"/>
      <c r="V1086" s="125"/>
      <c r="W1086" s="125"/>
      <c r="X1086" s="125"/>
      <c r="Y1086" s="125"/>
      <c r="Z1086" s="125"/>
      <c r="AA1086" s="125"/>
      <c r="AB1086" s="125"/>
      <c r="AC1086" s="125"/>
      <c r="AD1086" s="125"/>
      <c r="AE1086" s="125"/>
      <c r="AF1086" s="125"/>
      <c r="AG1086" s="125"/>
      <c r="AH1086" s="14"/>
      <c r="AI1086" s="123" t="s">
        <v>831</v>
      </c>
      <c r="AJ1086" s="135"/>
      <c r="AK1086" s="135"/>
      <c r="AL1086" s="135"/>
      <c r="AM1086" s="135"/>
      <c r="AN1086" s="135"/>
      <c r="AV1086" s="14"/>
    </row>
    <row r="1087" spans="1:48" x14ac:dyDescent="0.3">
      <c r="Q1087" s="14"/>
      <c r="R1087" s="125"/>
      <c r="S1087" s="125"/>
      <c r="T1087" s="125"/>
      <c r="U1087" s="125"/>
      <c r="V1087" s="125"/>
      <c r="W1087" s="125"/>
      <c r="X1087" s="125"/>
      <c r="Y1087" s="125"/>
      <c r="Z1087" s="125"/>
      <c r="AA1087" s="125"/>
      <c r="AB1087" s="125"/>
      <c r="AC1087" s="125"/>
      <c r="AD1087" s="125"/>
      <c r="AE1087" s="125"/>
      <c r="AF1087" s="125"/>
      <c r="AG1087" s="125"/>
      <c r="AH1087" s="14"/>
      <c r="AI1087" s="123"/>
      <c r="AJ1087" s="135"/>
      <c r="AK1087" s="135"/>
      <c r="AL1087" s="135"/>
      <c r="AM1087" s="135"/>
      <c r="AN1087" s="135"/>
      <c r="AV1087" s="14"/>
    </row>
    <row r="1088" spans="1:48" x14ac:dyDescent="0.3">
      <c r="Q1088" s="14"/>
      <c r="R1088" s="125"/>
      <c r="S1088" s="125"/>
      <c r="T1088" s="125"/>
      <c r="U1088" s="125"/>
      <c r="V1088" s="125"/>
      <c r="W1088" s="125"/>
      <c r="X1088" s="125"/>
      <c r="Y1088" s="125"/>
      <c r="Z1088" s="125"/>
      <c r="AA1088" s="125"/>
      <c r="AB1088" s="125"/>
      <c r="AC1088" s="125"/>
      <c r="AD1088" s="125"/>
      <c r="AE1088" s="125"/>
      <c r="AF1088" s="125"/>
      <c r="AG1088" s="125"/>
      <c r="AH1088" s="14"/>
      <c r="AI1088" s="123" t="s">
        <v>624</v>
      </c>
      <c r="AJ1088" s="135">
        <v>-95.07389694699998</v>
      </c>
      <c r="AK1088" s="135">
        <v>333.58610091000003</v>
      </c>
      <c r="AL1088" s="135">
        <v>-121.49458882223399</v>
      </c>
      <c r="AM1088" s="135">
        <v>664.73598527946035</v>
      </c>
      <c r="AN1088" s="135">
        <v>-416.34141476608545</v>
      </c>
      <c r="AV1088" s="14"/>
    </row>
    <row r="1089" spans="17:48" x14ac:dyDescent="0.3">
      <c r="Q1089" s="14"/>
      <c r="R1089" s="125"/>
      <c r="S1089" s="125"/>
      <c r="T1089" s="125"/>
      <c r="U1089" s="125"/>
      <c r="V1089" s="125"/>
      <c r="W1089" s="125"/>
      <c r="X1089" s="125"/>
      <c r="Y1089" s="125"/>
      <c r="Z1089" s="125"/>
      <c r="AA1089" s="125"/>
      <c r="AB1089" s="125"/>
      <c r="AC1089" s="125"/>
      <c r="AD1089" s="125"/>
      <c r="AE1089" s="125"/>
      <c r="AF1089" s="125"/>
      <c r="AG1089" s="125"/>
      <c r="AH1089" s="14"/>
      <c r="AI1089" s="123" t="s">
        <v>117</v>
      </c>
      <c r="AJ1089" s="135">
        <v>-72.044096488000008</v>
      </c>
      <c r="AK1089" s="135">
        <v>181.54640280999999</v>
      </c>
      <c r="AL1089" s="135">
        <v>-127.21513991125657</v>
      </c>
      <c r="AM1089" s="135">
        <v>694.92961419695075</v>
      </c>
      <c r="AN1089" s="135">
        <v>884.24054159382808</v>
      </c>
      <c r="AV1089" s="14"/>
    </row>
    <row r="1090" spans="17:48" x14ac:dyDescent="0.3">
      <c r="Q1090" s="14"/>
      <c r="R1090" s="125"/>
      <c r="S1090" s="125"/>
      <c r="T1090" s="125"/>
      <c r="U1090" s="125"/>
      <c r="V1090" s="125"/>
      <c r="W1090" s="125"/>
      <c r="X1090" s="125"/>
      <c r="Y1090" s="125"/>
      <c r="Z1090" s="125"/>
      <c r="AA1090" s="125"/>
      <c r="AB1090" s="125"/>
      <c r="AC1090" s="125"/>
      <c r="AD1090" s="125"/>
      <c r="AE1090" s="125"/>
      <c r="AF1090" s="125"/>
      <c r="AG1090" s="125"/>
      <c r="AH1090" s="14"/>
      <c r="AI1090" s="123" t="s">
        <v>119</v>
      </c>
      <c r="AJ1090" s="135">
        <v>-43.283809289000004</v>
      </c>
      <c r="AK1090" s="135">
        <v>-20.397050920000002</v>
      </c>
      <c r="AL1090" s="135">
        <v>-188.80637351431162</v>
      </c>
      <c r="AM1090" s="135">
        <v>-276.43933191748994</v>
      </c>
      <c r="AN1090" s="135">
        <v>-506.20782346294772</v>
      </c>
      <c r="AV1090" s="14"/>
    </row>
    <row r="1091" spans="17:48" x14ac:dyDescent="0.3">
      <c r="Q1091" s="14"/>
      <c r="R1091" s="125"/>
      <c r="S1091" s="125"/>
      <c r="T1091" s="125"/>
      <c r="U1091" s="125"/>
      <c r="V1091" s="125"/>
      <c r="W1091" s="125"/>
      <c r="X1091" s="125"/>
      <c r="Y1091" s="125"/>
      <c r="Z1091" s="125"/>
      <c r="AA1091" s="125"/>
      <c r="AB1091" s="125"/>
      <c r="AC1091" s="125"/>
      <c r="AD1091" s="125"/>
      <c r="AE1091" s="125"/>
      <c r="AF1091" s="125"/>
      <c r="AG1091" s="125"/>
      <c r="AH1091" s="14"/>
      <c r="AI1091" s="123" t="s">
        <v>121</v>
      </c>
      <c r="AJ1091" s="135">
        <v>-269.69110846999996</v>
      </c>
      <c r="AK1091" s="135">
        <v>119.07899999999999</v>
      </c>
      <c r="AL1091" s="135">
        <v>139.79790499999999</v>
      </c>
      <c r="AM1091" s="135">
        <v>205.395703</v>
      </c>
      <c r="AN1091" s="135">
        <v>-162.245734</v>
      </c>
      <c r="AV1091" s="14"/>
    </row>
    <row r="1092" spans="17:48" x14ac:dyDescent="0.3">
      <c r="Q1092" s="14"/>
      <c r="R1092" s="125"/>
      <c r="S1092" s="125"/>
      <c r="T1092" s="125"/>
      <c r="U1092" s="125"/>
      <c r="V1092" s="125"/>
      <c r="W1092" s="125"/>
      <c r="X1092" s="125"/>
      <c r="Y1092" s="125"/>
      <c r="Z1092" s="125"/>
      <c r="AA1092" s="125"/>
      <c r="AB1092" s="125"/>
      <c r="AC1092" s="125"/>
      <c r="AD1092" s="125"/>
      <c r="AE1092" s="125"/>
      <c r="AF1092" s="125"/>
      <c r="AG1092" s="125"/>
      <c r="AH1092" s="14"/>
      <c r="AI1092" s="123" t="s">
        <v>123</v>
      </c>
      <c r="AJ1092" s="135">
        <v>289.94511729999999</v>
      </c>
      <c r="AK1092" s="135">
        <v>65.545000000000002</v>
      </c>
      <c r="AL1092" s="135">
        <v>63.603147000000853</v>
      </c>
      <c r="AM1092" s="135">
        <v>48.849999999999575</v>
      </c>
      <c r="AN1092" s="135">
        <v>147.17651061249387</v>
      </c>
      <c r="AV1092" s="14"/>
    </row>
    <row r="1093" spans="17:48" x14ac:dyDescent="0.3">
      <c r="Q1093" s="14"/>
      <c r="R1093" s="125"/>
      <c r="S1093" s="125"/>
      <c r="T1093" s="125"/>
      <c r="U1093" s="125"/>
      <c r="V1093" s="125"/>
      <c r="W1093" s="125"/>
      <c r="X1093" s="125"/>
      <c r="Y1093" s="125"/>
      <c r="Z1093" s="125"/>
      <c r="AA1093" s="125"/>
      <c r="AB1093" s="125"/>
      <c r="AC1093" s="125"/>
      <c r="AD1093" s="125"/>
      <c r="AE1093" s="125"/>
      <c r="AF1093" s="125"/>
      <c r="AG1093" s="125"/>
      <c r="AH1093" s="14"/>
      <c r="AI1093" s="123" t="s">
        <v>832</v>
      </c>
      <c r="AJ1093" s="135">
        <v>0</v>
      </c>
      <c r="AK1093" s="135">
        <v>-12.18725098</v>
      </c>
      <c r="AL1093" s="135">
        <v>-8.8741273966666725</v>
      </c>
      <c r="AM1093" s="135">
        <v>-8</v>
      </c>
      <c r="AN1093" s="135">
        <v>-779.30490950945966</v>
      </c>
      <c r="AV1093" s="14"/>
    </row>
    <row r="1094" spans="17:48" x14ac:dyDescent="0.3">
      <c r="Q1094" s="14"/>
      <c r="R1094" s="125"/>
      <c r="S1094" s="125"/>
      <c r="T1094" s="125"/>
      <c r="U1094" s="125"/>
      <c r="V1094" s="125"/>
      <c r="W1094" s="125"/>
      <c r="X1094" s="125"/>
      <c r="Y1094" s="125"/>
      <c r="Z1094" s="125"/>
      <c r="AA1094" s="125"/>
      <c r="AB1094" s="125"/>
      <c r="AC1094" s="125"/>
      <c r="AD1094" s="125"/>
      <c r="AE1094" s="125"/>
      <c r="AF1094" s="125"/>
      <c r="AG1094" s="125"/>
      <c r="AH1094" s="14"/>
      <c r="AI1094" s="123"/>
      <c r="AJ1094" s="135"/>
      <c r="AK1094" s="135"/>
      <c r="AL1094" s="135"/>
      <c r="AM1094" s="135"/>
      <c r="AN1094" s="135"/>
      <c r="AV1094" s="14"/>
    </row>
    <row r="1095" spans="17:48" x14ac:dyDescent="0.3">
      <c r="Q1095" s="14"/>
      <c r="R1095" s="125"/>
      <c r="S1095" s="125"/>
      <c r="T1095" s="125"/>
      <c r="U1095" s="125"/>
      <c r="V1095" s="125"/>
      <c r="W1095" s="125"/>
      <c r="X1095" s="125"/>
      <c r="Y1095" s="125"/>
      <c r="Z1095" s="125"/>
      <c r="AA1095" s="125"/>
      <c r="AB1095" s="125"/>
      <c r="AC1095" s="125"/>
      <c r="AD1095" s="125"/>
      <c r="AE1095" s="125"/>
      <c r="AF1095" s="125"/>
      <c r="AG1095" s="125"/>
      <c r="AH1095" s="14"/>
      <c r="AI1095" s="123" t="s">
        <v>626</v>
      </c>
      <c r="AJ1095" s="135">
        <v>150.19035646400005</v>
      </c>
      <c r="AK1095" s="135">
        <v>4.4142979899999935</v>
      </c>
      <c r="AL1095" s="135">
        <v>74.94983774225031</v>
      </c>
      <c r="AM1095" s="135">
        <v>84.834903948786248</v>
      </c>
      <c r="AN1095" s="135">
        <v>-109.44287589378911</v>
      </c>
      <c r="AV1095" s="14"/>
    </row>
    <row r="1096" spans="17:48" x14ac:dyDescent="0.3">
      <c r="Q1096" s="14"/>
      <c r="R1096" s="125"/>
      <c r="S1096" s="125"/>
      <c r="T1096" s="125"/>
      <c r="U1096" s="125"/>
      <c r="V1096" s="125"/>
      <c r="W1096" s="125"/>
      <c r="X1096" s="125"/>
      <c r="Y1096" s="125"/>
      <c r="Z1096" s="125"/>
      <c r="AA1096" s="125"/>
      <c r="AB1096" s="125"/>
      <c r="AC1096" s="125"/>
      <c r="AD1096" s="125"/>
      <c r="AE1096" s="125"/>
      <c r="AF1096" s="125"/>
      <c r="AG1096" s="125"/>
      <c r="AH1096" s="14"/>
      <c r="AI1096" s="123" t="s">
        <v>833</v>
      </c>
      <c r="AJ1096" s="135">
        <v>24.682122864000007</v>
      </c>
      <c r="AK1096" s="135">
        <v>7.675379109999998</v>
      </c>
      <c r="AL1096" s="135">
        <v>10.92654546512135</v>
      </c>
      <c r="AM1096" s="135">
        <v>48.994628758119887</v>
      </c>
      <c r="AN1096" s="135">
        <v>-127.9916376381798</v>
      </c>
      <c r="AV1096" s="14"/>
    </row>
    <row r="1097" spans="17:48" x14ac:dyDescent="0.3">
      <c r="Q1097" s="14"/>
      <c r="R1097" s="125"/>
      <c r="S1097" s="125"/>
      <c r="T1097" s="125"/>
      <c r="U1097" s="125"/>
      <c r="V1097" s="125"/>
      <c r="W1097" s="125"/>
      <c r="X1097" s="125"/>
      <c r="Y1097" s="125"/>
      <c r="Z1097" s="125"/>
      <c r="AA1097" s="125"/>
      <c r="AB1097" s="125"/>
      <c r="AC1097" s="125"/>
      <c r="AD1097" s="125"/>
      <c r="AE1097" s="125"/>
      <c r="AF1097" s="125"/>
      <c r="AG1097" s="125"/>
      <c r="AH1097" s="14"/>
      <c r="AI1097" s="123" t="s">
        <v>834</v>
      </c>
      <c r="AJ1097" s="135">
        <v>-0.59152771699999995</v>
      </c>
      <c r="AK1097" s="135">
        <v>-46.945809860000004</v>
      </c>
      <c r="AL1097" s="135">
        <v>-28.953596286986578</v>
      </c>
      <c r="AM1097" s="135">
        <v>5.3625498630281978</v>
      </c>
      <c r="AN1097" s="135">
        <v>-0.1292751254896648</v>
      </c>
      <c r="AV1097" s="14"/>
    </row>
    <row r="1098" spans="17:48" x14ac:dyDescent="0.3">
      <c r="Q1098" s="14"/>
      <c r="R1098" s="125"/>
      <c r="S1098" s="125"/>
      <c r="T1098" s="125"/>
      <c r="U1098" s="125"/>
      <c r="V1098" s="125"/>
      <c r="W1098" s="125"/>
      <c r="X1098" s="125"/>
      <c r="Y1098" s="125"/>
      <c r="Z1098" s="125"/>
      <c r="AA1098" s="125"/>
      <c r="AB1098" s="125"/>
      <c r="AC1098" s="125"/>
      <c r="AD1098" s="125"/>
      <c r="AE1098" s="125"/>
      <c r="AF1098" s="125"/>
      <c r="AG1098" s="125"/>
      <c r="AH1098" s="14"/>
      <c r="AI1098" s="123" t="s">
        <v>129</v>
      </c>
      <c r="AJ1098" s="135">
        <v>130.39530989600001</v>
      </c>
      <c r="AK1098" s="135">
        <v>37.920058669999996</v>
      </c>
      <c r="AL1098" s="135">
        <v>95.726888564115541</v>
      </c>
      <c r="AM1098" s="135">
        <v>25.72772532763819</v>
      </c>
      <c r="AN1098" s="135">
        <v>38.397340424120586</v>
      </c>
      <c r="AV1098" s="14"/>
    </row>
    <row r="1099" spans="17:48" x14ac:dyDescent="0.3">
      <c r="Q1099" s="14"/>
      <c r="R1099" s="125"/>
      <c r="S1099" s="125"/>
      <c r="T1099" s="125"/>
      <c r="U1099" s="125"/>
      <c r="V1099" s="125"/>
      <c r="W1099" s="125"/>
      <c r="X1099" s="125"/>
      <c r="Y1099" s="125"/>
      <c r="Z1099" s="125"/>
      <c r="AA1099" s="125"/>
      <c r="AB1099" s="125"/>
      <c r="AC1099" s="125"/>
      <c r="AD1099" s="125"/>
      <c r="AE1099" s="125"/>
      <c r="AF1099" s="125"/>
      <c r="AG1099" s="125"/>
      <c r="AH1099" s="14"/>
      <c r="AI1099" s="123" t="s">
        <v>835</v>
      </c>
      <c r="AJ1099" s="135">
        <v>-10.108558</v>
      </c>
      <c r="AK1099" s="135">
        <v>-3.2353299299999998</v>
      </c>
      <c r="AL1099" s="135">
        <v>0</v>
      </c>
      <c r="AM1099" s="135">
        <v>-3.0000000000000333</v>
      </c>
      <c r="AN1099" s="135">
        <v>-20.869303554240251</v>
      </c>
      <c r="AV1099" s="14"/>
    </row>
    <row r="1100" spans="17:48" x14ac:dyDescent="0.3">
      <c r="Q1100" s="14"/>
      <c r="R1100" s="125"/>
      <c r="S1100" s="125"/>
      <c r="T1100" s="125"/>
      <c r="U1100" s="125"/>
      <c r="V1100" s="125"/>
      <c r="W1100" s="125"/>
      <c r="X1100" s="125"/>
      <c r="Y1100" s="125"/>
      <c r="Z1100" s="125"/>
      <c r="AA1100" s="125"/>
      <c r="AB1100" s="125"/>
      <c r="AC1100" s="125"/>
      <c r="AD1100" s="125"/>
      <c r="AE1100" s="125"/>
      <c r="AF1100" s="125"/>
      <c r="AG1100" s="125"/>
      <c r="AH1100" s="14"/>
      <c r="AI1100" s="123" t="s">
        <v>131</v>
      </c>
      <c r="AJ1100" s="135">
        <v>5.8130094210000003</v>
      </c>
      <c r="AK1100" s="135">
        <v>9</v>
      </c>
      <c r="AL1100" s="135">
        <v>-2.75</v>
      </c>
      <c r="AM1100" s="135">
        <v>7.75</v>
      </c>
      <c r="AN1100" s="135">
        <v>1.1499999999999999</v>
      </c>
      <c r="AV1100" s="14"/>
    </row>
    <row r="1101" spans="17:48" x14ac:dyDescent="0.3">
      <c r="Q1101" s="14"/>
      <c r="R1101" s="125"/>
      <c r="S1101" s="125"/>
      <c r="T1101" s="125"/>
      <c r="U1101" s="125"/>
      <c r="V1101" s="125"/>
      <c r="W1101" s="125"/>
      <c r="X1101" s="125"/>
      <c r="Y1101" s="125"/>
      <c r="Z1101" s="125"/>
      <c r="AA1101" s="125"/>
      <c r="AB1101" s="125"/>
      <c r="AC1101" s="125"/>
      <c r="AD1101" s="125"/>
      <c r="AE1101" s="125"/>
      <c r="AF1101" s="125"/>
      <c r="AG1101" s="125"/>
      <c r="AH1101" s="14"/>
      <c r="AI1101" s="123"/>
      <c r="AJ1101" s="135"/>
      <c r="AK1101" s="135"/>
      <c r="AL1101" s="135"/>
      <c r="AM1101" s="135"/>
      <c r="AN1101" s="135"/>
      <c r="AV1101" s="14"/>
    </row>
    <row r="1102" spans="17:48" x14ac:dyDescent="0.3">
      <c r="Q1102" s="14"/>
      <c r="R1102" s="125"/>
      <c r="S1102" s="125"/>
      <c r="T1102" s="125"/>
      <c r="U1102" s="125"/>
      <c r="V1102" s="125"/>
      <c r="W1102" s="125"/>
      <c r="X1102" s="125"/>
      <c r="Y1102" s="125"/>
      <c r="Z1102" s="125"/>
      <c r="AA1102" s="125"/>
      <c r="AB1102" s="125"/>
      <c r="AC1102" s="125"/>
      <c r="AD1102" s="125"/>
      <c r="AE1102" s="125"/>
      <c r="AF1102" s="125"/>
      <c r="AG1102" s="125"/>
      <c r="AH1102" s="14"/>
      <c r="AI1102" s="123" t="s">
        <v>588</v>
      </c>
      <c r="AJ1102" s="135">
        <v>0</v>
      </c>
      <c r="AK1102" s="135">
        <v>0</v>
      </c>
      <c r="AL1102" s="135">
        <v>0</v>
      </c>
      <c r="AM1102" s="135">
        <v>0</v>
      </c>
      <c r="AN1102" s="135">
        <v>0</v>
      </c>
      <c r="AV1102" s="14"/>
    </row>
    <row r="1103" spans="17:48" x14ac:dyDescent="0.3">
      <c r="Q1103" s="14"/>
      <c r="R1103" s="125"/>
      <c r="S1103" s="125"/>
      <c r="T1103" s="125"/>
      <c r="U1103" s="125"/>
      <c r="V1103" s="125"/>
      <c r="W1103" s="125"/>
      <c r="X1103" s="125"/>
      <c r="Y1103" s="125"/>
      <c r="Z1103" s="125"/>
      <c r="AA1103" s="125"/>
      <c r="AB1103" s="125"/>
      <c r="AC1103" s="125"/>
      <c r="AD1103" s="125"/>
      <c r="AE1103" s="125"/>
      <c r="AF1103" s="125"/>
      <c r="AG1103" s="125"/>
      <c r="AH1103" s="14"/>
      <c r="AI1103" s="123"/>
      <c r="AJ1103" s="135"/>
      <c r="AK1103" s="135"/>
      <c r="AL1103" s="135"/>
      <c r="AM1103" s="135"/>
      <c r="AN1103" s="135"/>
      <c r="AV1103" s="14"/>
    </row>
    <row r="1104" spans="17:48" x14ac:dyDescent="0.3">
      <c r="Q1104" s="14"/>
      <c r="R1104" s="125"/>
      <c r="S1104" s="125"/>
      <c r="T1104" s="125"/>
      <c r="U1104" s="125"/>
      <c r="V1104" s="125"/>
      <c r="W1104" s="125"/>
      <c r="X1104" s="125"/>
      <c r="Y1104" s="125"/>
      <c r="Z1104" s="125"/>
      <c r="AA1104" s="125"/>
      <c r="AB1104" s="125"/>
      <c r="AC1104" s="125"/>
      <c r="AD1104" s="125"/>
      <c r="AE1104" s="125"/>
      <c r="AF1104" s="125"/>
      <c r="AG1104" s="125"/>
      <c r="AH1104" s="14"/>
      <c r="AI1104" s="123" t="s">
        <v>836</v>
      </c>
      <c r="AJ1104" s="135">
        <v>-7.22394962</v>
      </c>
      <c r="AK1104" s="135">
        <v>-7.1004166699999995</v>
      </c>
      <c r="AL1104" s="135">
        <v>-8.0496650799999987</v>
      </c>
      <c r="AM1104" s="135">
        <v>-3.1473423900000004</v>
      </c>
      <c r="AN1104" s="135">
        <v>-250.69089653372609</v>
      </c>
      <c r="AV1104" s="14"/>
    </row>
    <row r="1105" spans="1:48" x14ac:dyDescent="0.3">
      <c r="Q1105" s="14"/>
      <c r="R1105" s="125"/>
      <c r="S1105" s="125"/>
      <c r="T1105" s="125"/>
      <c r="U1105" s="125"/>
      <c r="V1105" s="125"/>
      <c r="W1105" s="125"/>
      <c r="X1105" s="125"/>
      <c r="Y1105" s="125"/>
      <c r="Z1105" s="125"/>
      <c r="AA1105" s="125"/>
      <c r="AB1105" s="125"/>
      <c r="AC1105" s="125"/>
      <c r="AD1105" s="125"/>
      <c r="AE1105" s="125"/>
      <c r="AF1105" s="125"/>
      <c r="AG1105" s="125"/>
      <c r="AH1105" s="14"/>
      <c r="AI1105" s="123"/>
      <c r="AJ1105" s="135"/>
      <c r="AK1105" s="135"/>
      <c r="AL1105" s="135"/>
      <c r="AM1105" s="135"/>
      <c r="AN1105" s="135"/>
      <c r="AV1105" s="14"/>
    </row>
    <row r="1106" spans="1:48" x14ac:dyDescent="0.3">
      <c r="Q1106" s="14"/>
      <c r="R1106" s="125"/>
      <c r="S1106" s="125"/>
      <c r="T1106" s="125"/>
      <c r="U1106" s="125"/>
      <c r="V1106" s="125"/>
      <c r="W1106" s="125"/>
      <c r="X1106" s="125"/>
      <c r="Y1106" s="125"/>
      <c r="Z1106" s="125"/>
      <c r="AA1106" s="125"/>
      <c r="AB1106" s="125"/>
      <c r="AC1106" s="125"/>
      <c r="AD1106" s="125"/>
      <c r="AE1106" s="125"/>
      <c r="AF1106" s="125"/>
      <c r="AG1106" s="125"/>
      <c r="AH1106" s="14"/>
      <c r="AI1106" s="123" t="s">
        <v>837</v>
      </c>
      <c r="AJ1106" s="135">
        <v>47.892509897000068</v>
      </c>
      <c r="AK1106" s="135">
        <v>330.89998222999998</v>
      </c>
      <c r="AL1106" s="135">
        <v>-54.59441615998368</v>
      </c>
      <c r="AM1106" s="135">
        <v>746.42354683824669</v>
      </c>
      <c r="AN1106" s="135">
        <v>-776.47518719360073</v>
      </c>
      <c r="AV1106" s="14"/>
    </row>
    <row r="1107" spans="1:48" x14ac:dyDescent="0.3">
      <c r="Q1107" s="14"/>
      <c r="R1107" s="125"/>
      <c r="S1107" s="125"/>
      <c r="T1107" s="125"/>
      <c r="U1107" s="125"/>
      <c r="V1107" s="125"/>
      <c r="W1107" s="125"/>
      <c r="X1107" s="125"/>
      <c r="Y1107" s="125"/>
      <c r="Z1107" s="125"/>
      <c r="AA1107" s="125"/>
      <c r="AB1107" s="125"/>
      <c r="AC1107" s="125"/>
      <c r="AD1107" s="125"/>
      <c r="AE1107" s="125"/>
      <c r="AF1107" s="125"/>
      <c r="AG1107" s="125"/>
      <c r="AH1107" s="14"/>
      <c r="AV1107" s="14"/>
    </row>
    <row r="1108" spans="1:48" x14ac:dyDescent="0.3">
      <c r="Q1108" s="14"/>
      <c r="R1108" s="125"/>
      <c r="S1108" s="125"/>
      <c r="T1108" s="125"/>
      <c r="U1108" s="125"/>
      <c r="V1108" s="125"/>
      <c r="W1108" s="125"/>
      <c r="X1108" s="125"/>
      <c r="Y1108" s="125"/>
      <c r="Z1108" s="125"/>
      <c r="AA1108" s="125"/>
      <c r="AB1108" s="125"/>
      <c r="AC1108" s="125"/>
      <c r="AD1108" s="125"/>
      <c r="AE1108" s="125"/>
      <c r="AF1108" s="125"/>
      <c r="AG1108" s="125"/>
      <c r="AH1108" s="14"/>
      <c r="AV1108" s="14"/>
    </row>
    <row r="1109" spans="1:48" x14ac:dyDescent="0.3">
      <c r="Q1109" s="14"/>
      <c r="R1109" s="125"/>
      <c r="S1109" s="125"/>
      <c r="T1109" s="125"/>
      <c r="U1109" s="125"/>
      <c r="V1109" s="125"/>
      <c r="W1109" s="125"/>
      <c r="X1109" s="125"/>
      <c r="Y1109" s="125"/>
      <c r="Z1109" s="125"/>
      <c r="AA1109" s="125"/>
      <c r="AB1109" s="125"/>
      <c r="AC1109" s="125"/>
      <c r="AD1109" s="125"/>
      <c r="AE1109" s="125"/>
      <c r="AF1109" s="125"/>
      <c r="AG1109" s="125"/>
      <c r="AH1109" s="14"/>
      <c r="AV1109" s="14"/>
    </row>
    <row r="1110" spans="1:48" x14ac:dyDescent="0.3">
      <c r="A1110" s="121"/>
      <c r="B1110" s="14"/>
      <c r="C1110" s="14"/>
      <c r="D1110" s="14"/>
      <c r="E1110" s="14"/>
      <c r="F1110" s="14"/>
      <c r="G1110" s="14"/>
      <c r="H1110" s="14"/>
      <c r="I1110" s="14"/>
      <c r="J1110" s="14"/>
      <c r="K1110" s="14"/>
      <c r="L1110" s="14"/>
      <c r="M1110" s="14"/>
      <c r="N1110" s="14"/>
      <c r="O1110" s="14"/>
      <c r="P1110" s="14"/>
      <c r="Q1110" s="14"/>
      <c r="R1110" s="14"/>
      <c r="S1110" s="14"/>
      <c r="T1110" s="14"/>
      <c r="U1110" s="14"/>
      <c r="V1110" s="14"/>
      <c r="W1110" s="14"/>
      <c r="X1110" s="14"/>
      <c r="Y1110" s="14"/>
      <c r="Z1110" s="14"/>
      <c r="AA1110" s="14"/>
      <c r="AB1110" s="14"/>
      <c r="AC1110" s="14"/>
      <c r="AD1110" s="14"/>
      <c r="AE1110" s="14"/>
      <c r="AF1110" s="14"/>
      <c r="AG1110" s="14"/>
      <c r="AH1110" s="14"/>
      <c r="AI1110" s="14"/>
      <c r="AJ1110" s="14"/>
      <c r="AK1110" s="14"/>
      <c r="AL1110" s="14"/>
      <c r="AM1110" s="14"/>
      <c r="AN1110" s="14"/>
      <c r="AO1110" s="14"/>
      <c r="AP1110" s="14"/>
      <c r="AQ1110" s="14"/>
      <c r="AR1110" s="14"/>
      <c r="AS1110" s="14"/>
      <c r="AT1110" s="14"/>
      <c r="AU1110" s="14"/>
      <c r="AV1110" s="14"/>
    </row>
    <row r="1111" spans="1:48" x14ac:dyDescent="0.3">
      <c r="Q1111" s="14"/>
      <c r="R1111" s="125"/>
      <c r="S1111" s="125"/>
      <c r="T1111" s="125"/>
      <c r="U1111" s="125"/>
      <c r="V1111" s="125"/>
      <c r="W1111" s="125"/>
      <c r="X1111" s="125"/>
      <c r="Y1111" s="125"/>
      <c r="Z1111" s="125"/>
      <c r="AA1111" s="125"/>
      <c r="AB1111" s="125"/>
      <c r="AC1111" s="125"/>
      <c r="AD1111" s="125"/>
      <c r="AE1111" s="125"/>
      <c r="AF1111" s="125"/>
      <c r="AG1111" s="125"/>
      <c r="AH1111" s="14"/>
      <c r="AV1111" s="14"/>
    </row>
    <row r="1112" spans="1:48" x14ac:dyDescent="0.3">
      <c r="A1112" s="122" t="s">
        <v>838</v>
      </c>
      <c r="Q1112" s="14"/>
      <c r="R1112" s="122" t="s">
        <v>888</v>
      </c>
      <c r="S1112" s="125"/>
      <c r="T1112" s="125"/>
      <c r="U1112" s="125"/>
      <c r="V1112" s="125"/>
      <c r="W1112" s="125"/>
      <c r="X1112" s="125"/>
      <c r="Y1112" s="125"/>
      <c r="Z1112" s="125"/>
      <c r="AA1112" s="125"/>
      <c r="AB1112" s="125"/>
      <c r="AC1112" s="125"/>
      <c r="AD1112" s="125"/>
      <c r="AE1112" s="125"/>
      <c r="AF1112" s="125"/>
      <c r="AG1112" s="125"/>
      <c r="AH1112" s="14"/>
      <c r="AI1112" s="123" t="s">
        <v>623</v>
      </c>
      <c r="AJ1112" s="123" t="s">
        <v>839</v>
      </c>
      <c r="AK1112" s="123" t="s">
        <v>693</v>
      </c>
      <c r="AL1112" s="123" t="s">
        <v>840</v>
      </c>
      <c r="AV1112" s="14"/>
    </row>
    <row r="1113" spans="1:48" x14ac:dyDescent="0.3">
      <c r="Q1113" s="14"/>
      <c r="R1113" s="125"/>
      <c r="S1113" s="125"/>
      <c r="T1113" s="125"/>
      <c r="U1113" s="125"/>
      <c r="V1113" s="125"/>
      <c r="W1113" s="125"/>
      <c r="X1113" s="125"/>
      <c r="Y1113" s="125"/>
      <c r="Z1113" s="125"/>
      <c r="AA1113" s="125"/>
      <c r="AB1113" s="125"/>
      <c r="AC1113" s="125"/>
      <c r="AD1113" s="125"/>
      <c r="AE1113" s="125"/>
      <c r="AF1113" s="125"/>
      <c r="AG1113" s="125"/>
      <c r="AH1113" s="14"/>
      <c r="AI1113" s="123"/>
      <c r="AJ1113" s="123"/>
      <c r="AK1113" s="123"/>
      <c r="AL1113" s="123"/>
      <c r="AV1113" s="14"/>
    </row>
    <row r="1114" spans="1:48" x14ac:dyDescent="0.3">
      <c r="Q1114" s="14"/>
      <c r="R1114" s="125"/>
      <c r="S1114" s="125"/>
      <c r="T1114" s="125"/>
      <c r="U1114" s="125"/>
      <c r="V1114" s="125"/>
      <c r="W1114" s="125"/>
      <c r="X1114" s="125"/>
      <c r="Y1114" s="125"/>
      <c r="Z1114" s="125"/>
      <c r="AA1114" s="125"/>
      <c r="AB1114" s="125"/>
      <c r="AC1114" s="125"/>
      <c r="AD1114" s="125"/>
      <c r="AE1114" s="125"/>
      <c r="AF1114" s="125"/>
      <c r="AG1114" s="125"/>
      <c r="AH1114" s="14"/>
      <c r="AI1114" s="123" t="s">
        <v>86</v>
      </c>
      <c r="AJ1114" s="123"/>
      <c r="AK1114" s="123"/>
      <c r="AL1114" s="123"/>
      <c r="AV1114" s="14"/>
    </row>
    <row r="1115" spans="1:48" x14ac:dyDescent="0.3">
      <c r="Q1115" s="14"/>
      <c r="R1115" s="125"/>
      <c r="S1115" s="125"/>
      <c r="T1115" s="125"/>
      <c r="U1115" s="125"/>
      <c r="V1115" s="125"/>
      <c r="W1115" s="125"/>
      <c r="X1115" s="125"/>
      <c r="Y1115" s="125"/>
      <c r="Z1115" s="125"/>
      <c r="AA1115" s="125"/>
      <c r="AB1115" s="125"/>
      <c r="AC1115" s="125"/>
      <c r="AD1115" s="125"/>
      <c r="AE1115" s="125"/>
      <c r="AF1115" s="125"/>
      <c r="AG1115" s="125"/>
      <c r="AH1115" s="14"/>
      <c r="AI1115" s="123" t="s">
        <v>944</v>
      </c>
      <c r="AJ1115" s="135">
        <v>1081.0125181989999</v>
      </c>
      <c r="AK1115" s="135">
        <v>849.06494124599988</v>
      </c>
      <c r="AL1115" s="135">
        <v>231.94757695299998</v>
      </c>
      <c r="AV1115" s="14"/>
    </row>
    <row r="1116" spans="1:48" x14ac:dyDescent="0.3">
      <c r="Q1116" s="14"/>
      <c r="R1116" s="125"/>
      <c r="S1116" s="125"/>
      <c r="T1116" s="125"/>
      <c r="U1116" s="125"/>
      <c r="V1116" s="125"/>
      <c r="W1116" s="125"/>
      <c r="X1116" s="125"/>
      <c r="Y1116" s="125"/>
      <c r="Z1116" s="125"/>
      <c r="AA1116" s="125"/>
      <c r="AB1116" s="125"/>
      <c r="AC1116" s="125"/>
      <c r="AD1116" s="125"/>
      <c r="AE1116" s="125"/>
      <c r="AF1116" s="125"/>
      <c r="AG1116" s="125"/>
      <c r="AH1116" s="14"/>
      <c r="AI1116" s="123" t="s">
        <v>841</v>
      </c>
      <c r="AJ1116" s="135">
        <v>-538.25331620899999</v>
      </c>
      <c r="AK1116" s="135">
        <v>-367.84159165199998</v>
      </c>
      <c r="AL1116" s="135">
        <v>-170.41172455700001</v>
      </c>
      <c r="AV1116" s="14"/>
    </row>
    <row r="1117" spans="1:48" x14ac:dyDescent="0.3">
      <c r="Q1117" s="14"/>
      <c r="R1117" s="125"/>
      <c r="S1117" s="125"/>
      <c r="T1117" s="125"/>
      <c r="U1117" s="125"/>
      <c r="V1117" s="125"/>
      <c r="W1117" s="125"/>
      <c r="X1117" s="125"/>
      <c r="Y1117" s="125"/>
      <c r="Z1117" s="125"/>
      <c r="AA1117" s="125"/>
      <c r="AB1117" s="125"/>
      <c r="AC1117" s="125"/>
      <c r="AD1117" s="125"/>
      <c r="AE1117" s="125"/>
      <c r="AF1117" s="125"/>
      <c r="AG1117" s="125"/>
      <c r="AH1117" s="14"/>
      <c r="AI1117" s="123" t="s">
        <v>248</v>
      </c>
      <c r="AJ1117" s="135">
        <v>924.39617365899994</v>
      </c>
      <c r="AK1117" s="135">
        <v>743.352192049</v>
      </c>
      <c r="AL1117" s="135">
        <v>181.04398161</v>
      </c>
      <c r="AV1117" s="14"/>
    </row>
    <row r="1118" spans="1:48" x14ac:dyDescent="0.3">
      <c r="Q1118" s="14"/>
      <c r="R1118" s="125"/>
      <c r="S1118" s="125"/>
      <c r="T1118" s="125"/>
      <c r="U1118" s="125"/>
      <c r="V1118" s="125"/>
      <c r="W1118" s="125"/>
      <c r="X1118" s="125"/>
      <c r="Y1118" s="125"/>
      <c r="Z1118" s="125"/>
      <c r="AA1118" s="125"/>
      <c r="AB1118" s="125"/>
      <c r="AC1118" s="125"/>
      <c r="AD1118" s="125"/>
      <c r="AE1118" s="125"/>
      <c r="AF1118" s="125"/>
      <c r="AG1118" s="125"/>
      <c r="AH1118" s="14"/>
      <c r="AI1118" s="123" t="s">
        <v>945</v>
      </c>
      <c r="AJ1118" s="135">
        <v>1467.155375649</v>
      </c>
      <c r="AK1118" s="135">
        <v>1224.575541643</v>
      </c>
      <c r="AL1118" s="135">
        <v>242.57983400599997</v>
      </c>
      <c r="AV1118" s="14"/>
    </row>
    <row r="1119" spans="1:48" x14ac:dyDescent="0.3">
      <c r="Q1119" s="14"/>
      <c r="R1119" s="125"/>
      <c r="S1119" s="125"/>
      <c r="T1119" s="125"/>
      <c r="U1119" s="125"/>
      <c r="V1119" s="125"/>
      <c r="W1119" s="125"/>
      <c r="X1119" s="125"/>
      <c r="Y1119" s="125"/>
      <c r="Z1119" s="125"/>
      <c r="AA1119" s="125"/>
      <c r="AB1119" s="125"/>
      <c r="AC1119" s="125"/>
      <c r="AD1119" s="125"/>
      <c r="AE1119" s="125"/>
      <c r="AF1119" s="125"/>
      <c r="AG1119" s="125"/>
      <c r="AH1119" s="14"/>
      <c r="AV1119" s="14"/>
    </row>
    <row r="1120" spans="1:48" x14ac:dyDescent="0.3">
      <c r="Q1120" s="14"/>
      <c r="R1120" s="125"/>
      <c r="S1120" s="125"/>
      <c r="T1120" s="125"/>
      <c r="U1120" s="125"/>
      <c r="V1120" s="125"/>
      <c r="W1120" s="125"/>
      <c r="X1120" s="125"/>
      <c r="Y1120" s="125"/>
      <c r="Z1120" s="125"/>
      <c r="AA1120" s="125"/>
      <c r="AB1120" s="125"/>
      <c r="AC1120" s="125"/>
      <c r="AD1120" s="125"/>
      <c r="AE1120" s="125"/>
      <c r="AF1120" s="125"/>
      <c r="AG1120" s="125"/>
      <c r="AH1120" s="14"/>
      <c r="AV1120" s="14"/>
    </row>
    <row r="1121" spans="1:48" x14ac:dyDescent="0.3">
      <c r="Q1121" s="14"/>
      <c r="R1121" s="125"/>
      <c r="S1121" s="125"/>
      <c r="T1121" s="125"/>
      <c r="U1121" s="125"/>
      <c r="V1121" s="125"/>
      <c r="W1121" s="125"/>
      <c r="X1121" s="125"/>
      <c r="Y1121" s="125"/>
      <c r="Z1121" s="125"/>
      <c r="AA1121" s="125"/>
      <c r="AB1121" s="125"/>
      <c r="AC1121" s="125"/>
      <c r="AD1121" s="125"/>
      <c r="AE1121" s="125"/>
      <c r="AF1121" s="125"/>
      <c r="AG1121" s="125"/>
      <c r="AH1121" s="14"/>
      <c r="AV1121" s="14"/>
    </row>
    <row r="1122" spans="1:48" x14ac:dyDescent="0.3">
      <c r="Q1122" s="14"/>
      <c r="R1122" s="125"/>
      <c r="S1122" s="125"/>
      <c r="T1122" s="125"/>
      <c r="U1122" s="125"/>
      <c r="V1122" s="125"/>
      <c r="W1122" s="125"/>
      <c r="X1122" s="125"/>
      <c r="Y1122" s="125"/>
      <c r="Z1122" s="125"/>
      <c r="AA1122" s="125"/>
      <c r="AB1122" s="125"/>
      <c r="AC1122" s="125"/>
      <c r="AD1122" s="125"/>
      <c r="AE1122" s="125"/>
      <c r="AF1122" s="125"/>
      <c r="AG1122" s="125"/>
      <c r="AH1122" s="14"/>
      <c r="AV1122" s="14"/>
    </row>
    <row r="1123" spans="1:48" x14ac:dyDescent="0.3">
      <c r="Q1123" s="14"/>
      <c r="R1123" s="125"/>
      <c r="S1123" s="125"/>
      <c r="T1123" s="125"/>
      <c r="U1123" s="125"/>
      <c r="V1123" s="125"/>
      <c r="W1123" s="125"/>
      <c r="X1123" s="125"/>
      <c r="Y1123" s="125"/>
      <c r="Z1123" s="125"/>
      <c r="AA1123" s="125"/>
      <c r="AB1123" s="125"/>
      <c r="AC1123" s="125"/>
      <c r="AD1123" s="125"/>
      <c r="AE1123" s="125"/>
      <c r="AF1123" s="125"/>
      <c r="AG1123" s="125"/>
      <c r="AH1123" s="14"/>
      <c r="AV1123" s="14"/>
    </row>
    <row r="1124" spans="1:48" x14ac:dyDescent="0.3">
      <c r="Q1124" s="14"/>
      <c r="R1124" s="125"/>
      <c r="S1124" s="125"/>
      <c r="T1124" s="125"/>
      <c r="U1124" s="125"/>
      <c r="V1124" s="125"/>
      <c r="W1124" s="125"/>
      <c r="X1124" s="125"/>
      <c r="Y1124" s="125"/>
      <c r="Z1124" s="125"/>
      <c r="AA1124" s="125"/>
      <c r="AB1124" s="125"/>
      <c r="AC1124" s="125"/>
      <c r="AD1124" s="125"/>
      <c r="AE1124" s="125"/>
      <c r="AF1124" s="125"/>
      <c r="AG1124" s="125"/>
      <c r="AH1124" s="14"/>
      <c r="AV1124" s="14"/>
    </row>
    <row r="1125" spans="1:48" x14ac:dyDescent="0.3">
      <c r="A1125" s="121"/>
      <c r="B1125" s="14"/>
      <c r="C1125" s="14"/>
      <c r="D1125" s="14"/>
      <c r="E1125" s="14"/>
      <c r="F1125" s="14"/>
      <c r="G1125" s="14"/>
      <c r="H1125" s="14"/>
      <c r="I1125" s="14"/>
      <c r="J1125" s="14"/>
      <c r="K1125" s="14"/>
      <c r="L1125" s="14"/>
      <c r="M1125" s="14"/>
      <c r="N1125" s="14"/>
      <c r="O1125" s="14"/>
      <c r="P1125" s="14"/>
      <c r="Q1125" s="14"/>
      <c r="R1125" s="14"/>
      <c r="S1125" s="14"/>
      <c r="T1125" s="14"/>
      <c r="U1125" s="14"/>
      <c r="V1125" s="14"/>
      <c r="W1125" s="14"/>
      <c r="X1125" s="14"/>
      <c r="Y1125" s="14"/>
      <c r="Z1125" s="14"/>
      <c r="AA1125" s="14"/>
      <c r="AB1125" s="14"/>
      <c r="AC1125" s="14"/>
      <c r="AD1125" s="14"/>
      <c r="AE1125" s="14"/>
      <c r="AF1125" s="14"/>
      <c r="AG1125" s="14"/>
      <c r="AH1125" s="14"/>
      <c r="AI1125" s="14"/>
      <c r="AJ1125" s="14"/>
      <c r="AK1125" s="14"/>
      <c r="AL1125" s="14"/>
      <c r="AM1125" s="14"/>
      <c r="AN1125" s="14"/>
      <c r="AO1125" s="14"/>
      <c r="AP1125" s="14"/>
      <c r="AQ1125" s="14"/>
      <c r="AR1125" s="14"/>
      <c r="AS1125" s="14"/>
      <c r="AT1125" s="14"/>
      <c r="AU1125" s="14"/>
      <c r="AV1125" s="14"/>
    </row>
    <row r="1126" spans="1:48" x14ac:dyDescent="0.3">
      <c r="Q1126" s="14"/>
      <c r="R1126" s="125"/>
      <c r="S1126" s="125"/>
      <c r="T1126" s="125"/>
      <c r="U1126" s="125"/>
      <c r="V1126" s="125"/>
      <c r="W1126" s="125"/>
      <c r="X1126" s="125"/>
      <c r="Y1126" s="125"/>
      <c r="Z1126" s="125"/>
      <c r="AA1126" s="125"/>
      <c r="AB1126" s="125"/>
      <c r="AC1126" s="125"/>
      <c r="AD1126" s="125"/>
      <c r="AE1126" s="125"/>
      <c r="AF1126" s="125"/>
      <c r="AG1126" s="125"/>
      <c r="AH1126" s="14"/>
      <c r="AV1126" s="14"/>
    </row>
    <row r="1127" spans="1:48" x14ac:dyDescent="0.3">
      <c r="A1127" s="122" t="s">
        <v>842</v>
      </c>
      <c r="Q1127" s="14"/>
      <c r="R1127" s="122" t="s">
        <v>887</v>
      </c>
      <c r="S1127" s="125"/>
      <c r="T1127" s="125"/>
      <c r="U1127" s="125"/>
      <c r="V1127" s="125"/>
      <c r="W1127" s="125"/>
      <c r="X1127" s="125"/>
      <c r="Y1127" s="125"/>
      <c r="Z1127" s="125"/>
      <c r="AA1127" s="125"/>
      <c r="AB1127" s="125"/>
      <c r="AC1127" s="125"/>
      <c r="AD1127" s="125"/>
      <c r="AE1127" s="125"/>
      <c r="AF1127" s="125"/>
      <c r="AG1127" s="125"/>
      <c r="AH1127" s="14"/>
      <c r="AI1127" s="123" t="s">
        <v>623</v>
      </c>
      <c r="AJ1127" s="123">
        <v>2022</v>
      </c>
      <c r="AK1127" s="123">
        <v>2021</v>
      </c>
      <c r="AL1127" s="123">
        <v>2020</v>
      </c>
      <c r="AM1127" s="123">
        <v>2019</v>
      </c>
      <c r="AN1127" s="123">
        <v>2018</v>
      </c>
      <c r="AV1127" s="14"/>
    </row>
    <row r="1128" spans="1:48" x14ac:dyDescent="0.3">
      <c r="Q1128" s="14"/>
      <c r="R1128" s="125"/>
      <c r="S1128" s="125"/>
      <c r="T1128" s="125"/>
      <c r="U1128" s="125"/>
      <c r="V1128" s="125"/>
      <c r="W1128" s="125"/>
      <c r="X1128" s="125"/>
      <c r="Y1128" s="125"/>
      <c r="Z1128" s="125"/>
      <c r="AA1128" s="125"/>
      <c r="AB1128" s="125"/>
      <c r="AC1128" s="125"/>
      <c r="AD1128" s="125"/>
      <c r="AE1128" s="125"/>
      <c r="AF1128" s="125"/>
      <c r="AG1128" s="125"/>
      <c r="AH1128" s="14"/>
      <c r="AI1128" s="123"/>
      <c r="AJ1128" s="123"/>
      <c r="AK1128" s="123"/>
      <c r="AL1128" s="123"/>
      <c r="AM1128" s="123"/>
      <c r="AN1128" s="123"/>
      <c r="AV1128" s="14"/>
    </row>
    <row r="1129" spans="1:48" x14ac:dyDescent="0.3">
      <c r="Q1129" s="14"/>
      <c r="R1129" s="125"/>
      <c r="S1129" s="125"/>
      <c r="T1129" s="125"/>
      <c r="U1129" s="125"/>
      <c r="V1129" s="125"/>
      <c r="W1129" s="125"/>
      <c r="X1129" s="125"/>
      <c r="Y1129" s="125"/>
      <c r="Z1129" s="125"/>
      <c r="AA1129" s="125"/>
      <c r="AB1129" s="125"/>
      <c r="AC1129" s="125"/>
      <c r="AD1129" s="125"/>
      <c r="AE1129" s="125"/>
      <c r="AF1129" s="125"/>
      <c r="AG1129" s="125"/>
      <c r="AH1129" s="14"/>
      <c r="AI1129" s="123" t="s">
        <v>321</v>
      </c>
      <c r="AJ1129" s="135">
        <v>1081.0125181989999</v>
      </c>
      <c r="AK1129" s="135">
        <v>1060.93198241</v>
      </c>
      <c r="AL1129" s="135">
        <v>1101.825268296878</v>
      </c>
      <c r="AM1129" s="135">
        <v>1984.6403162888525</v>
      </c>
      <c r="AN1129" s="135">
        <v>1017.747182727506</v>
      </c>
      <c r="AV1129" s="14"/>
    </row>
    <row r="1130" spans="1:48" x14ac:dyDescent="0.3">
      <c r="Q1130" s="14"/>
      <c r="R1130" s="125"/>
      <c r="S1130" s="125"/>
      <c r="T1130" s="125"/>
      <c r="U1130" s="125"/>
      <c r="V1130" s="125"/>
      <c r="W1130" s="125"/>
      <c r="X1130" s="125"/>
      <c r="Y1130" s="125"/>
      <c r="Z1130" s="125"/>
      <c r="AA1130" s="125"/>
      <c r="AB1130" s="125"/>
      <c r="AC1130" s="125"/>
      <c r="AD1130" s="125"/>
      <c r="AE1130" s="125"/>
      <c r="AF1130" s="125"/>
      <c r="AG1130" s="125"/>
      <c r="AH1130" s="14"/>
      <c r="AI1130" s="123" t="s">
        <v>843</v>
      </c>
      <c r="AJ1130" s="135">
        <v>-538.25284568999996</v>
      </c>
      <c r="AK1130" s="135">
        <v>-468.58967090000004</v>
      </c>
      <c r="AL1130" s="135">
        <v>-491.37832466999998</v>
      </c>
      <c r="AM1130" s="135">
        <v>-1346.33142464</v>
      </c>
      <c r="AN1130" s="135">
        <v>-572.58829332000005</v>
      </c>
      <c r="AV1130" s="14"/>
    </row>
    <row r="1131" spans="1:48" x14ac:dyDescent="0.3">
      <c r="Q1131" s="14"/>
      <c r="R1131" s="125"/>
      <c r="S1131" s="125"/>
      <c r="T1131" s="125"/>
      <c r="U1131" s="125"/>
      <c r="V1131" s="125"/>
      <c r="W1131" s="125"/>
      <c r="X1131" s="125"/>
      <c r="Y1131" s="125"/>
      <c r="Z1131" s="125"/>
      <c r="AA1131" s="125"/>
      <c r="AB1131" s="125"/>
      <c r="AC1131" s="125"/>
      <c r="AD1131" s="125"/>
      <c r="AE1131" s="125"/>
      <c r="AF1131" s="125"/>
      <c r="AG1131" s="125"/>
      <c r="AH1131" s="14"/>
      <c r="AI1131" s="123" t="s">
        <v>844</v>
      </c>
      <c r="AJ1131" s="139">
        <v>-0.49791546039332246</v>
      </c>
      <c r="AK1131" s="139">
        <v>-0.4416773918301129</v>
      </c>
      <c r="AL1131" s="139">
        <v>-0.44596755838567503</v>
      </c>
      <c r="AM1131" s="139">
        <v>-0.67837552910219601</v>
      </c>
      <c r="AN1131" s="139">
        <v>-0.56260366330417655</v>
      </c>
      <c r="AV1131" s="14"/>
    </row>
    <row r="1132" spans="1:48" x14ac:dyDescent="0.3">
      <c r="Q1132" s="14"/>
      <c r="R1132" s="125"/>
      <c r="S1132" s="125"/>
      <c r="T1132" s="125"/>
      <c r="U1132" s="125"/>
      <c r="V1132" s="125"/>
      <c r="W1132" s="125"/>
      <c r="X1132" s="125"/>
      <c r="Y1132" s="125"/>
      <c r="Z1132" s="125"/>
      <c r="AA1132" s="125"/>
      <c r="AB1132" s="125"/>
      <c r="AC1132" s="125"/>
      <c r="AD1132" s="125"/>
      <c r="AE1132" s="125"/>
      <c r="AF1132" s="125"/>
      <c r="AG1132" s="125"/>
      <c r="AH1132" s="14"/>
      <c r="AI1132" s="123" t="s">
        <v>845</v>
      </c>
      <c r="AJ1132" s="135">
        <v>924.39617365999993</v>
      </c>
      <c r="AK1132" s="135">
        <v>488.66978906999998</v>
      </c>
      <c r="AL1132" s="135">
        <v>450.48505838772479</v>
      </c>
      <c r="AM1132" s="135">
        <v>463.74337873802534</v>
      </c>
      <c r="AN1132" s="135">
        <v>1542.1838961613462</v>
      </c>
      <c r="AV1132" s="14"/>
    </row>
    <row r="1133" spans="1:48" x14ac:dyDescent="0.3">
      <c r="Q1133" s="14"/>
      <c r="R1133" s="125"/>
      <c r="S1133" s="125"/>
      <c r="T1133" s="125"/>
      <c r="U1133" s="125"/>
      <c r="V1133" s="125"/>
      <c r="W1133" s="125"/>
      <c r="X1133" s="125"/>
      <c r="Y1133" s="125"/>
      <c r="Z1133" s="125"/>
      <c r="AA1133" s="125"/>
      <c r="AB1133" s="125"/>
      <c r="AC1133" s="125"/>
      <c r="AD1133" s="125"/>
      <c r="AE1133" s="125"/>
      <c r="AF1133" s="125"/>
      <c r="AG1133" s="125"/>
      <c r="AH1133" s="14"/>
      <c r="AI1133" s="123" t="s">
        <v>846</v>
      </c>
      <c r="AJ1133" s="135">
        <v>1467.1558461689999</v>
      </c>
      <c r="AK1133" s="135">
        <v>1081.0121005799999</v>
      </c>
      <c r="AL1133" s="135">
        <v>1060.9320020146029</v>
      </c>
      <c r="AM1133" s="135">
        <v>1102.0522703868778</v>
      </c>
      <c r="AN1133" s="135">
        <v>1987.3427855688522</v>
      </c>
      <c r="AV1133" s="14"/>
    </row>
    <row r="1134" spans="1:48" x14ac:dyDescent="0.3">
      <c r="Q1134" s="14"/>
      <c r="R1134" s="125"/>
      <c r="S1134" s="125"/>
      <c r="T1134" s="125"/>
      <c r="U1134" s="125"/>
      <c r="V1134" s="125"/>
      <c r="W1134" s="125"/>
      <c r="X1134" s="125"/>
      <c r="Y1134" s="125"/>
      <c r="Z1134" s="125"/>
      <c r="AA1134" s="125"/>
      <c r="AB1134" s="125"/>
      <c r="AC1134" s="125"/>
      <c r="AD1134" s="125"/>
      <c r="AE1134" s="125"/>
      <c r="AF1134" s="125"/>
      <c r="AG1134" s="125"/>
      <c r="AH1134" s="14"/>
      <c r="AI1134" s="123" t="s">
        <v>847</v>
      </c>
      <c r="AJ1134" s="135" t="s">
        <v>589</v>
      </c>
      <c r="AK1134" s="135">
        <v>136.32959934776017</v>
      </c>
      <c r="AL1134" s="135">
        <v>48.561812045484999</v>
      </c>
      <c r="AM1134" s="135">
        <v>43.715519883510296</v>
      </c>
      <c r="AN1134" s="135">
        <v>1094.5210913748565</v>
      </c>
      <c r="AV1134" s="14"/>
    </row>
    <row r="1135" spans="1:48" x14ac:dyDescent="0.3">
      <c r="Q1135" s="14"/>
      <c r="R1135" s="125"/>
      <c r="S1135" s="125"/>
      <c r="T1135" s="125"/>
      <c r="U1135" s="125"/>
      <c r="V1135" s="125"/>
      <c r="W1135" s="125"/>
      <c r="X1135" s="125"/>
      <c r="Y1135" s="125"/>
      <c r="Z1135" s="125"/>
      <c r="AA1135" s="125"/>
      <c r="AB1135" s="125"/>
      <c r="AC1135" s="125"/>
      <c r="AD1135" s="125"/>
      <c r="AE1135" s="125"/>
      <c r="AF1135" s="125"/>
      <c r="AG1135" s="125"/>
      <c r="AH1135" s="14"/>
      <c r="AI1135" s="123" t="s">
        <v>848</v>
      </c>
      <c r="AJ1135" s="135" t="s">
        <v>589</v>
      </c>
      <c r="AK1135" s="135" t="s">
        <v>589</v>
      </c>
      <c r="AL1135" s="135">
        <v>401.92324634223979</v>
      </c>
      <c r="AM1135" s="135">
        <v>420.02785885451505</v>
      </c>
      <c r="AN1135" s="135">
        <v>447.66280478648969</v>
      </c>
      <c r="AV1135" s="14"/>
    </row>
    <row r="1136" spans="1:48" x14ac:dyDescent="0.3">
      <c r="Q1136" s="14"/>
      <c r="R1136" s="125"/>
      <c r="S1136" s="125"/>
      <c r="T1136" s="125"/>
      <c r="U1136" s="125"/>
      <c r="V1136" s="125"/>
      <c r="W1136" s="125"/>
      <c r="X1136" s="125"/>
      <c r="Y1136" s="125"/>
      <c r="Z1136" s="125"/>
      <c r="AA1136" s="125"/>
      <c r="AB1136" s="125"/>
      <c r="AC1136" s="125"/>
      <c r="AD1136" s="125"/>
      <c r="AE1136" s="125"/>
      <c r="AF1136" s="125"/>
      <c r="AG1136" s="125"/>
      <c r="AH1136" s="14"/>
      <c r="AI1136" s="123" t="s">
        <v>849</v>
      </c>
      <c r="AJ1136" s="135" t="s">
        <v>589</v>
      </c>
      <c r="AK1136" s="135" t="s">
        <v>589</v>
      </c>
      <c r="AL1136" s="135" t="s">
        <v>589</v>
      </c>
      <c r="AM1136" s="135">
        <v>0</v>
      </c>
      <c r="AN1136" s="135">
        <v>0</v>
      </c>
      <c r="AV1136" s="14"/>
    </row>
    <row r="1137" spans="1:48" x14ac:dyDescent="0.3">
      <c r="Q1137" s="14"/>
      <c r="R1137" s="125"/>
      <c r="S1137" s="125"/>
      <c r="T1137" s="125"/>
      <c r="U1137" s="125"/>
      <c r="V1137" s="125"/>
      <c r="W1137" s="125"/>
      <c r="X1137" s="125"/>
      <c r="Y1137" s="125"/>
      <c r="Z1137" s="125"/>
      <c r="AA1137" s="125"/>
      <c r="AB1137" s="125"/>
      <c r="AC1137" s="125"/>
      <c r="AD1137" s="125"/>
      <c r="AE1137" s="125"/>
      <c r="AF1137" s="125"/>
      <c r="AG1137" s="125"/>
      <c r="AH1137" s="14"/>
      <c r="AI1137" s="123" t="s">
        <v>850</v>
      </c>
      <c r="AJ1137" s="135" t="s">
        <v>589</v>
      </c>
      <c r="AK1137" s="135" t="s">
        <v>589</v>
      </c>
      <c r="AL1137" s="135" t="s">
        <v>589</v>
      </c>
      <c r="AM1137" s="135" t="s">
        <v>589</v>
      </c>
      <c r="AN1137" s="135">
        <v>0</v>
      </c>
      <c r="AV1137" s="14"/>
    </row>
    <row r="1138" spans="1:48" x14ac:dyDescent="0.3">
      <c r="Q1138" s="14"/>
      <c r="R1138" s="125"/>
      <c r="S1138" s="125"/>
      <c r="T1138" s="125"/>
      <c r="U1138" s="125"/>
      <c r="V1138" s="125"/>
      <c r="W1138" s="125"/>
      <c r="X1138" s="125"/>
      <c r="Y1138" s="125"/>
      <c r="Z1138" s="125"/>
      <c r="AA1138" s="125"/>
      <c r="AB1138" s="125"/>
      <c r="AC1138" s="125"/>
      <c r="AD1138" s="125"/>
      <c r="AE1138" s="125"/>
      <c r="AF1138" s="125"/>
      <c r="AG1138" s="125"/>
      <c r="AH1138" s="14"/>
      <c r="AI1138" s="123" t="s">
        <v>851</v>
      </c>
      <c r="AJ1138" s="135" t="s">
        <v>589</v>
      </c>
      <c r="AK1138" s="135" t="s">
        <v>589</v>
      </c>
      <c r="AL1138" s="135" t="s">
        <v>589</v>
      </c>
      <c r="AM1138" s="135" t="s">
        <v>589</v>
      </c>
      <c r="AN1138" s="135" t="s">
        <v>589</v>
      </c>
      <c r="AV1138" s="14"/>
    </row>
    <row r="1139" spans="1:48" x14ac:dyDescent="0.3">
      <c r="Q1139" s="14"/>
      <c r="R1139" s="125"/>
      <c r="S1139" s="125"/>
      <c r="T1139" s="125"/>
      <c r="U1139" s="125"/>
      <c r="V1139" s="125"/>
      <c r="W1139" s="125"/>
      <c r="X1139" s="125"/>
      <c r="Y1139" s="125"/>
      <c r="Z1139" s="125"/>
      <c r="AA1139" s="125"/>
      <c r="AB1139" s="125"/>
      <c r="AC1139" s="125"/>
      <c r="AD1139" s="125"/>
      <c r="AE1139" s="125"/>
      <c r="AF1139" s="125"/>
      <c r="AG1139" s="125"/>
      <c r="AH1139" s="14"/>
      <c r="AI1139" s="123" t="s">
        <v>852</v>
      </c>
      <c r="AJ1139" s="135">
        <v>0</v>
      </c>
      <c r="AK1139" s="135">
        <v>136.32959934776017</v>
      </c>
      <c r="AL1139" s="135">
        <v>450.48505838772479</v>
      </c>
      <c r="AM1139" s="135">
        <v>463.74337873802534</v>
      </c>
      <c r="AN1139" s="135">
        <v>1542.1838961613462</v>
      </c>
      <c r="AV1139" s="14"/>
    </row>
    <row r="1140" spans="1:48" x14ac:dyDescent="0.3">
      <c r="Q1140" s="14"/>
      <c r="R1140" s="125"/>
      <c r="S1140" s="125"/>
      <c r="T1140" s="125"/>
      <c r="U1140" s="125"/>
      <c r="V1140" s="125"/>
      <c r="W1140" s="125"/>
      <c r="X1140" s="125"/>
      <c r="Y1140" s="125"/>
      <c r="Z1140" s="125"/>
      <c r="AA1140" s="125"/>
      <c r="AB1140" s="125"/>
      <c r="AC1140" s="125"/>
      <c r="AD1140" s="125"/>
      <c r="AE1140" s="125"/>
      <c r="AF1140" s="125"/>
      <c r="AG1140" s="125"/>
      <c r="AH1140" s="14"/>
      <c r="AI1140" s="123" t="s">
        <v>853</v>
      </c>
      <c r="AJ1140" s="135">
        <v>924.39617365999993</v>
      </c>
      <c r="AK1140" s="135">
        <v>352.34018972223981</v>
      </c>
      <c r="AL1140" s="135">
        <v>0</v>
      </c>
      <c r="AM1140" s="135">
        <v>0</v>
      </c>
      <c r="AN1140" s="135">
        <v>0</v>
      </c>
      <c r="AV1140" s="14"/>
    </row>
    <row r="1141" spans="1:48" x14ac:dyDescent="0.3">
      <c r="Q1141" s="14"/>
      <c r="R1141" s="125"/>
      <c r="S1141" s="125"/>
      <c r="T1141" s="125"/>
      <c r="U1141" s="125"/>
      <c r="V1141" s="125"/>
      <c r="W1141" s="125"/>
      <c r="X1141" s="125"/>
      <c r="Y1141" s="125"/>
      <c r="Z1141" s="125"/>
      <c r="AA1141" s="125"/>
      <c r="AB1141" s="125"/>
      <c r="AC1141" s="125"/>
      <c r="AD1141" s="125"/>
      <c r="AE1141" s="125"/>
      <c r="AF1141" s="125"/>
      <c r="AG1141" s="125"/>
      <c r="AH1141" s="14"/>
      <c r="AV1141" s="14"/>
    </row>
    <row r="1142" spans="1:48" x14ac:dyDescent="0.3">
      <c r="Q1142" s="14"/>
      <c r="R1142" s="125"/>
      <c r="S1142" s="125"/>
      <c r="T1142" s="125"/>
      <c r="U1142" s="125"/>
      <c r="V1142" s="125"/>
      <c r="W1142" s="125"/>
      <c r="X1142" s="125"/>
      <c r="Y1142" s="125"/>
      <c r="Z1142" s="125"/>
      <c r="AA1142" s="125"/>
      <c r="AB1142" s="125"/>
      <c r="AC1142" s="125"/>
      <c r="AD1142" s="125"/>
      <c r="AE1142" s="125"/>
      <c r="AF1142" s="125"/>
      <c r="AG1142" s="125"/>
      <c r="AH1142" s="14"/>
      <c r="AV1142" s="14"/>
    </row>
    <row r="1143" spans="1:48" x14ac:dyDescent="0.3">
      <c r="Q1143" s="14"/>
      <c r="R1143" s="125"/>
      <c r="S1143" s="125"/>
      <c r="T1143" s="125"/>
      <c r="U1143" s="125"/>
      <c r="V1143" s="125"/>
      <c r="W1143" s="125"/>
      <c r="X1143" s="125"/>
      <c r="Y1143" s="125"/>
      <c r="Z1143" s="125"/>
      <c r="AA1143" s="125"/>
      <c r="AB1143" s="125"/>
      <c r="AC1143" s="125"/>
      <c r="AD1143" s="125"/>
      <c r="AE1143" s="125"/>
      <c r="AF1143" s="125"/>
      <c r="AG1143" s="125"/>
      <c r="AH1143" s="14"/>
      <c r="AV1143" s="14"/>
    </row>
    <row r="1144" spans="1:48" x14ac:dyDescent="0.3">
      <c r="A1144" s="121"/>
      <c r="B1144" s="14"/>
      <c r="C1144" s="14"/>
      <c r="D1144" s="14"/>
      <c r="E1144" s="14"/>
      <c r="F1144" s="14"/>
      <c r="G1144" s="14"/>
      <c r="H1144" s="14"/>
      <c r="I1144" s="14"/>
      <c r="J1144" s="14"/>
      <c r="K1144" s="14"/>
      <c r="L1144" s="14"/>
      <c r="M1144" s="14"/>
      <c r="N1144" s="14"/>
      <c r="O1144" s="14"/>
      <c r="P1144" s="14"/>
      <c r="Q1144" s="14"/>
      <c r="R1144" s="14"/>
      <c r="S1144" s="14"/>
      <c r="T1144" s="14"/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F1144" s="14"/>
      <c r="AG1144" s="14"/>
      <c r="AH1144" s="14"/>
      <c r="AI1144" s="14"/>
      <c r="AJ1144" s="14"/>
      <c r="AK1144" s="14"/>
      <c r="AL1144" s="14"/>
      <c r="AM1144" s="14"/>
      <c r="AN1144" s="14"/>
      <c r="AO1144" s="14"/>
      <c r="AP1144" s="14"/>
      <c r="AQ1144" s="14"/>
      <c r="AR1144" s="14"/>
      <c r="AS1144" s="14"/>
      <c r="AT1144" s="14"/>
      <c r="AU1144" s="14"/>
      <c r="AV1144" s="14"/>
    </row>
    <row r="1145" spans="1:48" ht="12.5" x14ac:dyDescent="0.25">
      <c r="A1145" s="22"/>
      <c r="Q1145" s="14"/>
      <c r="R1145" s="125"/>
      <c r="S1145" s="125"/>
      <c r="T1145" s="125"/>
      <c r="U1145" s="125"/>
      <c r="V1145" s="125"/>
      <c r="W1145" s="125"/>
      <c r="X1145" s="125"/>
      <c r="Y1145" s="125"/>
      <c r="Z1145" s="125"/>
      <c r="AA1145" s="125"/>
      <c r="AB1145" s="125"/>
      <c r="AC1145" s="125"/>
      <c r="AD1145" s="125"/>
      <c r="AE1145" s="125"/>
      <c r="AF1145" s="125"/>
      <c r="AG1145" s="125"/>
      <c r="AH1145" s="14"/>
      <c r="AV1145" s="14"/>
    </row>
    <row r="1146" spans="1:48" x14ac:dyDescent="0.3">
      <c r="A1146" s="122" t="s">
        <v>854</v>
      </c>
      <c r="Q1146" s="14"/>
      <c r="R1146" s="122" t="s">
        <v>886</v>
      </c>
      <c r="S1146" s="125"/>
      <c r="T1146" s="125"/>
      <c r="U1146" s="125"/>
      <c r="V1146" s="125"/>
      <c r="W1146" s="125"/>
      <c r="X1146" s="125"/>
      <c r="Y1146" s="125"/>
      <c r="Z1146" s="125"/>
      <c r="AA1146" s="125"/>
      <c r="AB1146" s="125"/>
      <c r="AC1146" s="125"/>
      <c r="AD1146" s="125"/>
      <c r="AE1146" s="125"/>
      <c r="AF1146" s="125"/>
      <c r="AG1146" s="125"/>
      <c r="AH1146" s="14"/>
      <c r="AI1146" s="123" t="s">
        <v>623</v>
      </c>
      <c r="AJ1146" s="123">
        <v>2022</v>
      </c>
      <c r="AK1146" s="123">
        <v>2021</v>
      </c>
      <c r="AL1146" s="123">
        <v>2020</v>
      </c>
      <c r="AM1146" s="123">
        <v>2019</v>
      </c>
      <c r="AN1146" s="123">
        <v>2018</v>
      </c>
      <c r="AV1146" s="14"/>
    </row>
    <row r="1147" spans="1:48" x14ac:dyDescent="0.3">
      <c r="Q1147" s="14"/>
      <c r="R1147" s="125"/>
      <c r="S1147" s="125"/>
      <c r="T1147" s="125"/>
      <c r="U1147" s="125"/>
      <c r="V1147" s="125"/>
      <c r="W1147" s="125"/>
      <c r="X1147" s="125"/>
      <c r="Y1147" s="125"/>
      <c r="Z1147" s="125"/>
      <c r="AA1147" s="125"/>
      <c r="AB1147" s="125"/>
      <c r="AC1147" s="125"/>
      <c r="AD1147" s="125"/>
      <c r="AE1147" s="125"/>
      <c r="AF1147" s="125"/>
      <c r="AG1147" s="125"/>
      <c r="AH1147" s="14"/>
      <c r="AI1147" s="123"/>
      <c r="AJ1147" s="123"/>
      <c r="AK1147" s="123"/>
      <c r="AL1147" s="123"/>
      <c r="AM1147" s="123"/>
      <c r="AN1147" s="123"/>
      <c r="AV1147" s="14"/>
    </row>
    <row r="1148" spans="1:48" x14ac:dyDescent="0.3">
      <c r="Q1148" s="14"/>
      <c r="R1148" s="125"/>
      <c r="S1148" s="125"/>
      <c r="T1148" s="125"/>
      <c r="U1148" s="125"/>
      <c r="V1148" s="125"/>
      <c r="W1148" s="125"/>
      <c r="X1148" s="125"/>
      <c r="Y1148" s="125"/>
      <c r="Z1148" s="125"/>
      <c r="AA1148" s="125"/>
      <c r="AB1148" s="125"/>
      <c r="AC1148" s="125"/>
      <c r="AD1148" s="125"/>
      <c r="AE1148" s="125"/>
      <c r="AF1148" s="125"/>
      <c r="AG1148" s="125"/>
      <c r="AH1148" s="14"/>
      <c r="AI1148" s="123" t="s">
        <v>855</v>
      </c>
      <c r="AJ1148" s="135">
        <v>402.47142745867689</v>
      </c>
      <c r="AK1148" s="135">
        <v>413.21589441835164</v>
      </c>
      <c r="AL1148" s="135">
        <v>457.43114906998306</v>
      </c>
      <c r="AM1148" s="135">
        <v>558.75090270807516</v>
      </c>
      <c r="AN1148" s="135">
        <v>652.62945075957964</v>
      </c>
      <c r="AV1148" s="14"/>
    </row>
    <row r="1149" spans="1:48" x14ac:dyDescent="0.3">
      <c r="Q1149" s="14"/>
      <c r="R1149" s="125"/>
      <c r="S1149" s="125"/>
      <c r="T1149" s="125"/>
      <c r="U1149" s="125"/>
      <c r="V1149" s="125"/>
      <c r="W1149" s="125"/>
      <c r="X1149" s="125"/>
      <c r="Y1149" s="125"/>
      <c r="Z1149" s="125"/>
      <c r="AA1149" s="125"/>
      <c r="AB1149" s="125"/>
      <c r="AC1149" s="125"/>
      <c r="AD1149" s="125"/>
      <c r="AE1149" s="125"/>
      <c r="AF1149" s="125"/>
      <c r="AG1149" s="125"/>
      <c r="AH1149" s="14"/>
      <c r="AI1149" s="123" t="s">
        <v>856</v>
      </c>
      <c r="AJ1149" s="135">
        <v>538.25284569000007</v>
      </c>
      <c r="AK1149" s="135">
        <v>468.5896709000001</v>
      </c>
      <c r="AL1149" s="135">
        <v>491.37832466999998</v>
      </c>
      <c r="AM1149" s="135">
        <v>1346.3314246399998</v>
      </c>
      <c r="AN1149" s="135">
        <v>572.58829332000005</v>
      </c>
      <c r="AV1149" s="14"/>
    </row>
    <row r="1150" spans="1:48" x14ac:dyDescent="0.3">
      <c r="Q1150" s="14"/>
      <c r="R1150" s="125"/>
      <c r="S1150" s="125"/>
      <c r="T1150" s="125"/>
      <c r="U1150" s="125"/>
      <c r="V1150" s="125"/>
      <c r="W1150" s="125"/>
      <c r="X1150" s="125"/>
      <c r="Y1150" s="125"/>
      <c r="Z1150" s="125"/>
      <c r="AA1150" s="125"/>
      <c r="AB1150" s="125"/>
      <c r="AC1150" s="125"/>
      <c r="AD1150" s="125"/>
      <c r="AE1150" s="125"/>
      <c r="AF1150" s="125"/>
      <c r="AG1150" s="125"/>
      <c r="AH1150" s="14"/>
      <c r="AI1150" s="123" t="s">
        <v>857</v>
      </c>
      <c r="AJ1150" s="135">
        <v>940.72427314867696</v>
      </c>
      <c r="AK1150" s="135">
        <v>881.80556531835168</v>
      </c>
      <c r="AL1150" s="135">
        <v>948.8094737399831</v>
      </c>
      <c r="AM1150" s="135">
        <v>1905.0823273480751</v>
      </c>
      <c r="AN1150" s="135">
        <v>1225.2177440795797</v>
      </c>
      <c r="AV1150" s="14"/>
    </row>
    <row r="1151" spans="1:48" x14ac:dyDescent="0.3">
      <c r="Q1151" s="14"/>
      <c r="R1151" s="125"/>
      <c r="S1151" s="125"/>
      <c r="T1151" s="125"/>
      <c r="U1151" s="125"/>
      <c r="V1151" s="125"/>
      <c r="W1151" s="125"/>
      <c r="X1151" s="125"/>
      <c r="Y1151" s="125"/>
      <c r="Z1151" s="125"/>
      <c r="AA1151" s="125"/>
      <c r="AB1151" s="125"/>
      <c r="AC1151" s="125"/>
      <c r="AD1151" s="125"/>
      <c r="AE1151" s="125"/>
      <c r="AF1151" s="125"/>
      <c r="AG1151" s="125"/>
      <c r="AH1151" s="14"/>
      <c r="AI1151" s="123" t="s">
        <v>858</v>
      </c>
      <c r="AJ1151" s="135">
        <v>69329.637428617003</v>
      </c>
      <c r="AK1151" s="135">
        <v>72376.932363300002</v>
      </c>
      <c r="AL1151" s="135">
        <v>74744.779922958565</v>
      </c>
      <c r="AM1151" s="135">
        <v>76977.732668170749</v>
      </c>
      <c r="AN1151" s="135">
        <v>98708.578588743883</v>
      </c>
      <c r="AV1151" s="14"/>
    </row>
    <row r="1152" spans="1:48" x14ac:dyDescent="0.3">
      <c r="Q1152" s="14"/>
      <c r="R1152" s="125"/>
      <c r="S1152" s="125"/>
      <c r="T1152" s="125"/>
      <c r="U1152" s="125"/>
      <c r="V1152" s="125"/>
      <c r="W1152" s="125"/>
      <c r="X1152" s="125"/>
      <c r="Y1152" s="125"/>
      <c r="Z1152" s="125"/>
      <c r="AA1152" s="125"/>
      <c r="AB1152" s="125"/>
      <c r="AC1152" s="125"/>
      <c r="AD1152" s="125"/>
      <c r="AE1152" s="125"/>
      <c r="AF1152" s="125"/>
      <c r="AG1152" s="125"/>
      <c r="AH1152" s="14"/>
      <c r="AI1152" s="123" t="s">
        <v>859</v>
      </c>
      <c r="AJ1152" s="136">
        <v>1.3568861861094586E-2</v>
      </c>
      <c r="AK1152" s="136">
        <v>1.2183516716238815E-2</v>
      </c>
      <c r="AL1152" s="136">
        <v>1.2693989797253351E-2</v>
      </c>
      <c r="AM1152" s="136">
        <v>2.4748485845385269E-2</v>
      </c>
      <c r="AN1152" s="136">
        <v>1.2412474798003989E-2</v>
      </c>
      <c r="AV1152" s="14"/>
    </row>
    <row r="1153" spans="17:48" x14ac:dyDescent="0.3">
      <c r="Q1153" s="14"/>
      <c r="R1153" s="125"/>
      <c r="S1153" s="125"/>
      <c r="T1153" s="125"/>
      <c r="U1153" s="125"/>
      <c r="V1153" s="125"/>
      <c r="W1153" s="125"/>
      <c r="X1153" s="125"/>
      <c r="Y1153" s="125"/>
      <c r="Z1153" s="125"/>
      <c r="AA1153" s="125"/>
      <c r="AB1153" s="125"/>
      <c r="AC1153" s="125"/>
      <c r="AD1153" s="125"/>
      <c r="AE1153" s="125"/>
      <c r="AF1153" s="125"/>
      <c r="AG1153" s="125"/>
      <c r="AH1153" s="14"/>
      <c r="AI1153" s="123"/>
      <c r="AJ1153" s="135"/>
      <c r="AK1153" s="135"/>
      <c r="AL1153" s="135"/>
      <c r="AM1153" s="135"/>
      <c r="AN1153" s="135"/>
      <c r="AV1153" s="14"/>
    </row>
    <row r="1154" spans="17:48" x14ac:dyDescent="0.3">
      <c r="Q1154" s="14"/>
      <c r="R1154" s="125"/>
      <c r="S1154" s="125"/>
      <c r="T1154" s="125"/>
      <c r="U1154" s="125"/>
      <c r="V1154" s="125"/>
      <c r="W1154" s="125"/>
      <c r="X1154" s="125"/>
      <c r="Y1154" s="125"/>
      <c r="Z1154" s="125"/>
      <c r="AA1154" s="125"/>
      <c r="AB1154" s="125"/>
      <c r="AC1154" s="125"/>
      <c r="AD1154" s="125"/>
      <c r="AE1154" s="125"/>
      <c r="AF1154" s="125"/>
      <c r="AG1154" s="125"/>
      <c r="AH1154" s="14"/>
      <c r="AI1154" s="123" t="s">
        <v>860</v>
      </c>
      <c r="AJ1154" s="135">
        <v>447.866261882</v>
      </c>
      <c r="AK1154" s="135">
        <v>751.03123574999995</v>
      </c>
      <c r="AL1154" s="135">
        <v>776.39024074219844</v>
      </c>
      <c r="AM1154" s="135">
        <v>828.81403149578159</v>
      </c>
      <c r="AN1154" s="135">
        <v>1051.2468948202084</v>
      </c>
      <c r="AV1154" s="14"/>
    </row>
    <row r="1155" spans="17:48" x14ac:dyDescent="0.3">
      <c r="Q1155" s="14"/>
      <c r="R1155" s="125"/>
      <c r="S1155" s="125"/>
      <c r="T1155" s="125"/>
      <c r="U1155" s="125"/>
      <c r="V1155" s="125"/>
      <c r="W1155" s="125"/>
      <c r="X1155" s="125"/>
      <c r="Y1155" s="125"/>
      <c r="Z1155" s="125"/>
      <c r="AA1155" s="125"/>
      <c r="AB1155" s="125"/>
      <c r="AC1155" s="125"/>
      <c r="AD1155" s="125"/>
      <c r="AE1155" s="125"/>
      <c r="AF1155" s="125"/>
      <c r="AG1155" s="125"/>
      <c r="AH1155" s="14"/>
      <c r="AI1155" s="123" t="s">
        <v>861</v>
      </c>
      <c r="AJ1155" s="135">
        <v>-43.283809289000004</v>
      </c>
      <c r="AK1155" s="135">
        <v>-20.397050920000002</v>
      </c>
      <c r="AL1155" s="135">
        <v>-188.80637351431162</v>
      </c>
      <c r="AM1155" s="135">
        <v>-276.43933191748994</v>
      </c>
      <c r="AN1155" s="135">
        <v>-506.20782346294772</v>
      </c>
      <c r="AV1155" s="14"/>
    </row>
    <row r="1156" spans="17:48" x14ac:dyDescent="0.3">
      <c r="Q1156" s="14"/>
      <c r="R1156" s="125"/>
      <c r="S1156" s="125"/>
      <c r="T1156" s="125"/>
      <c r="U1156" s="125"/>
      <c r="V1156" s="125"/>
      <c r="W1156" s="125"/>
      <c r="X1156" s="125"/>
      <c r="Y1156" s="125"/>
      <c r="Z1156" s="125"/>
      <c r="AA1156" s="125"/>
      <c r="AB1156" s="125"/>
      <c r="AC1156" s="125"/>
      <c r="AD1156" s="125"/>
      <c r="AE1156" s="125"/>
      <c r="AF1156" s="125"/>
      <c r="AG1156" s="125"/>
      <c r="AH1156" s="14"/>
      <c r="AI1156" s="123" t="s">
        <v>862</v>
      </c>
      <c r="AJ1156" s="135">
        <v>-42.904857732000011</v>
      </c>
      <c r="AK1156" s="135">
        <v>209.00939713</v>
      </c>
      <c r="AL1156" s="135">
        <v>-105.31160383480857</v>
      </c>
      <c r="AM1156" s="135">
        <v>676.30751065881077</v>
      </c>
      <c r="AN1156" s="135">
        <v>884.27279801232112</v>
      </c>
      <c r="AV1156" s="14"/>
    </row>
    <row r="1157" spans="17:48" x14ac:dyDescent="0.3">
      <c r="Q1157" s="14"/>
      <c r="R1157" s="125"/>
      <c r="S1157" s="125"/>
      <c r="T1157" s="125"/>
      <c r="U1157" s="125"/>
      <c r="V1157" s="125"/>
      <c r="W1157" s="125"/>
      <c r="X1157" s="125"/>
      <c r="Y1157" s="125"/>
      <c r="Z1157" s="125"/>
      <c r="AA1157" s="125"/>
      <c r="AB1157" s="125"/>
      <c r="AC1157" s="125"/>
      <c r="AD1157" s="125"/>
      <c r="AE1157" s="125"/>
      <c r="AF1157" s="125"/>
      <c r="AG1157" s="125"/>
      <c r="AH1157" s="14"/>
      <c r="AI1157" s="123" t="s">
        <v>863</v>
      </c>
      <c r="AJ1157" s="135">
        <v>361.67759486099999</v>
      </c>
      <c r="AK1157" s="135">
        <v>939.64358196000001</v>
      </c>
      <c r="AL1157" s="135">
        <v>482.27226339307822</v>
      </c>
      <c r="AM1157" s="135">
        <v>1228.6822102371025</v>
      </c>
      <c r="AN1157" s="135">
        <v>1429.3118693695817</v>
      </c>
      <c r="AV1157" s="14"/>
    </row>
    <row r="1158" spans="17:48" x14ac:dyDescent="0.3">
      <c r="Q1158" s="14"/>
      <c r="R1158" s="125"/>
      <c r="S1158" s="125"/>
      <c r="T1158" s="125"/>
      <c r="U1158" s="125"/>
      <c r="V1158" s="125"/>
      <c r="W1158" s="125"/>
      <c r="X1158" s="125"/>
      <c r="Y1158" s="125"/>
      <c r="Z1158" s="125"/>
      <c r="AA1158" s="125"/>
      <c r="AB1158" s="125"/>
      <c r="AC1158" s="125"/>
      <c r="AD1158" s="125"/>
      <c r="AE1158" s="125"/>
      <c r="AF1158" s="125"/>
      <c r="AG1158" s="125"/>
      <c r="AH1158" s="14"/>
      <c r="AI1158" s="123" t="s">
        <v>864</v>
      </c>
      <c r="AJ1158" s="135">
        <v>50802.180121436999</v>
      </c>
      <c r="AK1158" s="135">
        <v>52601.926391120011</v>
      </c>
      <c r="AL1158" s="135">
        <v>51177.635702436077</v>
      </c>
      <c r="AM1158" s="135">
        <v>50179.250337642989</v>
      </c>
      <c r="AN1158" s="135">
        <v>48679.092584821134</v>
      </c>
      <c r="AV1158" s="14"/>
    </row>
    <row r="1159" spans="17:48" x14ac:dyDescent="0.3">
      <c r="Q1159" s="14"/>
      <c r="R1159" s="125"/>
      <c r="S1159" s="125"/>
      <c r="T1159" s="125"/>
      <c r="U1159" s="125"/>
      <c r="V1159" s="125"/>
      <c r="W1159" s="125"/>
      <c r="X1159" s="125"/>
      <c r="Y1159" s="125"/>
      <c r="Z1159" s="125"/>
      <c r="AA1159" s="125"/>
      <c r="AB1159" s="125"/>
      <c r="AC1159" s="125"/>
      <c r="AD1159" s="125"/>
      <c r="AE1159" s="125"/>
      <c r="AF1159" s="125"/>
      <c r="AG1159" s="125"/>
      <c r="AH1159" s="14"/>
      <c r="AI1159" s="123" t="s">
        <v>865</v>
      </c>
      <c r="AJ1159" s="136">
        <v>7.1193321624475493E-3</v>
      </c>
      <c r="AK1159" s="136">
        <v>1.7863292210504023E-2</v>
      </c>
      <c r="AL1159" s="136">
        <v>9.4234963529220214E-3</v>
      </c>
      <c r="AM1159" s="136">
        <v>2.4485862223321848E-2</v>
      </c>
      <c r="AN1159" s="136">
        <v>2.9361925078596522E-2</v>
      </c>
      <c r="AV1159" s="14"/>
    </row>
    <row r="1160" spans="17:48" x14ac:dyDescent="0.3">
      <c r="Q1160" s="14"/>
      <c r="R1160" s="125"/>
      <c r="S1160" s="125"/>
      <c r="T1160" s="125"/>
      <c r="U1160" s="125"/>
      <c r="V1160" s="125"/>
      <c r="W1160" s="125"/>
      <c r="X1160" s="125"/>
      <c r="Y1160" s="125"/>
      <c r="Z1160" s="125"/>
      <c r="AA1160" s="125"/>
      <c r="AB1160" s="125"/>
      <c r="AC1160" s="125"/>
      <c r="AD1160" s="125"/>
      <c r="AE1160" s="125"/>
      <c r="AF1160" s="125"/>
      <c r="AG1160" s="125"/>
      <c r="AH1160" s="14"/>
      <c r="AI1160" s="123" t="s">
        <v>866</v>
      </c>
      <c r="AJ1160" s="136" t="s">
        <v>946</v>
      </c>
      <c r="AK1160" s="136" t="s">
        <v>940</v>
      </c>
      <c r="AL1160" s="136" t="s">
        <v>935</v>
      </c>
      <c r="AM1160" s="136" t="s">
        <v>867</v>
      </c>
      <c r="AN1160" s="136" t="s">
        <v>868</v>
      </c>
      <c r="AV1160" s="14"/>
    </row>
    <row r="1161" spans="17:48" x14ac:dyDescent="0.3">
      <c r="Q1161" s="14"/>
      <c r="R1161" s="125"/>
      <c r="S1161" s="125"/>
      <c r="T1161" s="125"/>
      <c r="U1161" s="125"/>
      <c r="V1161" s="125"/>
      <c r="W1161" s="125"/>
      <c r="X1161" s="125"/>
      <c r="Y1161" s="125"/>
      <c r="Z1161" s="125"/>
      <c r="AA1161" s="125"/>
      <c r="AB1161" s="125"/>
      <c r="AC1161" s="125"/>
      <c r="AD1161" s="125"/>
      <c r="AE1161" s="125"/>
      <c r="AF1161" s="125"/>
      <c r="AG1161" s="125"/>
      <c r="AH1161" s="14"/>
      <c r="AV1161" s="14"/>
    </row>
    <row r="1162" spans="17:48" x14ac:dyDescent="0.3">
      <c r="Q1162" s="14"/>
      <c r="R1162" s="125"/>
      <c r="S1162" s="125"/>
      <c r="T1162" s="125"/>
      <c r="U1162" s="125"/>
      <c r="V1162" s="125"/>
      <c r="W1162" s="125"/>
      <c r="X1162" s="125"/>
      <c r="Y1162" s="125"/>
      <c r="Z1162" s="125"/>
      <c r="AA1162" s="125"/>
      <c r="AB1162" s="125"/>
      <c r="AC1162" s="125"/>
      <c r="AD1162" s="125"/>
      <c r="AE1162" s="125"/>
      <c r="AF1162" s="125"/>
      <c r="AG1162" s="125"/>
      <c r="AH1162" s="14"/>
      <c r="AV1162" s="14"/>
    </row>
    <row r="1163" spans="17:48" x14ac:dyDescent="0.3">
      <c r="Q1163" s="14"/>
      <c r="R1163" s="125"/>
      <c r="S1163" s="125"/>
      <c r="T1163" s="125"/>
      <c r="U1163" s="125"/>
      <c r="V1163" s="125"/>
      <c r="W1163" s="125"/>
      <c r="X1163" s="125"/>
      <c r="Y1163" s="125"/>
      <c r="Z1163" s="125"/>
      <c r="AA1163" s="125"/>
      <c r="AB1163" s="125"/>
      <c r="AC1163" s="125"/>
      <c r="AD1163" s="125"/>
      <c r="AE1163" s="125"/>
      <c r="AF1163" s="125"/>
      <c r="AG1163" s="125"/>
      <c r="AH1163" s="14"/>
      <c r="AV1163" s="14"/>
    </row>
    <row r="1164" spans="17:48" x14ac:dyDescent="0.3">
      <c r="Q1164" s="14"/>
      <c r="R1164" s="125"/>
      <c r="S1164" s="125"/>
      <c r="T1164" s="125"/>
      <c r="U1164" s="125"/>
      <c r="V1164" s="125"/>
      <c r="W1164" s="125"/>
      <c r="X1164" s="125"/>
      <c r="Y1164" s="125"/>
      <c r="Z1164" s="125"/>
      <c r="AA1164" s="125"/>
      <c r="AB1164" s="125"/>
      <c r="AC1164" s="125"/>
      <c r="AD1164" s="125"/>
      <c r="AE1164" s="125"/>
      <c r="AF1164" s="125"/>
      <c r="AG1164" s="125"/>
      <c r="AH1164" s="14"/>
      <c r="AV1164" s="14"/>
    </row>
    <row r="1165" spans="17:48" x14ac:dyDescent="0.3">
      <c r="Q1165" s="14"/>
      <c r="R1165" s="125"/>
      <c r="S1165" s="125"/>
      <c r="T1165" s="125"/>
      <c r="U1165" s="125"/>
      <c r="V1165" s="125"/>
      <c r="W1165" s="125"/>
      <c r="X1165" s="125"/>
      <c r="Y1165" s="125"/>
      <c r="Z1165" s="125"/>
      <c r="AA1165" s="125"/>
      <c r="AB1165" s="125"/>
      <c r="AC1165" s="125"/>
      <c r="AD1165" s="125"/>
      <c r="AE1165" s="125"/>
      <c r="AF1165" s="125"/>
      <c r="AG1165" s="125"/>
      <c r="AH1165" s="14"/>
      <c r="AV1165" s="14"/>
    </row>
    <row r="1166" spans="17:48" x14ac:dyDescent="0.3">
      <c r="Q1166" s="14"/>
      <c r="R1166" s="125"/>
      <c r="S1166" s="125"/>
      <c r="T1166" s="125"/>
      <c r="U1166" s="125"/>
      <c r="V1166" s="125"/>
      <c r="W1166" s="125"/>
      <c r="X1166" s="125"/>
      <c r="Y1166" s="125"/>
      <c r="Z1166" s="125"/>
      <c r="AA1166" s="125"/>
      <c r="AB1166" s="125"/>
      <c r="AC1166" s="125"/>
      <c r="AD1166" s="125"/>
      <c r="AE1166" s="125"/>
      <c r="AF1166" s="125"/>
      <c r="AG1166" s="125"/>
      <c r="AH1166" s="14"/>
      <c r="AV1166" s="14"/>
    </row>
    <row r="1167" spans="17:48" x14ac:dyDescent="0.3">
      <c r="Q1167" s="14"/>
      <c r="R1167" s="125"/>
      <c r="S1167" s="125"/>
      <c r="T1167" s="125"/>
      <c r="U1167" s="125"/>
      <c r="V1167" s="125"/>
      <c r="W1167" s="125"/>
      <c r="X1167" s="125"/>
      <c r="Y1167" s="125"/>
      <c r="Z1167" s="125"/>
      <c r="AA1167" s="125"/>
      <c r="AB1167" s="125"/>
      <c r="AC1167" s="125"/>
      <c r="AD1167" s="125"/>
      <c r="AE1167" s="125"/>
      <c r="AF1167" s="125"/>
      <c r="AG1167" s="125"/>
      <c r="AH1167" s="14"/>
      <c r="AV1167" s="14"/>
    </row>
    <row r="1168" spans="17:48" x14ac:dyDescent="0.3">
      <c r="Q1168" s="14"/>
      <c r="R1168" s="125"/>
      <c r="S1168" s="125"/>
      <c r="T1168" s="125"/>
      <c r="U1168" s="125"/>
      <c r="V1168" s="125"/>
      <c r="W1168" s="125"/>
      <c r="X1168" s="125"/>
      <c r="Y1168" s="125"/>
      <c r="Z1168" s="125"/>
      <c r="AA1168" s="125"/>
      <c r="AB1168" s="125"/>
      <c r="AC1168" s="125"/>
      <c r="AD1168" s="125"/>
      <c r="AE1168" s="125"/>
      <c r="AF1168" s="125"/>
      <c r="AG1168" s="125"/>
      <c r="AH1168" s="14"/>
      <c r="AV1168" s="14"/>
    </row>
    <row r="1169" spans="1:48" x14ac:dyDescent="0.3">
      <c r="Q1169" s="14"/>
      <c r="R1169" s="125"/>
      <c r="S1169" s="125"/>
      <c r="T1169" s="125"/>
      <c r="U1169" s="125"/>
      <c r="V1169" s="125"/>
      <c r="W1169" s="125"/>
      <c r="X1169" s="125"/>
      <c r="Y1169" s="125"/>
      <c r="Z1169" s="125"/>
      <c r="AA1169" s="125"/>
      <c r="AB1169" s="125"/>
      <c r="AC1169" s="125"/>
      <c r="AD1169" s="125"/>
      <c r="AE1169" s="125"/>
      <c r="AF1169" s="125"/>
      <c r="AG1169" s="125"/>
      <c r="AH1169" s="14"/>
      <c r="AV1169" s="14"/>
    </row>
    <row r="1170" spans="1:48" x14ac:dyDescent="0.3">
      <c r="Q1170" s="14"/>
      <c r="R1170" s="125"/>
      <c r="S1170" s="125"/>
      <c r="T1170" s="125"/>
      <c r="U1170" s="125"/>
      <c r="V1170" s="125"/>
      <c r="W1170" s="125"/>
      <c r="X1170" s="125"/>
      <c r="Y1170" s="125"/>
      <c r="Z1170" s="125"/>
      <c r="AA1170" s="125"/>
      <c r="AB1170" s="125"/>
      <c r="AC1170" s="125"/>
      <c r="AD1170" s="125"/>
      <c r="AE1170" s="125"/>
      <c r="AF1170" s="125"/>
      <c r="AG1170" s="125"/>
      <c r="AH1170" s="14"/>
      <c r="AV1170" s="14"/>
    </row>
    <row r="1171" spans="1:48" x14ac:dyDescent="0.3">
      <c r="Q1171" s="14"/>
      <c r="R1171" s="125"/>
      <c r="S1171" s="125"/>
      <c r="T1171" s="125"/>
      <c r="U1171" s="125"/>
      <c r="V1171" s="125"/>
      <c r="W1171" s="125"/>
      <c r="X1171" s="125"/>
      <c r="Y1171" s="125"/>
      <c r="Z1171" s="125"/>
      <c r="AA1171" s="125"/>
      <c r="AB1171" s="125"/>
      <c r="AC1171" s="125"/>
      <c r="AD1171" s="125"/>
      <c r="AE1171" s="125"/>
      <c r="AF1171" s="125"/>
      <c r="AG1171" s="125"/>
      <c r="AH1171" s="14"/>
      <c r="AV1171" s="14"/>
    </row>
    <row r="1172" spans="1:48" x14ac:dyDescent="0.3">
      <c r="Q1172" s="14"/>
      <c r="R1172" s="125"/>
      <c r="S1172" s="125"/>
      <c r="T1172" s="125"/>
      <c r="U1172" s="125"/>
      <c r="V1172" s="125"/>
      <c r="W1172" s="125"/>
      <c r="X1172" s="125"/>
      <c r="Y1172" s="125"/>
      <c r="Z1172" s="125"/>
      <c r="AA1172" s="125"/>
      <c r="AB1172" s="125"/>
      <c r="AC1172" s="125"/>
      <c r="AD1172" s="125"/>
      <c r="AE1172" s="125"/>
      <c r="AF1172" s="125"/>
      <c r="AG1172" s="125"/>
      <c r="AH1172" s="14"/>
      <c r="AV1172" s="14"/>
    </row>
    <row r="1173" spans="1:48" x14ac:dyDescent="0.3">
      <c r="Q1173" s="14"/>
      <c r="R1173" s="125"/>
      <c r="S1173" s="125"/>
      <c r="T1173" s="125"/>
      <c r="U1173" s="125"/>
      <c r="V1173" s="125"/>
      <c r="W1173" s="125"/>
      <c r="X1173" s="125"/>
      <c r="Y1173" s="125"/>
      <c r="Z1173" s="125"/>
      <c r="AA1173" s="125"/>
      <c r="AB1173" s="125"/>
      <c r="AC1173" s="125"/>
      <c r="AD1173" s="125"/>
      <c r="AE1173" s="125"/>
      <c r="AF1173" s="125"/>
      <c r="AG1173" s="125"/>
      <c r="AH1173" s="14"/>
      <c r="AV1173" s="14"/>
    </row>
    <row r="1174" spans="1:48" x14ac:dyDescent="0.3">
      <c r="A1174" s="121"/>
      <c r="B1174" s="14"/>
      <c r="C1174" s="14"/>
      <c r="D1174" s="14"/>
      <c r="E1174" s="14"/>
      <c r="F1174" s="14"/>
      <c r="G1174" s="14"/>
      <c r="H1174" s="14"/>
      <c r="I1174" s="14"/>
      <c r="J1174" s="14"/>
      <c r="K1174" s="14"/>
      <c r="L1174" s="14"/>
      <c r="M1174" s="14"/>
      <c r="N1174" s="14"/>
      <c r="O1174" s="14"/>
      <c r="P1174" s="14"/>
      <c r="Q1174" s="14"/>
      <c r="R1174" s="14"/>
      <c r="S1174" s="14"/>
      <c r="T1174" s="14"/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F1174" s="14"/>
      <c r="AG1174" s="14"/>
      <c r="AH1174" s="14"/>
      <c r="AI1174" s="14"/>
      <c r="AJ1174" s="14"/>
      <c r="AK1174" s="14"/>
      <c r="AL1174" s="14"/>
      <c r="AM1174" s="14"/>
      <c r="AN1174" s="14"/>
      <c r="AO1174" s="14"/>
      <c r="AP1174" s="14"/>
      <c r="AQ1174" s="14"/>
      <c r="AR1174" s="14"/>
      <c r="AS1174" s="14"/>
      <c r="AT1174" s="14"/>
      <c r="AU1174" s="14"/>
      <c r="AV1174" s="14"/>
    </row>
    <row r="1175" spans="1:48" x14ac:dyDescent="0.3">
      <c r="Q1175" s="14"/>
      <c r="R1175" s="125"/>
      <c r="S1175" s="125"/>
      <c r="T1175" s="125"/>
      <c r="U1175" s="125"/>
      <c r="V1175" s="125"/>
      <c r="W1175" s="125"/>
      <c r="X1175" s="125"/>
      <c r="Y1175" s="125"/>
      <c r="Z1175" s="125"/>
      <c r="AA1175" s="125"/>
      <c r="AB1175" s="125"/>
      <c r="AC1175" s="125"/>
      <c r="AD1175" s="125"/>
      <c r="AE1175" s="125"/>
      <c r="AF1175" s="125"/>
      <c r="AG1175" s="125"/>
      <c r="AH1175" s="14"/>
      <c r="AV1175" s="14"/>
    </row>
    <row r="1176" spans="1:48" x14ac:dyDescent="0.3">
      <c r="A1176" s="122" t="s">
        <v>869</v>
      </c>
      <c r="Q1176" s="14"/>
      <c r="R1176" s="122" t="s">
        <v>885</v>
      </c>
      <c r="S1176" s="125"/>
      <c r="T1176" s="125"/>
      <c r="U1176" s="125"/>
      <c r="V1176" s="125"/>
      <c r="W1176" s="125"/>
      <c r="X1176" s="125"/>
      <c r="Y1176" s="125"/>
      <c r="Z1176" s="125"/>
      <c r="AA1176" s="125"/>
      <c r="AB1176" s="125"/>
      <c r="AC1176" s="125"/>
      <c r="AD1176" s="125"/>
      <c r="AE1176" s="125"/>
      <c r="AF1176" s="125"/>
      <c r="AG1176" s="125"/>
      <c r="AH1176" s="14"/>
      <c r="AV1176" s="14"/>
    </row>
    <row r="1177" spans="1:48" x14ac:dyDescent="0.3">
      <c r="Q1177" s="14"/>
      <c r="R1177" s="125"/>
      <c r="S1177" s="125"/>
      <c r="T1177" s="125"/>
      <c r="U1177" s="125"/>
      <c r="V1177" s="125"/>
      <c r="W1177" s="125"/>
      <c r="X1177" s="125"/>
      <c r="Y1177" s="125"/>
      <c r="Z1177" s="125"/>
      <c r="AA1177" s="125"/>
      <c r="AB1177" s="125"/>
      <c r="AC1177" s="125"/>
      <c r="AD1177" s="125"/>
      <c r="AE1177" s="125"/>
      <c r="AF1177" s="125"/>
      <c r="AG1177" s="125"/>
      <c r="AH1177" s="14"/>
      <c r="AV1177" s="14"/>
    </row>
    <row r="1178" spans="1:48" x14ac:dyDescent="0.3">
      <c r="Q1178" s="14"/>
      <c r="R1178" s="125"/>
      <c r="S1178" s="125"/>
      <c r="T1178" s="125"/>
      <c r="U1178" s="125"/>
      <c r="V1178" s="125"/>
      <c r="W1178" s="125"/>
      <c r="X1178" s="125"/>
      <c r="Y1178" s="125"/>
      <c r="Z1178" s="125"/>
      <c r="AA1178" s="125"/>
      <c r="AB1178" s="125"/>
      <c r="AC1178" s="125"/>
      <c r="AD1178" s="125"/>
      <c r="AE1178" s="125"/>
      <c r="AF1178" s="125"/>
      <c r="AG1178" s="125"/>
      <c r="AH1178" s="14"/>
      <c r="AV1178" s="14"/>
    </row>
    <row r="1179" spans="1:48" x14ac:dyDescent="0.3">
      <c r="Q1179" s="14"/>
      <c r="R1179" s="125"/>
      <c r="S1179" s="125"/>
      <c r="T1179" s="125"/>
      <c r="U1179" s="125"/>
      <c r="V1179" s="125"/>
      <c r="W1179" s="125"/>
      <c r="X1179" s="125"/>
      <c r="Y1179" s="125"/>
      <c r="Z1179" s="125"/>
      <c r="AA1179" s="125"/>
      <c r="AB1179" s="125"/>
      <c r="AC1179" s="125"/>
      <c r="AD1179" s="125"/>
      <c r="AE1179" s="125"/>
      <c r="AF1179" s="125"/>
      <c r="AG1179" s="125"/>
      <c r="AH1179" s="14"/>
      <c r="AV1179" s="14"/>
    </row>
    <row r="1180" spans="1:48" x14ac:dyDescent="0.3">
      <c r="Q1180" s="14"/>
      <c r="R1180" s="125"/>
      <c r="S1180" s="125"/>
      <c r="T1180" s="125"/>
      <c r="U1180" s="125"/>
      <c r="V1180" s="125"/>
      <c r="W1180" s="125"/>
      <c r="X1180" s="125"/>
      <c r="Y1180" s="125"/>
      <c r="Z1180" s="125"/>
      <c r="AA1180" s="125"/>
      <c r="AB1180" s="125"/>
      <c r="AC1180" s="125"/>
      <c r="AD1180" s="125"/>
      <c r="AE1180" s="125"/>
      <c r="AF1180" s="125"/>
      <c r="AG1180" s="125"/>
      <c r="AH1180" s="14"/>
      <c r="AV1180" s="14"/>
    </row>
    <row r="1181" spans="1:48" x14ac:dyDescent="0.3">
      <c r="Q1181" s="14"/>
      <c r="R1181" s="125"/>
      <c r="S1181" s="125"/>
      <c r="T1181" s="125"/>
      <c r="U1181" s="125"/>
      <c r="V1181" s="125"/>
      <c r="W1181" s="125"/>
      <c r="X1181" s="125"/>
      <c r="Y1181" s="125"/>
      <c r="Z1181" s="125"/>
      <c r="AA1181" s="125"/>
      <c r="AB1181" s="125"/>
      <c r="AC1181" s="125"/>
      <c r="AD1181" s="125"/>
      <c r="AE1181" s="125"/>
      <c r="AF1181" s="125"/>
      <c r="AG1181" s="125"/>
      <c r="AH1181" s="14"/>
      <c r="AV1181" s="14"/>
    </row>
    <row r="1182" spans="1:48" x14ac:dyDescent="0.3">
      <c r="Q1182" s="14"/>
      <c r="R1182" s="125"/>
      <c r="S1182" s="125"/>
      <c r="T1182" s="125"/>
      <c r="U1182" s="125"/>
      <c r="V1182" s="125"/>
      <c r="W1182" s="125"/>
      <c r="X1182" s="125"/>
      <c r="Y1182" s="125"/>
      <c r="Z1182" s="125"/>
      <c r="AA1182" s="125"/>
      <c r="AB1182" s="125"/>
      <c r="AC1182" s="125"/>
      <c r="AD1182" s="125"/>
      <c r="AE1182" s="125"/>
      <c r="AF1182" s="125"/>
      <c r="AG1182" s="125"/>
      <c r="AH1182" s="14"/>
      <c r="AV1182" s="14"/>
    </row>
    <row r="1183" spans="1:48" x14ac:dyDescent="0.3">
      <c r="Q1183" s="14"/>
      <c r="R1183" s="125"/>
      <c r="S1183" s="125"/>
      <c r="T1183" s="125"/>
      <c r="U1183" s="125"/>
      <c r="V1183" s="125"/>
      <c r="W1183" s="125"/>
      <c r="X1183" s="125"/>
      <c r="Y1183" s="125"/>
      <c r="Z1183" s="125"/>
      <c r="AA1183" s="125"/>
      <c r="AB1183" s="125"/>
      <c r="AC1183" s="125"/>
      <c r="AD1183" s="125"/>
      <c r="AE1183" s="125"/>
      <c r="AF1183" s="125"/>
      <c r="AG1183" s="125"/>
      <c r="AH1183" s="14"/>
      <c r="AV1183" s="14"/>
    </row>
    <row r="1184" spans="1:48" x14ac:dyDescent="0.3">
      <c r="Q1184" s="14"/>
      <c r="R1184" s="125"/>
      <c r="S1184" s="125"/>
      <c r="T1184" s="125"/>
      <c r="U1184" s="125"/>
      <c r="V1184" s="125"/>
      <c r="W1184" s="125"/>
      <c r="X1184" s="125"/>
      <c r="Y1184" s="125"/>
      <c r="Z1184" s="125"/>
      <c r="AA1184" s="125"/>
      <c r="AB1184" s="125"/>
      <c r="AC1184" s="125"/>
      <c r="AD1184" s="125"/>
      <c r="AE1184" s="125"/>
      <c r="AF1184" s="125"/>
      <c r="AG1184" s="125"/>
      <c r="AH1184" s="14"/>
      <c r="AV1184" s="14"/>
    </row>
    <row r="1185" spans="17:48" x14ac:dyDescent="0.3">
      <c r="Q1185" s="14"/>
      <c r="R1185" s="125"/>
      <c r="S1185" s="125"/>
      <c r="T1185" s="125"/>
      <c r="U1185" s="125"/>
      <c r="V1185" s="125"/>
      <c r="W1185" s="125"/>
      <c r="X1185" s="125"/>
      <c r="Y1185" s="125"/>
      <c r="Z1185" s="125"/>
      <c r="AA1185" s="125"/>
      <c r="AB1185" s="125"/>
      <c r="AC1185" s="125"/>
      <c r="AD1185" s="125"/>
      <c r="AE1185" s="125"/>
      <c r="AF1185" s="125"/>
      <c r="AG1185" s="125"/>
      <c r="AH1185" s="14"/>
      <c r="AV1185" s="14"/>
    </row>
    <row r="1186" spans="17:48" x14ac:dyDescent="0.3">
      <c r="Q1186" s="14"/>
      <c r="R1186" s="125"/>
      <c r="S1186" s="125"/>
      <c r="T1186" s="125"/>
      <c r="U1186" s="125"/>
      <c r="V1186" s="125"/>
      <c r="W1186" s="125"/>
      <c r="X1186" s="125"/>
      <c r="Y1186" s="125"/>
      <c r="Z1186" s="125"/>
      <c r="AA1186" s="125"/>
      <c r="AB1186" s="125"/>
      <c r="AC1186" s="125"/>
      <c r="AD1186" s="125"/>
      <c r="AE1186" s="125"/>
      <c r="AF1186" s="125"/>
      <c r="AG1186" s="125"/>
      <c r="AH1186" s="14"/>
      <c r="AV1186" s="14"/>
    </row>
    <row r="1187" spans="17:48" x14ac:dyDescent="0.3">
      <c r="Q1187" s="14"/>
      <c r="R1187" s="125"/>
      <c r="S1187" s="125"/>
      <c r="T1187" s="125"/>
      <c r="U1187" s="125"/>
      <c r="V1187" s="125"/>
      <c r="W1187" s="125"/>
      <c r="X1187" s="125"/>
      <c r="Y1187" s="125"/>
      <c r="Z1187" s="125"/>
      <c r="AA1187" s="125"/>
      <c r="AB1187" s="125"/>
      <c r="AC1187" s="125"/>
      <c r="AD1187" s="125"/>
      <c r="AE1187" s="125"/>
      <c r="AF1187" s="125"/>
      <c r="AG1187" s="125"/>
      <c r="AH1187" s="14"/>
      <c r="AV1187" s="14"/>
    </row>
    <row r="1188" spans="17:48" x14ac:dyDescent="0.3">
      <c r="Q1188" s="14"/>
      <c r="R1188" s="125"/>
      <c r="S1188" s="125"/>
      <c r="T1188" s="125"/>
      <c r="U1188" s="125"/>
      <c r="V1188" s="125"/>
      <c r="W1188" s="125"/>
      <c r="X1188" s="125"/>
      <c r="Y1188" s="125"/>
      <c r="Z1188" s="125"/>
      <c r="AA1188" s="125"/>
      <c r="AB1188" s="125"/>
      <c r="AC1188" s="125"/>
      <c r="AD1188" s="125"/>
      <c r="AE1188" s="125"/>
      <c r="AF1188" s="125"/>
      <c r="AG1188" s="125"/>
      <c r="AH1188" s="14"/>
      <c r="AV1188" s="14"/>
    </row>
    <row r="1189" spans="17:48" x14ac:dyDescent="0.3">
      <c r="Q1189" s="14"/>
      <c r="R1189" s="125"/>
      <c r="S1189" s="125"/>
      <c r="T1189" s="125"/>
      <c r="U1189" s="125"/>
      <c r="V1189" s="125"/>
      <c r="W1189" s="125"/>
      <c r="X1189" s="125"/>
      <c r="Y1189" s="125"/>
      <c r="Z1189" s="125"/>
      <c r="AA1189" s="125"/>
      <c r="AB1189" s="125"/>
      <c r="AC1189" s="125"/>
      <c r="AD1189" s="125"/>
      <c r="AE1189" s="125"/>
      <c r="AF1189" s="125"/>
      <c r="AG1189" s="125"/>
      <c r="AH1189" s="14"/>
      <c r="AV1189" s="14"/>
    </row>
    <row r="1190" spans="17:48" x14ac:dyDescent="0.3">
      <c r="Q1190" s="14"/>
      <c r="R1190" s="125"/>
      <c r="S1190" s="125"/>
      <c r="T1190" s="125"/>
      <c r="U1190" s="125"/>
      <c r="V1190" s="125"/>
      <c r="W1190" s="125"/>
      <c r="X1190" s="125"/>
      <c r="Y1190" s="125"/>
      <c r="Z1190" s="125"/>
      <c r="AA1190" s="125"/>
      <c r="AB1190" s="125"/>
      <c r="AC1190" s="125"/>
      <c r="AD1190" s="125"/>
      <c r="AE1190" s="125"/>
      <c r="AF1190" s="125"/>
      <c r="AG1190" s="125"/>
      <c r="AH1190" s="14"/>
      <c r="AV1190" s="14"/>
    </row>
    <row r="1191" spans="17:48" x14ac:dyDescent="0.3">
      <c r="Q1191" s="14"/>
      <c r="R1191" s="125"/>
      <c r="S1191" s="125"/>
      <c r="T1191" s="125"/>
      <c r="U1191" s="125"/>
      <c r="V1191" s="125"/>
      <c r="W1191" s="125"/>
      <c r="X1191" s="125"/>
      <c r="Y1191" s="125"/>
      <c r="Z1191" s="125"/>
      <c r="AA1191" s="125"/>
      <c r="AB1191" s="125"/>
      <c r="AC1191" s="125"/>
      <c r="AD1191" s="125"/>
      <c r="AE1191" s="125"/>
      <c r="AF1191" s="125"/>
      <c r="AG1191" s="125"/>
      <c r="AH1191" s="14"/>
      <c r="AV1191" s="14"/>
    </row>
    <row r="1192" spans="17:48" x14ac:dyDescent="0.3">
      <c r="Q1192" s="14"/>
      <c r="R1192" s="125"/>
      <c r="S1192" s="125"/>
      <c r="T1192" s="125"/>
      <c r="U1192" s="125"/>
      <c r="V1192" s="125"/>
      <c r="W1192" s="125"/>
      <c r="X1192" s="125"/>
      <c r="Y1192" s="125"/>
      <c r="Z1192" s="125"/>
      <c r="AA1192" s="125"/>
      <c r="AB1192" s="125"/>
      <c r="AC1192" s="125"/>
      <c r="AD1192" s="125"/>
      <c r="AE1192" s="125"/>
      <c r="AF1192" s="125"/>
      <c r="AG1192" s="125"/>
      <c r="AH1192" s="14"/>
      <c r="AV1192" s="14"/>
    </row>
    <row r="1193" spans="17:48" x14ac:dyDescent="0.3">
      <c r="Q1193" s="14"/>
      <c r="R1193" s="125"/>
      <c r="S1193" s="125"/>
      <c r="T1193" s="125"/>
      <c r="U1193" s="125"/>
      <c r="V1193" s="125"/>
      <c r="W1193" s="125"/>
      <c r="X1193" s="125"/>
      <c r="Y1193" s="125"/>
      <c r="Z1193" s="125"/>
      <c r="AA1193" s="125"/>
      <c r="AB1193" s="125"/>
      <c r="AC1193" s="125"/>
      <c r="AD1193" s="125"/>
      <c r="AE1193" s="125"/>
      <c r="AF1193" s="125"/>
      <c r="AG1193" s="125"/>
      <c r="AH1193" s="14"/>
      <c r="AV1193" s="14"/>
    </row>
    <row r="1194" spans="17:48" x14ac:dyDescent="0.3">
      <c r="Q1194" s="14"/>
      <c r="R1194" s="125"/>
      <c r="S1194" s="125"/>
      <c r="T1194" s="125"/>
      <c r="U1194" s="125"/>
      <c r="V1194" s="125"/>
      <c r="W1194" s="125"/>
      <c r="X1194" s="125"/>
      <c r="Y1194" s="125"/>
      <c r="Z1194" s="125"/>
      <c r="AA1194" s="125"/>
      <c r="AB1194" s="125"/>
      <c r="AC1194" s="125"/>
      <c r="AD1194" s="125"/>
      <c r="AE1194" s="125"/>
      <c r="AF1194" s="125"/>
      <c r="AG1194" s="125"/>
      <c r="AH1194" s="14"/>
      <c r="AV1194" s="14"/>
    </row>
    <row r="1195" spans="17:48" x14ac:dyDescent="0.3">
      <c r="Q1195" s="14"/>
      <c r="R1195" s="125"/>
      <c r="S1195" s="125"/>
      <c r="T1195" s="125"/>
      <c r="U1195" s="125"/>
      <c r="V1195" s="125"/>
      <c r="W1195" s="125"/>
      <c r="X1195" s="125"/>
      <c r="Y1195" s="125"/>
      <c r="Z1195" s="125"/>
      <c r="AA1195" s="125"/>
      <c r="AB1195" s="125"/>
      <c r="AC1195" s="125"/>
      <c r="AD1195" s="125"/>
      <c r="AE1195" s="125"/>
      <c r="AF1195" s="125"/>
      <c r="AG1195" s="125"/>
      <c r="AH1195" s="14"/>
      <c r="AV1195" s="14"/>
    </row>
    <row r="1196" spans="17:48" x14ac:dyDescent="0.3">
      <c r="Q1196" s="14"/>
      <c r="R1196" s="125"/>
      <c r="S1196" s="125"/>
      <c r="T1196" s="125"/>
      <c r="U1196" s="125"/>
      <c r="V1196" s="125"/>
      <c r="W1196" s="125"/>
      <c r="X1196" s="125"/>
      <c r="Y1196" s="125"/>
      <c r="Z1196" s="125"/>
      <c r="AA1196" s="125"/>
      <c r="AB1196" s="125"/>
      <c r="AC1196" s="125"/>
      <c r="AD1196" s="125"/>
      <c r="AE1196" s="125"/>
      <c r="AF1196" s="125"/>
      <c r="AG1196" s="125"/>
      <c r="AH1196" s="14"/>
      <c r="AV1196" s="14"/>
    </row>
    <row r="1197" spans="17:48" x14ac:dyDescent="0.3">
      <c r="Q1197" s="14"/>
      <c r="R1197" s="125"/>
      <c r="S1197" s="125"/>
      <c r="T1197" s="125"/>
      <c r="U1197" s="125"/>
      <c r="V1197" s="125"/>
      <c r="W1197" s="125"/>
      <c r="X1197" s="125"/>
      <c r="Y1197" s="125"/>
      <c r="Z1197" s="125"/>
      <c r="AA1197" s="125"/>
      <c r="AB1197" s="125"/>
      <c r="AC1197" s="125"/>
      <c r="AD1197" s="125"/>
      <c r="AE1197" s="125"/>
      <c r="AF1197" s="125"/>
      <c r="AG1197" s="125"/>
      <c r="AH1197" s="14"/>
      <c r="AV1197" s="14"/>
    </row>
    <row r="1198" spans="17:48" x14ac:dyDescent="0.3">
      <c r="Q1198" s="14"/>
      <c r="R1198" s="125"/>
      <c r="S1198" s="125"/>
      <c r="T1198" s="125"/>
      <c r="U1198" s="125"/>
      <c r="V1198" s="125"/>
      <c r="W1198" s="125"/>
      <c r="X1198" s="125"/>
      <c r="Y1198" s="125"/>
      <c r="Z1198" s="125"/>
      <c r="AA1198" s="125"/>
      <c r="AB1198" s="125"/>
      <c r="AC1198" s="125"/>
      <c r="AD1198" s="125"/>
      <c r="AE1198" s="125"/>
      <c r="AF1198" s="125"/>
      <c r="AG1198" s="125"/>
      <c r="AH1198" s="14"/>
      <c r="AV1198" s="14"/>
    </row>
    <row r="1199" spans="17:48" x14ac:dyDescent="0.3">
      <c r="Q1199" s="14"/>
      <c r="R1199" s="125"/>
      <c r="S1199" s="125"/>
      <c r="T1199" s="125"/>
      <c r="U1199" s="125"/>
      <c r="V1199" s="125"/>
      <c r="W1199" s="125"/>
      <c r="X1199" s="125"/>
      <c r="Y1199" s="125"/>
      <c r="Z1199" s="125"/>
      <c r="AA1199" s="125"/>
      <c r="AB1199" s="125"/>
      <c r="AC1199" s="125"/>
      <c r="AD1199" s="125"/>
      <c r="AE1199" s="125"/>
      <c r="AF1199" s="125"/>
      <c r="AG1199" s="125"/>
      <c r="AH1199" s="14"/>
      <c r="AV1199" s="14"/>
    </row>
    <row r="1200" spans="17:48" x14ac:dyDescent="0.3">
      <c r="Q1200" s="14"/>
      <c r="R1200" s="125"/>
      <c r="S1200" s="125"/>
      <c r="T1200" s="125"/>
      <c r="U1200" s="125"/>
      <c r="V1200" s="125"/>
      <c r="W1200" s="125"/>
      <c r="X1200" s="125"/>
      <c r="Y1200" s="125"/>
      <c r="Z1200" s="125"/>
      <c r="AA1200" s="125"/>
      <c r="AB1200" s="125"/>
      <c r="AC1200" s="125"/>
      <c r="AD1200" s="125"/>
      <c r="AE1200" s="125"/>
      <c r="AF1200" s="125"/>
      <c r="AG1200" s="125"/>
      <c r="AH1200" s="14"/>
      <c r="AV1200" s="14"/>
    </row>
    <row r="1201" spans="17:48" x14ac:dyDescent="0.3">
      <c r="Q1201" s="14"/>
      <c r="R1201" s="125"/>
      <c r="S1201" s="125"/>
      <c r="T1201" s="125"/>
      <c r="U1201" s="125"/>
      <c r="V1201" s="125"/>
      <c r="W1201" s="125"/>
      <c r="X1201" s="125"/>
      <c r="Y1201" s="125"/>
      <c r="Z1201" s="125"/>
      <c r="AA1201" s="125"/>
      <c r="AB1201" s="125"/>
      <c r="AC1201" s="125"/>
      <c r="AD1201" s="125"/>
      <c r="AE1201" s="125"/>
      <c r="AF1201" s="125"/>
      <c r="AG1201" s="125"/>
      <c r="AH1201" s="14"/>
      <c r="AV1201" s="14"/>
    </row>
    <row r="1202" spans="17:48" x14ac:dyDescent="0.3">
      <c r="Q1202" s="14"/>
      <c r="R1202" s="125"/>
      <c r="S1202" s="125"/>
      <c r="T1202" s="125"/>
      <c r="U1202" s="125"/>
      <c r="V1202" s="125"/>
      <c r="W1202" s="125"/>
      <c r="X1202" s="125"/>
      <c r="Y1202" s="125"/>
      <c r="Z1202" s="125"/>
      <c r="AA1202" s="125"/>
      <c r="AB1202" s="125"/>
      <c r="AC1202" s="125"/>
      <c r="AD1202" s="125"/>
      <c r="AE1202" s="125"/>
      <c r="AF1202" s="125"/>
      <c r="AG1202" s="125"/>
      <c r="AH1202" s="14"/>
      <c r="AV1202" s="14"/>
    </row>
    <row r="1203" spans="17:48" x14ac:dyDescent="0.3">
      <c r="Q1203" s="14"/>
      <c r="R1203" s="125"/>
      <c r="S1203" s="125"/>
      <c r="T1203" s="125"/>
      <c r="U1203" s="125"/>
      <c r="V1203" s="125"/>
      <c r="W1203" s="125"/>
      <c r="X1203" s="125"/>
      <c r="Y1203" s="125"/>
      <c r="Z1203" s="125"/>
      <c r="AA1203" s="125"/>
      <c r="AB1203" s="125"/>
      <c r="AC1203" s="125"/>
      <c r="AD1203" s="125"/>
      <c r="AE1203" s="125"/>
      <c r="AF1203" s="125"/>
      <c r="AG1203" s="125"/>
      <c r="AH1203" s="14"/>
      <c r="AV1203" s="14"/>
    </row>
    <row r="1204" spans="17:48" x14ac:dyDescent="0.3">
      <c r="Q1204" s="14"/>
      <c r="R1204" s="125"/>
      <c r="S1204" s="125"/>
      <c r="T1204" s="125"/>
      <c r="U1204" s="125"/>
      <c r="V1204" s="125"/>
      <c r="W1204" s="125"/>
      <c r="X1204" s="125"/>
      <c r="Y1204" s="125"/>
      <c r="Z1204" s="125"/>
      <c r="AA1204" s="125"/>
      <c r="AB1204" s="125"/>
      <c r="AC1204" s="125"/>
      <c r="AD1204" s="125"/>
      <c r="AE1204" s="125"/>
      <c r="AF1204" s="125"/>
      <c r="AG1204" s="125"/>
      <c r="AH1204" s="14"/>
      <c r="AV1204" s="14"/>
    </row>
    <row r="1205" spans="17:48" x14ac:dyDescent="0.3">
      <c r="Q1205" s="14"/>
      <c r="R1205" s="125"/>
      <c r="S1205" s="125"/>
      <c r="T1205" s="125"/>
      <c r="U1205" s="125"/>
      <c r="V1205" s="125"/>
      <c r="W1205" s="125"/>
      <c r="X1205" s="125"/>
      <c r="Y1205" s="125"/>
      <c r="Z1205" s="125"/>
      <c r="AA1205" s="125"/>
      <c r="AB1205" s="125"/>
      <c r="AC1205" s="125"/>
      <c r="AD1205" s="125"/>
      <c r="AE1205" s="125"/>
      <c r="AF1205" s="125"/>
      <c r="AG1205" s="125"/>
      <c r="AH1205" s="14"/>
      <c r="AV1205" s="14"/>
    </row>
    <row r="1206" spans="17:48" x14ac:dyDescent="0.3">
      <c r="Q1206" s="14"/>
      <c r="R1206" s="125"/>
      <c r="S1206" s="125"/>
      <c r="T1206" s="125"/>
      <c r="U1206" s="125"/>
      <c r="V1206" s="125"/>
      <c r="W1206" s="125"/>
      <c r="X1206" s="125"/>
      <c r="Y1206" s="125"/>
      <c r="Z1206" s="125"/>
      <c r="AA1206" s="125"/>
      <c r="AB1206" s="125"/>
      <c r="AC1206" s="125"/>
      <c r="AD1206" s="125"/>
      <c r="AE1206" s="125"/>
      <c r="AF1206" s="125"/>
      <c r="AG1206" s="125"/>
      <c r="AH1206" s="14"/>
      <c r="AV1206" s="14"/>
    </row>
    <row r="1207" spans="17:48" x14ac:dyDescent="0.3">
      <c r="Q1207" s="14"/>
      <c r="R1207" s="125"/>
      <c r="S1207" s="125"/>
      <c r="T1207" s="125"/>
      <c r="U1207" s="125"/>
      <c r="V1207" s="125"/>
      <c r="W1207" s="125"/>
      <c r="X1207" s="125"/>
      <c r="Y1207" s="125"/>
      <c r="Z1207" s="125"/>
      <c r="AA1207" s="125"/>
      <c r="AB1207" s="125"/>
      <c r="AC1207" s="125"/>
      <c r="AD1207" s="125"/>
      <c r="AE1207" s="125"/>
      <c r="AF1207" s="125"/>
      <c r="AG1207" s="125"/>
      <c r="AH1207" s="14"/>
      <c r="AV1207" s="14"/>
    </row>
    <row r="1208" spans="17:48" x14ac:dyDescent="0.3">
      <c r="Q1208" s="14"/>
      <c r="R1208" s="125"/>
      <c r="S1208" s="125"/>
      <c r="T1208" s="125"/>
      <c r="U1208" s="125"/>
      <c r="V1208" s="125"/>
      <c r="W1208" s="125"/>
      <c r="X1208" s="125"/>
      <c r="Y1208" s="125"/>
      <c r="Z1208" s="125"/>
      <c r="AA1208" s="125"/>
      <c r="AB1208" s="125"/>
      <c r="AC1208" s="125"/>
      <c r="AD1208" s="125"/>
      <c r="AE1208" s="125"/>
      <c r="AF1208" s="125"/>
      <c r="AG1208" s="125"/>
      <c r="AH1208" s="14"/>
      <c r="AV1208" s="14"/>
    </row>
    <row r="1209" spans="17:48" x14ac:dyDescent="0.3">
      <c r="Q1209" s="14"/>
      <c r="R1209" s="125"/>
      <c r="S1209" s="125"/>
      <c r="T1209" s="125"/>
      <c r="U1209" s="125"/>
      <c r="V1209" s="125"/>
      <c r="W1209" s="125"/>
      <c r="X1209" s="125"/>
      <c r="Y1209" s="125"/>
      <c r="Z1209" s="125"/>
      <c r="AA1209" s="125"/>
      <c r="AB1209" s="125"/>
      <c r="AC1209" s="125"/>
      <c r="AD1209" s="125"/>
      <c r="AE1209" s="125"/>
      <c r="AF1209" s="125"/>
      <c r="AG1209" s="125"/>
      <c r="AH1209" s="14"/>
      <c r="AV1209" s="14"/>
    </row>
    <row r="1210" spans="17:48" x14ac:dyDescent="0.3">
      <c r="Q1210" s="14"/>
      <c r="R1210" s="125"/>
      <c r="S1210" s="125"/>
      <c r="T1210" s="125"/>
      <c r="U1210" s="125"/>
      <c r="V1210" s="125"/>
      <c r="W1210" s="125"/>
      <c r="X1210" s="125"/>
      <c r="Y1210" s="125"/>
      <c r="Z1210" s="125"/>
      <c r="AA1210" s="125"/>
      <c r="AB1210" s="125"/>
      <c r="AC1210" s="125"/>
      <c r="AD1210" s="125"/>
      <c r="AE1210" s="125"/>
      <c r="AF1210" s="125"/>
      <c r="AG1210" s="125"/>
      <c r="AH1210" s="14"/>
      <c r="AV1210" s="14"/>
    </row>
    <row r="1211" spans="17:48" x14ac:dyDescent="0.3">
      <c r="Q1211" s="14"/>
      <c r="R1211" s="125"/>
      <c r="S1211" s="125"/>
      <c r="T1211" s="125"/>
      <c r="U1211" s="125"/>
      <c r="V1211" s="125"/>
      <c r="W1211" s="125"/>
      <c r="X1211" s="125"/>
      <c r="Y1211" s="125"/>
      <c r="Z1211" s="125"/>
      <c r="AA1211" s="125"/>
      <c r="AB1211" s="125"/>
      <c r="AC1211" s="125"/>
      <c r="AD1211" s="125"/>
      <c r="AE1211" s="125"/>
      <c r="AF1211" s="125"/>
      <c r="AG1211" s="125"/>
      <c r="AH1211" s="14"/>
      <c r="AV1211" s="14"/>
    </row>
    <row r="1212" spans="17:48" x14ac:dyDescent="0.3">
      <c r="Q1212" s="14"/>
      <c r="R1212" s="125"/>
      <c r="S1212" s="125"/>
      <c r="T1212" s="125"/>
      <c r="U1212" s="125"/>
      <c r="V1212" s="125"/>
      <c r="W1212" s="125"/>
      <c r="X1212" s="125"/>
      <c r="Y1212" s="125"/>
      <c r="Z1212" s="125"/>
      <c r="AA1212" s="125"/>
      <c r="AB1212" s="125"/>
      <c r="AC1212" s="125"/>
      <c r="AD1212" s="125"/>
      <c r="AE1212" s="125"/>
      <c r="AF1212" s="125"/>
      <c r="AG1212" s="125"/>
      <c r="AH1212" s="14"/>
      <c r="AV1212" s="14"/>
    </row>
    <row r="1213" spans="17:48" x14ac:dyDescent="0.3">
      <c r="Q1213" s="14"/>
      <c r="R1213" s="125"/>
      <c r="S1213" s="125"/>
      <c r="T1213" s="125"/>
      <c r="U1213" s="125"/>
      <c r="V1213" s="125"/>
      <c r="W1213" s="125"/>
      <c r="X1213" s="125"/>
      <c r="Y1213" s="125"/>
      <c r="Z1213" s="125"/>
      <c r="AA1213" s="125"/>
      <c r="AB1213" s="125"/>
      <c r="AC1213" s="125"/>
      <c r="AD1213" s="125"/>
      <c r="AE1213" s="125"/>
      <c r="AF1213" s="125"/>
      <c r="AG1213" s="125"/>
      <c r="AH1213" s="14"/>
      <c r="AV1213" s="14"/>
    </row>
    <row r="1214" spans="17:48" x14ac:dyDescent="0.3">
      <c r="Q1214" s="14"/>
      <c r="R1214" s="125"/>
      <c r="S1214" s="125"/>
      <c r="T1214" s="125"/>
      <c r="U1214" s="125"/>
      <c r="V1214" s="125"/>
      <c r="W1214" s="125"/>
      <c r="X1214" s="125"/>
      <c r="Y1214" s="125"/>
      <c r="Z1214" s="125"/>
      <c r="AA1214" s="125"/>
      <c r="AB1214" s="125"/>
      <c r="AC1214" s="125"/>
      <c r="AD1214" s="125"/>
      <c r="AE1214" s="125"/>
      <c r="AF1214" s="125"/>
      <c r="AG1214" s="125"/>
      <c r="AH1214" s="14"/>
      <c r="AV1214" s="14"/>
    </row>
    <row r="1215" spans="17:48" x14ac:dyDescent="0.3">
      <c r="Q1215" s="14"/>
      <c r="R1215" s="125"/>
      <c r="S1215" s="125"/>
      <c r="T1215" s="125"/>
      <c r="U1215" s="125"/>
      <c r="V1215" s="125"/>
      <c r="W1215" s="125"/>
      <c r="X1215" s="125"/>
      <c r="Y1215" s="125"/>
      <c r="Z1215" s="125"/>
      <c r="AA1215" s="125"/>
      <c r="AB1215" s="125"/>
      <c r="AC1215" s="125"/>
      <c r="AD1215" s="125"/>
      <c r="AE1215" s="125"/>
      <c r="AF1215" s="125"/>
      <c r="AG1215" s="125"/>
      <c r="AH1215" s="14"/>
      <c r="AV1215" s="14"/>
    </row>
    <row r="1216" spans="17:48" x14ac:dyDescent="0.3">
      <c r="Q1216" s="14"/>
      <c r="R1216" s="125"/>
      <c r="S1216" s="125"/>
      <c r="T1216" s="125"/>
      <c r="U1216" s="125"/>
      <c r="V1216" s="125"/>
      <c r="W1216" s="125"/>
      <c r="X1216" s="125"/>
      <c r="Y1216" s="125"/>
      <c r="Z1216" s="125"/>
      <c r="AA1216" s="125"/>
      <c r="AB1216" s="125"/>
      <c r="AC1216" s="125"/>
      <c r="AD1216" s="125"/>
      <c r="AE1216" s="125"/>
      <c r="AF1216" s="125"/>
      <c r="AG1216" s="125"/>
      <c r="AH1216" s="14"/>
      <c r="AV1216" s="14"/>
    </row>
    <row r="1217" spans="1:48" x14ac:dyDescent="0.3">
      <c r="Q1217" s="14"/>
      <c r="R1217" s="125"/>
      <c r="S1217" s="125"/>
      <c r="T1217" s="125"/>
      <c r="U1217" s="125"/>
      <c r="V1217" s="125"/>
      <c r="W1217" s="125"/>
      <c r="X1217" s="125"/>
      <c r="Y1217" s="125"/>
      <c r="Z1217" s="125"/>
      <c r="AA1217" s="125"/>
      <c r="AB1217" s="125"/>
      <c r="AC1217" s="125"/>
      <c r="AD1217" s="125"/>
      <c r="AE1217" s="125"/>
      <c r="AF1217" s="125"/>
      <c r="AG1217" s="125"/>
      <c r="AH1217" s="14"/>
      <c r="AV1217" s="14"/>
    </row>
    <row r="1218" spans="1:48" x14ac:dyDescent="0.3">
      <c r="Q1218" s="14"/>
      <c r="R1218" s="125"/>
      <c r="S1218" s="125"/>
      <c r="T1218" s="125"/>
      <c r="U1218" s="125"/>
      <c r="V1218" s="125"/>
      <c r="W1218" s="125"/>
      <c r="X1218" s="125"/>
      <c r="Y1218" s="125"/>
      <c r="Z1218" s="125"/>
      <c r="AA1218" s="125"/>
      <c r="AB1218" s="125"/>
      <c r="AC1218" s="125"/>
      <c r="AD1218" s="125"/>
      <c r="AE1218" s="125"/>
      <c r="AF1218" s="125"/>
      <c r="AG1218" s="125"/>
      <c r="AH1218" s="14"/>
      <c r="AV1218" s="14"/>
    </row>
    <row r="1219" spans="1:48" x14ac:dyDescent="0.3">
      <c r="Q1219" s="14"/>
      <c r="R1219" s="125"/>
      <c r="S1219" s="125"/>
      <c r="T1219" s="125"/>
      <c r="U1219" s="125"/>
      <c r="V1219" s="125"/>
      <c r="W1219" s="125"/>
      <c r="X1219" s="125"/>
      <c r="Y1219" s="125"/>
      <c r="Z1219" s="125"/>
      <c r="AA1219" s="125"/>
      <c r="AB1219" s="125"/>
      <c r="AC1219" s="125"/>
      <c r="AD1219" s="125"/>
      <c r="AE1219" s="125"/>
      <c r="AF1219" s="125"/>
      <c r="AG1219" s="125"/>
      <c r="AH1219" s="14"/>
      <c r="AV1219" s="14"/>
    </row>
    <row r="1220" spans="1:48" x14ac:dyDescent="0.3">
      <c r="A1220" s="121"/>
      <c r="B1220" s="14"/>
      <c r="C1220" s="14"/>
      <c r="D1220" s="14"/>
      <c r="E1220" s="14"/>
      <c r="F1220" s="14"/>
      <c r="G1220" s="14"/>
      <c r="H1220" s="14"/>
      <c r="I1220" s="14"/>
      <c r="J1220" s="14"/>
      <c r="K1220" s="14"/>
      <c r="L1220" s="14"/>
      <c r="M1220" s="14"/>
      <c r="N1220" s="14"/>
      <c r="O1220" s="14"/>
      <c r="P1220" s="14"/>
      <c r="Q1220" s="14"/>
      <c r="R1220" s="14"/>
      <c r="S1220" s="14"/>
      <c r="T1220" s="14"/>
      <c r="U1220" s="14"/>
      <c r="V1220" s="14"/>
      <c r="W1220" s="14"/>
      <c r="X1220" s="14"/>
      <c r="Y1220" s="14"/>
      <c r="Z1220" s="14"/>
      <c r="AA1220" s="14"/>
      <c r="AB1220" s="14"/>
      <c r="AC1220" s="14"/>
      <c r="AD1220" s="14"/>
      <c r="AE1220" s="14"/>
      <c r="AF1220" s="14"/>
      <c r="AG1220" s="14"/>
      <c r="AH1220" s="14"/>
      <c r="AI1220" s="14"/>
      <c r="AJ1220" s="14"/>
      <c r="AK1220" s="14"/>
      <c r="AL1220" s="14"/>
      <c r="AM1220" s="14"/>
      <c r="AN1220" s="14"/>
      <c r="AO1220" s="14"/>
      <c r="AP1220" s="14"/>
      <c r="AQ1220" s="14"/>
      <c r="AR1220" s="14"/>
      <c r="AS1220" s="14"/>
      <c r="AT1220" s="14"/>
      <c r="AU1220" s="14"/>
      <c r="AV1220" s="14"/>
    </row>
    <row r="1221" spans="1:48" x14ac:dyDescent="0.3">
      <c r="Q1221" s="14"/>
      <c r="R1221" s="125"/>
      <c r="S1221" s="125"/>
      <c r="T1221" s="125"/>
      <c r="U1221" s="125"/>
      <c r="V1221" s="125"/>
      <c r="W1221" s="125"/>
      <c r="X1221" s="125"/>
      <c r="Y1221" s="125"/>
      <c r="Z1221" s="125"/>
      <c r="AA1221" s="125"/>
      <c r="AB1221" s="125"/>
      <c r="AC1221" s="125"/>
      <c r="AD1221" s="125"/>
      <c r="AE1221" s="125"/>
      <c r="AF1221" s="125"/>
      <c r="AG1221" s="125"/>
      <c r="AH1221" s="14"/>
      <c r="AV1221" s="14"/>
    </row>
    <row r="1222" spans="1:48" x14ac:dyDescent="0.3">
      <c r="A1222" s="122" t="s">
        <v>870</v>
      </c>
      <c r="Q1222" s="14"/>
      <c r="R1222" s="122" t="s">
        <v>884</v>
      </c>
      <c r="S1222" s="125"/>
      <c r="T1222" s="125"/>
      <c r="U1222" s="125"/>
      <c r="V1222" s="125"/>
      <c r="W1222" s="125"/>
      <c r="X1222" s="125"/>
      <c r="Y1222" s="125"/>
      <c r="Z1222" s="125"/>
      <c r="AA1222" s="125"/>
      <c r="AB1222" s="125"/>
      <c r="AC1222" s="125"/>
      <c r="AD1222" s="125"/>
      <c r="AE1222" s="125"/>
      <c r="AF1222" s="125"/>
      <c r="AG1222" s="125"/>
      <c r="AH1222" s="14"/>
      <c r="AV1222" s="14"/>
    </row>
    <row r="1223" spans="1:48" x14ac:dyDescent="0.3">
      <c r="Q1223" s="14"/>
      <c r="R1223" s="125"/>
      <c r="S1223" s="125"/>
      <c r="T1223" s="125"/>
      <c r="U1223" s="125"/>
      <c r="V1223" s="125"/>
      <c r="W1223" s="125"/>
      <c r="X1223" s="125"/>
      <c r="Y1223" s="125"/>
      <c r="Z1223" s="125"/>
      <c r="AA1223" s="125"/>
      <c r="AB1223" s="125"/>
      <c r="AC1223" s="125"/>
      <c r="AD1223" s="125"/>
      <c r="AE1223" s="125"/>
      <c r="AF1223" s="125"/>
      <c r="AG1223" s="125"/>
      <c r="AH1223" s="14"/>
      <c r="AV1223" s="14"/>
    </row>
    <row r="1224" spans="1:48" x14ac:dyDescent="0.3">
      <c r="Q1224" s="14"/>
      <c r="R1224" s="125"/>
      <c r="S1224" s="125"/>
      <c r="T1224" s="125"/>
      <c r="U1224" s="125"/>
      <c r="V1224" s="125"/>
      <c r="W1224" s="125"/>
      <c r="X1224" s="125"/>
      <c r="Y1224" s="125"/>
      <c r="Z1224" s="125"/>
      <c r="AA1224" s="125"/>
      <c r="AB1224" s="125"/>
      <c r="AC1224" s="125"/>
      <c r="AD1224" s="125"/>
      <c r="AE1224" s="125"/>
      <c r="AF1224" s="125"/>
      <c r="AG1224" s="125"/>
      <c r="AH1224" s="14"/>
      <c r="AV1224" s="14"/>
    </row>
    <row r="1225" spans="1:48" x14ac:dyDescent="0.3">
      <c r="Q1225" s="14"/>
      <c r="R1225" s="125"/>
      <c r="S1225" s="125"/>
      <c r="T1225" s="125"/>
      <c r="U1225" s="125"/>
      <c r="V1225" s="125"/>
      <c r="W1225" s="125"/>
      <c r="X1225" s="125"/>
      <c r="Y1225" s="125"/>
      <c r="Z1225" s="125"/>
      <c r="AA1225" s="125"/>
      <c r="AB1225" s="125"/>
      <c r="AC1225" s="125"/>
      <c r="AD1225" s="125"/>
      <c r="AE1225" s="125"/>
      <c r="AF1225" s="125"/>
      <c r="AG1225" s="125"/>
      <c r="AH1225" s="14"/>
      <c r="AV1225" s="14"/>
    </row>
    <row r="1226" spans="1:48" x14ac:dyDescent="0.3">
      <c r="Q1226" s="14"/>
      <c r="R1226" s="125"/>
      <c r="S1226" s="125"/>
      <c r="T1226" s="125"/>
      <c r="U1226" s="125"/>
      <c r="V1226" s="125"/>
      <c r="W1226" s="125"/>
      <c r="X1226" s="125"/>
      <c r="Y1226" s="125"/>
      <c r="Z1226" s="125"/>
      <c r="AA1226" s="125"/>
      <c r="AB1226" s="125"/>
      <c r="AC1226" s="125"/>
      <c r="AD1226" s="125"/>
      <c r="AE1226" s="125"/>
      <c r="AF1226" s="125"/>
      <c r="AG1226" s="125"/>
      <c r="AH1226" s="14"/>
      <c r="AV1226" s="14"/>
    </row>
    <row r="1227" spans="1:48" x14ac:dyDescent="0.3">
      <c r="Q1227" s="14"/>
      <c r="R1227" s="125"/>
      <c r="S1227" s="125"/>
      <c r="T1227" s="125"/>
      <c r="U1227" s="125"/>
      <c r="V1227" s="125"/>
      <c r="W1227" s="125"/>
      <c r="X1227" s="125"/>
      <c r="Y1227" s="125"/>
      <c r="Z1227" s="125"/>
      <c r="AA1227" s="125"/>
      <c r="AB1227" s="125"/>
      <c r="AC1227" s="125"/>
      <c r="AD1227" s="125"/>
      <c r="AE1227" s="125"/>
      <c r="AF1227" s="125"/>
      <c r="AG1227" s="125"/>
      <c r="AH1227" s="14"/>
      <c r="AV1227" s="14"/>
    </row>
    <row r="1228" spans="1:48" x14ac:dyDescent="0.3">
      <c r="Q1228" s="14"/>
      <c r="R1228" s="125"/>
      <c r="S1228" s="125"/>
      <c r="T1228" s="125"/>
      <c r="U1228" s="125"/>
      <c r="V1228" s="125"/>
      <c r="W1228" s="125"/>
      <c r="X1228" s="125"/>
      <c r="Y1228" s="125"/>
      <c r="Z1228" s="125"/>
      <c r="AA1228" s="125"/>
      <c r="AB1228" s="125"/>
      <c r="AC1228" s="125"/>
      <c r="AD1228" s="125"/>
      <c r="AE1228" s="125"/>
      <c r="AF1228" s="125"/>
      <c r="AG1228" s="125"/>
      <c r="AH1228" s="14"/>
      <c r="AV1228" s="14"/>
    </row>
    <row r="1229" spans="1:48" x14ac:dyDescent="0.3">
      <c r="Q1229" s="14"/>
      <c r="R1229" s="125"/>
      <c r="S1229" s="125"/>
      <c r="T1229" s="125"/>
      <c r="U1229" s="125"/>
      <c r="V1229" s="125"/>
      <c r="W1229" s="125"/>
      <c r="X1229" s="125"/>
      <c r="Y1229" s="125"/>
      <c r="Z1229" s="125"/>
      <c r="AA1229" s="125"/>
      <c r="AB1229" s="125"/>
      <c r="AC1229" s="125"/>
      <c r="AD1229" s="125"/>
      <c r="AE1229" s="125"/>
      <c r="AF1229" s="125"/>
      <c r="AG1229" s="125"/>
      <c r="AH1229" s="14"/>
      <c r="AV1229" s="14"/>
    </row>
    <row r="1230" spans="1:48" x14ac:dyDescent="0.3">
      <c r="Q1230" s="14"/>
      <c r="R1230" s="125"/>
      <c r="S1230" s="125"/>
      <c r="T1230" s="125"/>
      <c r="U1230" s="125"/>
      <c r="V1230" s="125"/>
      <c r="W1230" s="125"/>
      <c r="X1230" s="125"/>
      <c r="Y1230" s="125"/>
      <c r="Z1230" s="125"/>
      <c r="AA1230" s="125"/>
      <c r="AB1230" s="125"/>
      <c r="AC1230" s="125"/>
      <c r="AD1230" s="125"/>
      <c r="AE1230" s="125"/>
      <c r="AF1230" s="125"/>
      <c r="AG1230" s="125"/>
      <c r="AH1230" s="14"/>
      <c r="AV1230" s="14"/>
    </row>
    <row r="1231" spans="1:48" x14ac:dyDescent="0.3">
      <c r="Q1231" s="14"/>
      <c r="R1231" s="125"/>
      <c r="S1231" s="125"/>
      <c r="T1231" s="125"/>
      <c r="U1231" s="125"/>
      <c r="V1231" s="125"/>
      <c r="W1231" s="125"/>
      <c r="X1231" s="125"/>
      <c r="Y1231" s="125"/>
      <c r="Z1231" s="125"/>
      <c r="AA1231" s="125"/>
      <c r="AB1231" s="125"/>
      <c r="AC1231" s="125"/>
      <c r="AD1231" s="125"/>
      <c r="AE1231" s="125"/>
      <c r="AF1231" s="125"/>
      <c r="AG1231" s="125"/>
      <c r="AH1231" s="14"/>
      <c r="AV1231" s="14"/>
    </row>
    <row r="1232" spans="1:48" x14ac:dyDescent="0.3">
      <c r="Q1232" s="14"/>
      <c r="R1232" s="125"/>
      <c r="S1232" s="125"/>
      <c r="T1232" s="125"/>
      <c r="U1232" s="125"/>
      <c r="V1232" s="125"/>
      <c r="W1232" s="125"/>
      <c r="X1232" s="125"/>
      <c r="Y1232" s="125"/>
      <c r="Z1232" s="125"/>
      <c r="AA1232" s="125"/>
      <c r="AB1232" s="125"/>
      <c r="AC1232" s="125"/>
      <c r="AD1232" s="125"/>
      <c r="AE1232" s="125"/>
      <c r="AF1232" s="125"/>
      <c r="AG1232" s="125"/>
      <c r="AH1232" s="14"/>
      <c r="AV1232" s="14"/>
    </row>
    <row r="1233" spans="17:48" x14ac:dyDescent="0.3">
      <c r="Q1233" s="14"/>
      <c r="R1233" s="125"/>
      <c r="S1233" s="125"/>
      <c r="T1233" s="125"/>
      <c r="U1233" s="125"/>
      <c r="V1233" s="125"/>
      <c r="W1233" s="125"/>
      <c r="X1233" s="125"/>
      <c r="Y1233" s="125"/>
      <c r="Z1233" s="125"/>
      <c r="AA1233" s="125"/>
      <c r="AB1233" s="125"/>
      <c r="AC1233" s="125"/>
      <c r="AD1233" s="125"/>
      <c r="AE1233" s="125"/>
      <c r="AF1233" s="125"/>
      <c r="AG1233" s="125"/>
      <c r="AH1233" s="14"/>
      <c r="AV1233" s="14"/>
    </row>
    <row r="1234" spans="17:48" x14ac:dyDescent="0.3">
      <c r="Q1234" s="14"/>
      <c r="R1234" s="125"/>
      <c r="S1234" s="125"/>
      <c r="T1234" s="125"/>
      <c r="U1234" s="125"/>
      <c r="V1234" s="125"/>
      <c r="W1234" s="125"/>
      <c r="X1234" s="125"/>
      <c r="Y1234" s="125"/>
      <c r="Z1234" s="125"/>
      <c r="AA1234" s="125"/>
      <c r="AB1234" s="125"/>
      <c r="AC1234" s="125"/>
      <c r="AD1234" s="125"/>
      <c r="AE1234" s="125"/>
      <c r="AF1234" s="125"/>
      <c r="AG1234" s="125"/>
      <c r="AH1234" s="14"/>
      <c r="AV1234" s="14"/>
    </row>
    <row r="1235" spans="17:48" x14ac:dyDescent="0.3">
      <c r="Q1235" s="14"/>
      <c r="R1235" s="125"/>
      <c r="S1235" s="125"/>
      <c r="T1235" s="125"/>
      <c r="U1235" s="125"/>
      <c r="V1235" s="125"/>
      <c r="W1235" s="125"/>
      <c r="X1235" s="125"/>
      <c r="Y1235" s="125"/>
      <c r="Z1235" s="125"/>
      <c r="AA1235" s="125"/>
      <c r="AB1235" s="125"/>
      <c r="AC1235" s="125"/>
      <c r="AD1235" s="125"/>
      <c r="AE1235" s="125"/>
      <c r="AF1235" s="125"/>
      <c r="AG1235" s="125"/>
      <c r="AH1235" s="14"/>
      <c r="AV1235" s="14"/>
    </row>
    <row r="1236" spans="17:48" x14ac:dyDescent="0.3">
      <c r="Q1236" s="14"/>
      <c r="R1236" s="125"/>
      <c r="S1236" s="125"/>
      <c r="T1236" s="125"/>
      <c r="U1236" s="125"/>
      <c r="V1236" s="125"/>
      <c r="W1236" s="125"/>
      <c r="X1236" s="125"/>
      <c r="Y1236" s="125"/>
      <c r="Z1236" s="125"/>
      <c r="AA1236" s="125"/>
      <c r="AB1236" s="125"/>
      <c r="AC1236" s="125"/>
      <c r="AD1236" s="125"/>
      <c r="AE1236" s="125"/>
      <c r="AF1236" s="125"/>
      <c r="AG1236" s="125"/>
      <c r="AH1236" s="14"/>
      <c r="AV1236" s="14"/>
    </row>
    <row r="1237" spans="17:48" x14ac:dyDescent="0.3">
      <c r="Q1237" s="14"/>
      <c r="R1237" s="125"/>
      <c r="S1237" s="125"/>
      <c r="T1237" s="125"/>
      <c r="U1237" s="125"/>
      <c r="V1237" s="125"/>
      <c r="W1237" s="125"/>
      <c r="X1237" s="125"/>
      <c r="Y1237" s="125"/>
      <c r="Z1237" s="125"/>
      <c r="AA1237" s="125"/>
      <c r="AB1237" s="125"/>
      <c r="AC1237" s="125"/>
      <c r="AD1237" s="125"/>
      <c r="AE1237" s="125"/>
      <c r="AF1237" s="125"/>
      <c r="AG1237" s="125"/>
      <c r="AH1237" s="14"/>
      <c r="AV1237" s="14"/>
    </row>
    <row r="1238" spans="17:48" x14ac:dyDescent="0.3">
      <c r="Q1238" s="14"/>
      <c r="R1238" s="125"/>
      <c r="S1238" s="125"/>
      <c r="T1238" s="125"/>
      <c r="U1238" s="125"/>
      <c r="V1238" s="125"/>
      <c r="W1238" s="125"/>
      <c r="X1238" s="125"/>
      <c r="Y1238" s="125"/>
      <c r="Z1238" s="125"/>
      <c r="AA1238" s="125"/>
      <c r="AB1238" s="125"/>
      <c r="AC1238" s="125"/>
      <c r="AD1238" s="125"/>
      <c r="AE1238" s="125"/>
      <c r="AF1238" s="125"/>
      <c r="AG1238" s="125"/>
      <c r="AH1238" s="14"/>
      <c r="AV1238" s="14"/>
    </row>
    <row r="1239" spans="17:48" x14ac:dyDescent="0.3">
      <c r="Q1239" s="14"/>
      <c r="R1239" s="125"/>
      <c r="S1239" s="125"/>
      <c r="T1239" s="125"/>
      <c r="U1239" s="125"/>
      <c r="V1239" s="125"/>
      <c r="W1239" s="125"/>
      <c r="X1239" s="125"/>
      <c r="Y1239" s="125"/>
      <c r="Z1239" s="125"/>
      <c r="AA1239" s="125"/>
      <c r="AB1239" s="125"/>
      <c r="AC1239" s="125"/>
      <c r="AD1239" s="125"/>
      <c r="AE1239" s="125"/>
      <c r="AF1239" s="125"/>
      <c r="AG1239" s="125"/>
      <c r="AH1239" s="14"/>
      <c r="AV1239" s="14"/>
    </row>
    <row r="1240" spans="17:48" x14ac:dyDescent="0.3">
      <c r="Q1240" s="14"/>
      <c r="R1240" s="125"/>
      <c r="S1240" s="125"/>
      <c r="T1240" s="125"/>
      <c r="U1240" s="125"/>
      <c r="V1240" s="125"/>
      <c r="W1240" s="125"/>
      <c r="X1240" s="125"/>
      <c r="Y1240" s="125"/>
      <c r="Z1240" s="125"/>
      <c r="AA1240" s="125"/>
      <c r="AB1240" s="125"/>
      <c r="AC1240" s="125"/>
      <c r="AD1240" s="125"/>
      <c r="AE1240" s="125"/>
      <c r="AF1240" s="125"/>
      <c r="AG1240" s="125"/>
      <c r="AH1240" s="14"/>
      <c r="AV1240" s="14"/>
    </row>
    <row r="1241" spans="17:48" x14ac:dyDescent="0.3">
      <c r="Q1241" s="14"/>
      <c r="R1241" s="125"/>
      <c r="S1241" s="125"/>
      <c r="T1241" s="125"/>
      <c r="U1241" s="125"/>
      <c r="V1241" s="125"/>
      <c r="W1241" s="125"/>
      <c r="X1241" s="125"/>
      <c r="Y1241" s="125"/>
      <c r="Z1241" s="125"/>
      <c r="AA1241" s="125"/>
      <c r="AB1241" s="125"/>
      <c r="AC1241" s="125"/>
      <c r="AD1241" s="125"/>
      <c r="AE1241" s="125"/>
      <c r="AF1241" s="125"/>
      <c r="AG1241" s="125"/>
      <c r="AH1241" s="14"/>
      <c r="AV1241" s="14"/>
    </row>
    <row r="1242" spans="17:48" x14ac:dyDescent="0.3">
      <c r="Q1242" s="14"/>
      <c r="R1242" s="125"/>
      <c r="S1242" s="125"/>
      <c r="T1242" s="125"/>
      <c r="U1242" s="125"/>
      <c r="V1242" s="125"/>
      <c r="W1242" s="125"/>
      <c r="X1242" s="125"/>
      <c r="Y1242" s="125"/>
      <c r="Z1242" s="125"/>
      <c r="AA1242" s="125"/>
      <c r="AB1242" s="125"/>
      <c r="AC1242" s="125"/>
      <c r="AD1242" s="125"/>
      <c r="AE1242" s="125"/>
      <c r="AF1242" s="125"/>
      <c r="AG1242" s="125"/>
      <c r="AH1242" s="14"/>
      <c r="AV1242" s="14"/>
    </row>
    <row r="1243" spans="17:48" x14ac:dyDescent="0.3">
      <c r="Q1243" s="14"/>
      <c r="R1243" s="125"/>
      <c r="S1243" s="125"/>
      <c r="T1243" s="125"/>
      <c r="U1243" s="125"/>
      <c r="V1243" s="125"/>
      <c r="W1243" s="125"/>
      <c r="X1243" s="125"/>
      <c r="Y1243" s="125"/>
      <c r="Z1243" s="125"/>
      <c r="AA1243" s="125"/>
      <c r="AB1243" s="125"/>
      <c r="AC1243" s="125"/>
      <c r="AD1243" s="125"/>
      <c r="AE1243" s="125"/>
      <c r="AF1243" s="125"/>
      <c r="AG1243" s="125"/>
      <c r="AH1243" s="14"/>
      <c r="AV1243" s="14"/>
    </row>
    <row r="1244" spans="17:48" x14ac:dyDescent="0.3">
      <c r="Q1244" s="14"/>
      <c r="R1244" s="125"/>
      <c r="S1244" s="125"/>
      <c r="T1244" s="125"/>
      <c r="U1244" s="125"/>
      <c r="V1244" s="125"/>
      <c r="W1244" s="125"/>
      <c r="X1244" s="125"/>
      <c r="Y1244" s="125"/>
      <c r="Z1244" s="125"/>
      <c r="AA1244" s="125"/>
      <c r="AB1244" s="125"/>
      <c r="AC1244" s="125"/>
      <c r="AD1244" s="125"/>
      <c r="AE1244" s="125"/>
      <c r="AF1244" s="125"/>
      <c r="AG1244" s="125"/>
      <c r="AH1244" s="14"/>
      <c r="AV1244" s="14"/>
    </row>
    <row r="1245" spans="17:48" x14ac:dyDescent="0.3">
      <c r="Q1245" s="14"/>
      <c r="R1245" s="125"/>
      <c r="S1245" s="125"/>
      <c r="T1245" s="125"/>
      <c r="U1245" s="125"/>
      <c r="V1245" s="125"/>
      <c r="W1245" s="125"/>
      <c r="X1245" s="125"/>
      <c r="Y1245" s="125"/>
      <c r="Z1245" s="125"/>
      <c r="AA1245" s="125"/>
      <c r="AB1245" s="125"/>
      <c r="AC1245" s="125"/>
      <c r="AD1245" s="125"/>
      <c r="AE1245" s="125"/>
      <c r="AF1245" s="125"/>
      <c r="AG1245" s="125"/>
      <c r="AH1245" s="14"/>
      <c r="AV1245" s="14"/>
    </row>
    <row r="1246" spans="17:48" x14ac:dyDescent="0.3">
      <c r="Q1246" s="14"/>
      <c r="R1246" s="125"/>
      <c r="S1246" s="125"/>
      <c r="T1246" s="125"/>
      <c r="U1246" s="125"/>
      <c r="V1246" s="125"/>
      <c r="W1246" s="125"/>
      <c r="X1246" s="125"/>
      <c r="Y1246" s="125"/>
      <c r="Z1246" s="125"/>
      <c r="AA1246" s="125"/>
      <c r="AB1246" s="125"/>
      <c r="AC1246" s="125"/>
      <c r="AD1246" s="125"/>
      <c r="AE1246" s="125"/>
      <c r="AF1246" s="125"/>
      <c r="AG1246" s="125"/>
      <c r="AH1246" s="14"/>
      <c r="AV1246" s="14"/>
    </row>
    <row r="1247" spans="17:48" x14ac:dyDescent="0.3">
      <c r="Q1247" s="14"/>
      <c r="R1247" s="125"/>
      <c r="S1247" s="125"/>
      <c r="T1247" s="125"/>
      <c r="U1247" s="125"/>
      <c r="V1247" s="125"/>
      <c r="W1247" s="125"/>
      <c r="X1247" s="125"/>
      <c r="Y1247" s="125"/>
      <c r="Z1247" s="125"/>
      <c r="AA1247" s="125"/>
      <c r="AB1247" s="125"/>
      <c r="AC1247" s="125"/>
      <c r="AD1247" s="125"/>
      <c r="AE1247" s="125"/>
      <c r="AF1247" s="125"/>
      <c r="AG1247" s="125"/>
      <c r="AH1247" s="14"/>
      <c r="AV1247" s="14"/>
    </row>
    <row r="1248" spans="17:48" x14ac:dyDescent="0.3">
      <c r="Q1248" s="14"/>
      <c r="R1248" s="125"/>
      <c r="S1248" s="125"/>
      <c r="T1248" s="125"/>
      <c r="U1248" s="125"/>
      <c r="V1248" s="125"/>
      <c r="W1248" s="125"/>
      <c r="X1248" s="125"/>
      <c r="Y1248" s="125"/>
      <c r="Z1248" s="125"/>
      <c r="AA1248" s="125"/>
      <c r="AB1248" s="125"/>
      <c r="AC1248" s="125"/>
      <c r="AD1248" s="125"/>
      <c r="AE1248" s="125"/>
      <c r="AF1248" s="125"/>
      <c r="AG1248" s="125"/>
      <c r="AH1248" s="14"/>
      <c r="AV1248" s="14"/>
    </row>
    <row r="1249" spans="1:48" x14ac:dyDescent="0.3">
      <c r="Q1249" s="14"/>
      <c r="R1249" s="125"/>
      <c r="S1249" s="125"/>
      <c r="T1249" s="125"/>
      <c r="U1249" s="125"/>
      <c r="V1249" s="125"/>
      <c r="W1249" s="125"/>
      <c r="X1249" s="125"/>
      <c r="Y1249" s="125"/>
      <c r="Z1249" s="125"/>
      <c r="AA1249" s="125"/>
      <c r="AB1249" s="125"/>
      <c r="AC1249" s="125"/>
      <c r="AD1249" s="125"/>
      <c r="AE1249" s="125"/>
      <c r="AF1249" s="125"/>
      <c r="AG1249" s="125"/>
      <c r="AH1249" s="14"/>
      <c r="AV1249" s="14"/>
    </row>
    <row r="1250" spans="1:48" x14ac:dyDescent="0.3">
      <c r="Q1250" s="14"/>
      <c r="R1250" s="125"/>
      <c r="S1250" s="125"/>
      <c r="T1250" s="125"/>
      <c r="U1250" s="125"/>
      <c r="V1250" s="125"/>
      <c r="W1250" s="125"/>
      <c r="X1250" s="125"/>
      <c r="Y1250" s="125"/>
      <c r="Z1250" s="125"/>
      <c r="AA1250" s="125"/>
      <c r="AB1250" s="125"/>
      <c r="AC1250" s="125"/>
      <c r="AD1250" s="125"/>
      <c r="AE1250" s="125"/>
      <c r="AF1250" s="125"/>
      <c r="AG1250" s="125"/>
      <c r="AH1250" s="14"/>
      <c r="AV1250" s="14"/>
    </row>
    <row r="1251" spans="1:48" x14ac:dyDescent="0.3">
      <c r="Q1251" s="14"/>
      <c r="R1251" s="125"/>
      <c r="S1251" s="125"/>
      <c r="T1251" s="125"/>
      <c r="U1251" s="125"/>
      <c r="V1251" s="125"/>
      <c r="W1251" s="125"/>
      <c r="X1251" s="125"/>
      <c r="Y1251" s="125"/>
      <c r="Z1251" s="125"/>
      <c r="AA1251" s="125"/>
      <c r="AB1251" s="125"/>
      <c r="AC1251" s="125"/>
      <c r="AD1251" s="125"/>
      <c r="AE1251" s="125"/>
      <c r="AF1251" s="125"/>
      <c r="AG1251" s="125"/>
      <c r="AH1251" s="14"/>
      <c r="AV1251" s="14"/>
    </row>
    <row r="1252" spans="1:48" x14ac:dyDescent="0.3">
      <c r="Q1252" s="14"/>
      <c r="R1252" s="125"/>
      <c r="S1252" s="125"/>
      <c r="T1252" s="125"/>
      <c r="U1252" s="125"/>
      <c r="V1252" s="125"/>
      <c r="W1252" s="125"/>
      <c r="X1252" s="125"/>
      <c r="Y1252" s="125"/>
      <c r="Z1252" s="125"/>
      <c r="AA1252" s="125"/>
      <c r="AB1252" s="125"/>
      <c r="AC1252" s="125"/>
      <c r="AD1252" s="125"/>
      <c r="AE1252" s="125"/>
      <c r="AF1252" s="125"/>
      <c r="AG1252" s="125"/>
      <c r="AH1252" s="14"/>
      <c r="AV1252" s="14"/>
    </row>
    <row r="1253" spans="1:48" x14ac:dyDescent="0.3">
      <c r="A1253" s="121"/>
      <c r="B1253" s="14"/>
      <c r="C1253" s="14"/>
      <c r="D1253" s="14"/>
      <c r="E1253" s="14"/>
      <c r="F1253" s="14"/>
      <c r="G1253" s="14"/>
      <c r="H1253" s="14"/>
      <c r="I1253" s="14"/>
      <c r="J1253" s="14"/>
      <c r="K1253" s="14"/>
      <c r="L1253" s="14"/>
      <c r="M1253" s="14"/>
      <c r="N1253" s="14"/>
      <c r="O1253" s="14"/>
      <c r="P1253" s="14"/>
      <c r="Q1253" s="14"/>
      <c r="R1253" s="14"/>
      <c r="S1253" s="14"/>
      <c r="T1253" s="14"/>
      <c r="U1253" s="14"/>
      <c r="V1253" s="14"/>
      <c r="W1253" s="14"/>
      <c r="X1253" s="14"/>
      <c r="Y1253" s="14"/>
      <c r="Z1253" s="14"/>
      <c r="AA1253" s="14"/>
      <c r="AB1253" s="14"/>
      <c r="AC1253" s="14"/>
      <c r="AD1253" s="14"/>
      <c r="AE1253" s="14"/>
      <c r="AF1253" s="14"/>
      <c r="AG1253" s="14"/>
      <c r="AH1253" s="14"/>
      <c r="AI1253" s="14"/>
      <c r="AJ1253" s="14"/>
      <c r="AK1253" s="14"/>
      <c r="AL1253" s="14"/>
      <c r="AM1253" s="14"/>
      <c r="AN1253" s="14"/>
      <c r="AO1253" s="14"/>
      <c r="AP1253" s="14"/>
      <c r="AQ1253" s="14"/>
      <c r="AR1253" s="14"/>
      <c r="AS1253" s="14"/>
      <c r="AT1253" s="14"/>
      <c r="AU1253" s="14"/>
      <c r="AV1253" s="14"/>
    </row>
    <row r="1254" spans="1:48" x14ac:dyDescent="0.3">
      <c r="Q1254" s="14"/>
      <c r="R1254" s="125"/>
      <c r="S1254" s="125"/>
      <c r="T1254" s="125"/>
      <c r="U1254" s="125"/>
      <c r="V1254" s="125"/>
      <c r="W1254" s="125"/>
      <c r="X1254" s="125"/>
      <c r="Y1254" s="125"/>
      <c r="Z1254" s="125"/>
      <c r="AA1254" s="125"/>
      <c r="AB1254" s="125"/>
      <c r="AC1254" s="125"/>
      <c r="AD1254" s="125"/>
      <c r="AE1254" s="125"/>
      <c r="AF1254" s="125"/>
      <c r="AG1254" s="125"/>
      <c r="AH1254" s="14"/>
      <c r="AV1254" s="14"/>
    </row>
    <row r="1255" spans="1:48" x14ac:dyDescent="0.3">
      <c r="A1255" s="122" t="s">
        <v>871</v>
      </c>
      <c r="Q1255" s="14"/>
      <c r="R1255" s="122" t="s">
        <v>883</v>
      </c>
      <c r="S1255" s="125"/>
      <c r="T1255" s="125"/>
      <c r="U1255" s="125"/>
      <c r="V1255" s="125"/>
      <c r="W1255" s="125"/>
      <c r="X1255" s="125"/>
      <c r="Y1255" s="125"/>
      <c r="Z1255" s="125"/>
      <c r="AA1255" s="125"/>
      <c r="AB1255" s="125"/>
      <c r="AC1255" s="125"/>
      <c r="AD1255" s="125"/>
      <c r="AE1255" s="125"/>
      <c r="AF1255" s="125"/>
      <c r="AG1255" s="125"/>
      <c r="AH1255" s="14"/>
      <c r="AI1255" s="123"/>
      <c r="AJ1255" s="123"/>
      <c r="AK1255" s="123" t="s">
        <v>947</v>
      </c>
      <c r="AL1255" s="123" t="s">
        <v>941</v>
      </c>
      <c r="AM1255" s="123" t="s">
        <v>948</v>
      </c>
      <c r="AN1255" s="123" t="s">
        <v>949</v>
      </c>
      <c r="AV1255" s="14"/>
    </row>
    <row r="1256" spans="1:48" x14ac:dyDescent="0.3">
      <c r="Q1256" s="14"/>
      <c r="R1256" s="125"/>
      <c r="S1256" s="125"/>
      <c r="T1256" s="125"/>
      <c r="U1256" s="125"/>
      <c r="V1256" s="125"/>
      <c r="W1256" s="125"/>
      <c r="X1256" s="125"/>
      <c r="Y1256" s="125"/>
      <c r="Z1256" s="125"/>
      <c r="AA1256" s="125"/>
      <c r="AB1256" s="125"/>
      <c r="AC1256" s="125"/>
      <c r="AD1256" s="125"/>
      <c r="AE1256" s="125"/>
      <c r="AF1256" s="125"/>
      <c r="AG1256" s="125"/>
      <c r="AH1256" s="14"/>
      <c r="AI1256" s="123"/>
      <c r="AJ1256" s="123"/>
      <c r="AK1256" s="123"/>
      <c r="AL1256" s="123"/>
      <c r="AM1256" s="123"/>
      <c r="AN1256" s="123"/>
      <c r="AV1256" s="14"/>
    </row>
    <row r="1257" spans="1:48" x14ac:dyDescent="0.3">
      <c r="Q1257" s="14"/>
      <c r="R1257" s="125"/>
      <c r="S1257" s="125"/>
      <c r="T1257" s="125"/>
      <c r="U1257" s="125"/>
      <c r="V1257" s="125"/>
      <c r="W1257" s="125"/>
      <c r="X1257" s="125"/>
      <c r="Y1257" s="125"/>
      <c r="Z1257" s="125"/>
      <c r="AA1257" s="125"/>
      <c r="AB1257" s="125"/>
      <c r="AC1257" s="125"/>
      <c r="AD1257" s="125"/>
      <c r="AE1257" s="125"/>
      <c r="AF1257" s="125"/>
      <c r="AG1257" s="125"/>
      <c r="AH1257" s="14"/>
      <c r="AI1257" s="123"/>
      <c r="AJ1257" s="123"/>
      <c r="AK1257" s="123"/>
      <c r="AL1257" s="123"/>
      <c r="AM1257" s="123"/>
      <c r="AN1257" s="123"/>
      <c r="AV1257" s="14"/>
    </row>
    <row r="1258" spans="1:48" x14ac:dyDescent="0.3">
      <c r="Q1258" s="14"/>
      <c r="R1258" s="125"/>
      <c r="S1258" s="125"/>
      <c r="T1258" s="125"/>
      <c r="U1258" s="125"/>
      <c r="V1258" s="125"/>
      <c r="W1258" s="125"/>
      <c r="X1258" s="125"/>
      <c r="Y1258" s="125"/>
      <c r="Z1258" s="125"/>
      <c r="AA1258" s="125"/>
      <c r="AB1258" s="125"/>
      <c r="AC1258" s="125"/>
      <c r="AD1258" s="125"/>
      <c r="AE1258" s="125"/>
      <c r="AF1258" s="125"/>
      <c r="AG1258" s="125"/>
      <c r="AH1258" s="14"/>
      <c r="AI1258" s="123" t="s">
        <v>872</v>
      </c>
      <c r="AJ1258" s="123"/>
      <c r="AK1258" s="135">
        <v>156.51680443795198</v>
      </c>
      <c r="AL1258" s="135">
        <v>182.37640192041002</v>
      </c>
      <c r="AM1258" s="139">
        <v>0.14646132415931887</v>
      </c>
      <c r="AN1258" s="135">
        <v>1245.2188519204099</v>
      </c>
      <c r="AV1258" s="14"/>
    </row>
    <row r="1259" spans="1:48" x14ac:dyDescent="0.3">
      <c r="Q1259" s="14"/>
      <c r="R1259" s="125"/>
      <c r="S1259" s="125"/>
      <c r="T1259" s="125"/>
      <c r="U1259" s="125"/>
      <c r="V1259" s="125"/>
      <c r="W1259" s="125"/>
      <c r="X1259" s="125"/>
      <c r="Y1259" s="125"/>
      <c r="Z1259" s="125"/>
      <c r="AA1259" s="125"/>
      <c r="AB1259" s="125"/>
      <c r="AC1259" s="125"/>
      <c r="AD1259" s="125"/>
      <c r="AE1259" s="125"/>
      <c r="AF1259" s="125"/>
      <c r="AG1259" s="125"/>
      <c r="AH1259" s="14"/>
      <c r="AI1259" s="123" t="s">
        <v>652</v>
      </c>
      <c r="AJ1259" s="123"/>
      <c r="AK1259" s="135" vm="42">
        <v>1957970.3</v>
      </c>
      <c r="AL1259" s="135" vm="30">
        <v>1912799.95</v>
      </c>
      <c r="AM1259" s="139">
        <v>0.4345824663873355</v>
      </c>
      <c r="AN1259" s="135">
        <v>4401466</v>
      </c>
      <c r="AV1259" s="14"/>
    </row>
    <row r="1260" spans="1:48" x14ac:dyDescent="0.3">
      <c r="Q1260" s="14"/>
      <c r="R1260" s="125"/>
      <c r="S1260" s="125"/>
      <c r="T1260" s="125"/>
      <c r="U1260" s="125"/>
      <c r="V1260" s="125"/>
      <c r="W1260" s="125"/>
      <c r="X1260" s="125"/>
      <c r="Y1260" s="125"/>
      <c r="Z1260" s="125"/>
      <c r="AA1260" s="125"/>
      <c r="AB1260" s="125"/>
      <c r="AC1260" s="125"/>
      <c r="AD1260" s="125"/>
      <c r="AE1260" s="125"/>
      <c r="AF1260" s="125"/>
      <c r="AG1260" s="125"/>
      <c r="AH1260" s="14"/>
      <c r="AI1260" s="123" t="s">
        <v>684</v>
      </c>
      <c r="AJ1260" s="123"/>
      <c r="AK1260" s="135" vm="43">
        <v>610922.30000000005</v>
      </c>
      <c r="AL1260" s="135" vm="31">
        <v>668400.44999999995</v>
      </c>
      <c r="AM1260" s="139">
        <v>0.15185859665847695</v>
      </c>
      <c r="AN1260" s="135">
        <v>4401466</v>
      </c>
      <c r="AV1260" s="14"/>
    </row>
    <row r="1261" spans="1:48" x14ac:dyDescent="0.3">
      <c r="Q1261" s="14"/>
      <c r="R1261" s="125"/>
      <c r="S1261" s="125"/>
      <c r="T1261" s="125"/>
      <c r="U1261" s="125"/>
      <c r="V1261" s="125"/>
      <c r="W1261" s="125"/>
      <c r="X1261" s="125"/>
      <c r="Y1261" s="125"/>
      <c r="Z1261" s="125"/>
      <c r="AA1261" s="125"/>
      <c r="AB1261" s="125"/>
      <c r="AC1261" s="125"/>
      <c r="AD1261" s="125"/>
      <c r="AE1261" s="125"/>
      <c r="AF1261" s="125"/>
      <c r="AG1261" s="125"/>
      <c r="AH1261" s="14"/>
      <c r="AI1261" s="123" t="s">
        <v>653</v>
      </c>
      <c r="AJ1261" s="123"/>
      <c r="AK1261" s="135">
        <v>259523.65999999992</v>
      </c>
      <c r="AL1261" s="135">
        <v>260357.8600000001</v>
      </c>
      <c r="AM1261" s="139">
        <v>0.2157965249809988</v>
      </c>
      <c r="AN1261" s="135">
        <v>1206497</v>
      </c>
      <c r="AV1261" s="14"/>
    </row>
    <row r="1262" spans="1:48" x14ac:dyDescent="0.3">
      <c r="Q1262" s="14"/>
      <c r="R1262" s="125"/>
      <c r="S1262" s="125"/>
      <c r="T1262" s="125"/>
      <c r="U1262" s="125"/>
      <c r="V1262" s="125"/>
      <c r="W1262" s="125"/>
      <c r="X1262" s="125"/>
      <c r="Y1262" s="125"/>
      <c r="Z1262" s="125"/>
      <c r="AA1262" s="125"/>
      <c r="AB1262" s="125"/>
      <c r="AC1262" s="125"/>
      <c r="AD1262" s="125"/>
      <c r="AE1262" s="125"/>
      <c r="AF1262" s="125"/>
      <c r="AG1262" s="125"/>
      <c r="AH1262" s="14"/>
      <c r="AV1262" s="14"/>
    </row>
    <row r="1263" spans="1:48" x14ac:dyDescent="0.3">
      <c r="Q1263" s="14"/>
      <c r="R1263" s="125"/>
      <c r="S1263" s="125"/>
      <c r="T1263" s="125"/>
      <c r="U1263" s="125"/>
      <c r="V1263" s="125"/>
      <c r="W1263" s="125"/>
      <c r="X1263" s="125"/>
      <c r="Y1263" s="125"/>
      <c r="Z1263" s="125"/>
      <c r="AA1263" s="125"/>
      <c r="AB1263" s="125"/>
      <c r="AC1263" s="125"/>
      <c r="AD1263" s="125"/>
      <c r="AE1263" s="125"/>
      <c r="AF1263" s="125"/>
      <c r="AG1263" s="125"/>
      <c r="AH1263" s="14"/>
      <c r="AV1263" s="14"/>
    </row>
    <row r="1264" spans="1:48" x14ac:dyDescent="0.3">
      <c r="Q1264" s="14"/>
      <c r="R1264" s="125"/>
      <c r="S1264" s="125"/>
      <c r="T1264" s="125"/>
      <c r="U1264" s="125"/>
      <c r="V1264" s="125"/>
      <c r="W1264" s="125"/>
      <c r="X1264" s="125"/>
      <c r="Y1264" s="125"/>
      <c r="Z1264" s="125"/>
      <c r="AA1264" s="125"/>
      <c r="AB1264" s="125"/>
      <c r="AC1264" s="125"/>
      <c r="AD1264" s="125"/>
      <c r="AE1264" s="125"/>
      <c r="AF1264" s="125"/>
      <c r="AG1264" s="125"/>
      <c r="AH1264" s="14"/>
      <c r="AV1264" s="14"/>
    </row>
    <row r="1265" spans="1:48" x14ac:dyDescent="0.3">
      <c r="Q1265" s="14"/>
      <c r="R1265" s="125"/>
      <c r="S1265" s="125"/>
      <c r="T1265" s="125"/>
      <c r="U1265" s="125"/>
      <c r="V1265" s="125"/>
      <c r="W1265" s="125"/>
      <c r="X1265" s="125"/>
      <c r="Y1265" s="125"/>
      <c r="Z1265" s="125"/>
      <c r="AA1265" s="125"/>
      <c r="AB1265" s="125"/>
      <c r="AC1265" s="125"/>
      <c r="AD1265" s="125"/>
      <c r="AE1265" s="125"/>
      <c r="AF1265" s="125"/>
      <c r="AG1265" s="125"/>
      <c r="AH1265" s="14"/>
      <c r="AV1265" s="14"/>
    </row>
    <row r="1266" spans="1:48" x14ac:dyDescent="0.3">
      <c r="Q1266" s="14"/>
      <c r="R1266" s="125"/>
      <c r="S1266" s="125"/>
      <c r="T1266" s="125"/>
      <c r="U1266" s="125"/>
      <c r="V1266" s="125"/>
      <c r="W1266" s="125"/>
      <c r="X1266" s="125"/>
      <c r="Y1266" s="125"/>
      <c r="Z1266" s="125"/>
      <c r="AA1266" s="125"/>
      <c r="AB1266" s="125"/>
      <c r="AC1266" s="125"/>
      <c r="AD1266" s="125"/>
      <c r="AE1266" s="125"/>
      <c r="AF1266" s="125"/>
      <c r="AG1266" s="125"/>
      <c r="AH1266" s="14"/>
      <c r="AV1266" s="14"/>
    </row>
    <row r="1267" spans="1:48" x14ac:dyDescent="0.3">
      <c r="Q1267" s="14"/>
      <c r="R1267" s="125"/>
      <c r="S1267" s="125"/>
      <c r="T1267" s="125"/>
      <c r="U1267" s="125"/>
      <c r="V1267" s="125"/>
      <c r="W1267" s="125"/>
      <c r="X1267" s="125"/>
      <c r="Y1267" s="125"/>
      <c r="Z1267" s="125"/>
      <c r="AA1267" s="125"/>
      <c r="AB1267" s="125"/>
      <c r="AC1267" s="125"/>
      <c r="AD1267" s="125"/>
      <c r="AE1267" s="125"/>
      <c r="AF1267" s="125"/>
      <c r="AG1267" s="125"/>
      <c r="AH1267" s="14"/>
      <c r="AV1267" s="14"/>
    </row>
    <row r="1268" spans="1:48" x14ac:dyDescent="0.3">
      <c r="Q1268" s="14"/>
      <c r="R1268" s="125"/>
      <c r="S1268" s="125"/>
      <c r="T1268" s="125"/>
      <c r="U1268" s="125"/>
      <c r="V1268" s="125"/>
      <c r="W1268" s="125"/>
      <c r="X1268" s="125"/>
      <c r="Y1268" s="125"/>
      <c r="Z1268" s="125"/>
      <c r="AA1268" s="125"/>
      <c r="AB1268" s="125"/>
      <c r="AC1268" s="125"/>
      <c r="AD1268" s="125"/>
      <c r="AE1268" s="125"/>
      <c r="AF1268" s="125"/>
      <c r="AG1268" s="125"/>
      <c r="AH1268" s="14"/>
      <c r="AV1268" s="14"/>
    </row>
    <row r="1269" spans="1:48" x14ac:dyDescent="0.3">
      <c r="Q1269" s="14"/>
      <c r="R1269" s="125"/>
      <c r="S1269" s="125"/>
      <c r="T1269" s="125"/>
      <c r="U1269" s="125"/>
      <c r="V1269" s="125"/>
      <c r="W1269" s="125"/>
      <c r="X1269" s="125"/>
      <c r="Y1269" s="125"/>
      <c r="Z1269" s="125"/>
      <c r="AA1269" s="125"/>
      <c r="AB1269" s="125"/>
      <c r="AC1269" s="125"/>
      <c r="AD1269" s="125"/>
      <c r="AE1269" s="125"/>
      <c r="AF1269" s="125"/>
      <c r="AG1269" s="125"/>
      <c r="AH1269" s="14"/>
      <c r="AV1269" s="14"/>
    </row>
    <row r="1270" spans="1:48" x14ac:dyDescent="0.3">
      <c r="Q1270" s="14"/>
      <c r="R1270" s="125"/>
      <c r="S1270" s="125"/>
      <c r="T1270" s="125"/>
      <c r="U1270" s="125"/>
      <c r="V1270" s="125"/>
      <c r="W1270" s="125"/>
      <c r="X1270" s="125"/>
      <c r="Y1270" s="125"/>
      <c r="Z1270" s="125"/>
      <c r="AA1270" s="125"/>
      <c r="AB1270" s="125"/>
      <c r="AC1270" s="125"/>
      <c r="AD1270" s="125"/>
      <c r="AE1270" s="125"/>
      <c r="AF1270" s="125"/>
      <c r="AG1270" s="125"/>
      <c r="AH1270" s="14"/>
      <c r="AV1270" s="14"/>
    </row>
    <row r="1271" spans="1:48" x14ac:dyDescent="0.3">
      <c r="Q1271" s="14"/>
      <c r="R1271" s="125"/>
      <c r="S1271" s="125"/>
      <c r="T1271" s="125"/>
      <c r="U1271" s="125"/>
      <c r="V1271" s="125"/>
      <c r="W1271" s="125"/>
      <c r="X1271" s="125"/>
      <c r="Y1271" s="125"/>
      <c r="Z1271" s="125"/>
      <c r="AA1271" s="125"/>
      <c r="AB1271" s="125"/>
      <c r="AC1271" s="125"/>
      <c r="AD1271" s="125"/>
      <c r="AE1271" s="125"/>
      <c r="AF1271" s="125"/>
      <c r="AG1271" s="125"/>
      <c r="AH1271" s="14"/>
      <c r="AV1271" s="14"/>
    </row>
    <row r="1272" spans="1:48" x14ac:dyDescent="0.3">
      <c r="A1272" s="121"/>
      <c r="B1272" s="14"/>
      <c r="C1272" s="14"/>
      <c r="D1272" s="14"/>
      <c r="E1272" s="14"/>
      <c r="F1272" s="14"/>
      <c r="G1272" s="14"/>
      <c r="H1272" s="14"/>
      <c r="I1272" s="14"/>
      <c r="J1272" s="14"/>
      <c r="K1272" s="14"/>
      <c r="L1272" s="14"/>
      <c r="M1272" s="14"/>
      <c r="N1272" s="14"/>
      <c r="O1272" s="14"/>
      <c r="P1272" s="14"/>
      <c r="Q1272" s="14"/>
      <c r="R1272" s="14"/>
      <c r="S1272" s="14"/>
      <c r="T1272" s="14"/>
      <c r="U1272" s="14"/>
      <c r="V1272" s="14"/>
      <c r="W1272" s="14"/>
      <c r="X1272" s="14"/>
      <c r="Y1272" s="14"/>
      <c r="Z1272" s="14"/>
      <c r="AA1272" s="14"/>
      <c r="AB1272" s="14"/>
      <c r="AC1272" s="14"/>
      <c r="AD1272" s="14"/>
      <c r="AE1272" s="14"/>
      <c r="AF1272" s="14"/>
      <c r="AG1272" s="14"/>
      <c r="AH1272" s="14"/>
      <c r="AI1272" s="14"/>
      <c r="AJ1272" s="14"/>
      <c r="AK1272" s="14"/>
      <c r="AL1272" s="14"/>
      <c r="AM1272" s="14"/>
      <c r="AN1272" s="14"/>
      <c r="AO1272" s="14"/>
      <c r="AP1272" s="14"/>
      <c r="AQ1272" s="14"/>
      <c r="AR1272" s="14"/>
      <c r="AS1272" s="14"/>
      <c r="AT1272" s="14"/>
      <c r="AU1272" s="14"/>
      <c r="AV1272" s="14"/>
    </row>
    <row r="1273" spans="1:48" x14ac:dyDescent="0.3">
      <c r="Q1273" s="14"/>
      <c r="R1273" s="125"/>
      <c r="S1273" s="125"/>
      <c r="T1273" s="125"/>
      <c r="U1273" s="125"/>
      <c r="V1273" s="125"/>
      <c r="W1273" s="125"/>
      <c r="X1273" s="125"/>
      <c r="Y1273" s="125"/>
      <c r="Z1273" s="125"/>
      <c r="AA1273" s="125"/>
      <c r="AB1273" s="125"/>
      <c r="AC1273" s="125"/>
      <c r="AD1273" s="125"/>
      <c r="AE1273" s="125"/>
      <c r="AF1273" s="125"/>
      <c r="AG1273" s="125"/>
      <c r="AH1273" s="14"/>
      <c r="AV1273" s="14"/>
    </row>
    <row r="1274" spans="1:48" x14ac:dyDescent="0.3">
      <c r="A1274" s="122" t="s">
        <v>873</v>
      </c>
      <c r="Q1274" s="14"/>
      <c r="R1274" s="122" t="s">
        <v>882</v>
      </c>
      <c r="S1274" s="125"/>
      <c r="T1274" s="125"/>
      <c r="U1274" s="125"/>
      <c r="V1274" s="125"/>
      <c r="W1274" s="125"/>
      <c r="X1274" s="125"/>
      <c r="Y1274" s="125"/>
      <c r="Z1274" s="125"/>
      <c r="AA1274" s="125"/>
      <c r="AB1274" s="125"/>
      <c r="AC1274" s="125"/>
      <c r="AD1274" s="125"/>
      <c r="AE1274" s="125"/>
      <c r="AF1274" s="125"/>
      <c r="AG1274" s="125"/>
      <c r="AH1274" s="14"/>
      <c r="AI1274" s="123"/>
      <c r="AJ1274" s="123" t="s">
        <v>874</v>
      </c>
      <c r="AK1274" s="123" t="s">
        <v>875</v>
      </c>
      <c r="AV1274" s="14"/>
    </row>
    <row r="1275" spans="1:48" x14ac:dyDescent="0.3">
      <c r="Q1275" s="14"/>
      <c r="R1275" s="125"/>
      <c r="S1275" s="125"/>
      <c r="T1275" s="125"/>
      <c r="U1275" s="125"/>
      <c r="V1275" s="125"/>
      <c r="W1275" s="125"/>
      <c r="X1275" s="125"/>
      <c r="Y1275" s="125"/>
      <c r="Z1275" s="125"/>
      <c r="AA1275" s="125"/>
      <c r="AB1275" s="125"/>
      <c r="AC1275" s="125"/>
      <c r="AD1275" s="125"/>
      <c r="AE1275" s="125"/>
      <c r="AF1275" s="125"/>
      <c r="AG1275" s="125"/>
      <c r="AH1275" s="14"/>
      <c r="AI1275" s="123">
        <v>1985</v>
      </c>
      <c r="AJ1275" s="123">
        <v>21</v>
      </c>
      <c r="AK1275" s="123">
        <v>1</v>
      </c>
      <c r="AV1275" s="14"/>
    </row>
    <row r="1276" spans="1:48" x14ac:dyDescent="0.3">
      <c r="Q1276" s="14"/>
      <c r="R1276" s="125"/>
      <c r="S1276" s="125"/>
      <c r="T1276" s="125"/>
      <c r="U1276" s="125"/>
      <c r="V1276" s="125"/>
      <c r="W1276" s="125"/>
      <c r="X1276" s="125"/>
      <c r="Y1276" s="125"/>
      <c r="Z1276" s="125"/>
      <c r="AA1276" s="125"/>
      <c r="AB1276" s="125"/>
      <c r="AC1276" s="125"/>
      <c r="AD1276" s="125"/>
      <c r="AE1276" s="125"/>
      <c r="AF1276" s="125"/>
      <c r="AG1276" s="125"/>
      <c r="AH1276" s="14"/>
      <c r="AI1276" s="123">
        <v>1990</v>
      </c>
      <c r="AJ1276" s="123">
        <v>21</v>
      </c>
      <c r="AK1276" s="123">
        <v>1</v>
      </c>
      <c r="AV1276" s="14"/>
    </row>
    <row r="1277" spans="1:48" x14ac:dyDescent="0.3">
      <c r="Q1277" s="14"/>
      <c r="R1277" s="125"/>
      <c r="S1277" s="125"/>
      <c r="T1277" s="125"/>
      <c r="U1277" s="125"/>
      <c r="V1277" s="125"/>
      <c r="W1277" s="125"/>
      <c r="X1277" s="125"/>
      <c r="Y1277" s="125"/>
      <c r="Z1277" s="125"/>
      <c r="AA1277" s="125"/>
      <c r="AB1277" s="125"/>
      <c r="AC1277" s="125"/>
      <c r="AD1277" s="125"/>
      <c r="AE1277" s="125"/>
      <c r="AF1277" s="125"/>
      <c r="AG1277" s="125"/>
      <c r="AH1277" s="14"/>
      <c r="AI1277" s="123">
        <v>1995</v>
      </c>
      <c r="AJ1277" s="123">
        <v>21</v>
      </c>
      <c r="AK1277" s="123">
        <v>1</v>
      </c>
      <c r="AV1277" s="14"/>
    </row>
    <row r="1278" spans="1:48" x14ac:dyDescent="0.3">
      <c r="Q1278" s="14"/>
      <c r="R1278" s="125"/>
      <c r="S1278" s="125"/>
      <c r="T1278" s="125"/>
      <c r="U1278" s="125"/>
      <c r="V1278" s="125"/>
      <c r="W1278" s="125"/>
      <c r="X1278" s="125"/>
      <c r="Y1278" s="125"/>
      <c r="Z1278" s="125"/>
      <c r="AA1278" s="125"/>
      <c r="AB1278" s="125"/>
      <c r="AC1278" s="125"/>
      <c r="AD1278" s="125"/>
      <c r="AE1278" s="125"/>
      <c r="AF1278" s="125"/>
      <c r="AG1278" s="125"/>
      <c r="AH1278" s="14"/>
      <c r="AI1278" s="123">
        <v>2000</v>
      </c>
      <c r="AJ1278" s="123">
        <v>16</v>
      </c>
      <c r="AK1278" s="123">
        <v>1</v>
      </c>
      <c r="AV1278" s="14"/>
    </row>
    <row r="1279" spans="1:48" x14ac:dyDescent="0.3">
      <c r="Q1279" s="14"/>
      <c r="R1279" s="125"/>
      <c r="S1279" s="125"/>
      <c r="T1279" s="125"/>
      <c r="U1279" s="125"/>
      <c r="V1279" s="125"/>
      <c r="W1279" s="125"/>
      <c r="X1279" s="125"/>
      <c r="Y1279" s="125"/>
      <c r="Z1279" s="125"/>
      <c r="AA1279" s="125"/>
      <c r="AB1279" s="125"/>
      <c r="AC1279" s="125"/>
      <c r="AD1279" s="125"/>
      <c r="AE1279" s="125"/>
      <c r="AF1279" s="125"/>
      <c r="AG1279" s="125"/>
      <c r="AH1279" s="14"/>
      <c r="AI1279" s="123">
        <v>2005</v>
      </c>
      <c r="AJ1279" s="123">
        <v>11</v>
      </c>
      <c r="AK1279" s="123">
        <v>1</v>
      </c>
      <c r="AV1279" s="14"/>
    </row>
    <row r="1280" spans="1:48" x14ac:dyDescent="0.3">
      <c r="Q1280" s="14"/>
      <c r="R1280" s="125"/>
      <c r="S1280" s="125"/>
      <c r="T1280" s="125"/>
      <c r="U1280" s="125"/>
      <c r="V1280" s="125"/>
      <c r="W1280" s="125"/>
      <c r="X1280" s="125"/>
      <c r="Y1280" s="125"/>
      <c r="Z1280" s="125"/>
      <c r="AA1280" s="125"/>
      <c r="AB1280" s="125"/>
      <c r="AC1280" s="125"/>
      <c r="AD1280" s="125"/>
      <c r="AE1280" s="125"/>
      <c r="AF1280" s="125"/>
      <c r="AG1280" s="125"/>
      <c r="AH1280" s="14"/>
      <c r="AI1280" s="123">
        <v>2010</v>
      </c>
      <c r="AJ1280" s="123">
        <v>8</v>
      </c>
      <c r="AK1280" s="123">
        <v>2</v>
      </c>
      <c r="AV1280" s="14"/>
    </row>
    <row r="1281" spans="1:48" x14ac:dyDescent="0.3">
      <c r="Q1281" s="14"/>
      <c r="R1281" s="125"/>
      <c r="S1281" s="125"/>
      <c r="T1281" s="125"/>
      <c r="U1281" s="125"/>
      <c r="V1281" s="125"/>
      <c r="W1281" s="125"/>
      <c r="X1281" s="125"/>
      <c r="Y1281" s="125"/>
      <c r="Z1281" s="125"/>
      <c r="AA1281" s="125"/>
      <c r="AB1281" s="125"/>
      <c r="AC1281" s="125"/>
      <c r="AD1281" s="125"/>
      <c r="AE1281" s="125"/>
      <c r="AF1281" s="125"/>
      <c r="AG1281" s="125"/>
      <c r="AH1281" s="14"/>
      <c r="AI1281" s="123">
        <v>2015</v>
      </c>
      <c r="AJ1281" s="123">
        <v>6</v>
      </c>
      <c r="AK1281" s="123">
        <v>2</v>
      </c>
      <c r="AV1281" s="14"/>
    </row>
    <row r="1282" spans="1:48" x14ac:dyDescent="0.3">
      <c r="Q1282" s="14"/>
      <c r="R1282" s="125"/>
      <c r="S1282" s="125"/>
      <c r="T1282" s="125"/>
      <c r="U1282" s="125"/>
      <c r="V1282" s="125"/>
      <c r="W1282" s="125"/>
      <c r="X1282" s="125"/>
      <c r="Y1282" s="125"/>
      <c r="Z1282" s="125"/>
      <c r="AA1282" s="125"/>
      <c r="AB1282" s="125"/>
      <c r="AC1282" s="125"/>
      <c r="AD1282" s="125"/>
      <c r="AE1282" s="125"/>
      <c r="AF1282" s="125"/>
      <c r="AG1282" s="125"/>
      <c r="AH1282" s="14"/>
      <c r="AI1282" s="123">
        <v>2022</v>
      </c>
      <c r="AJ1282" s="123">
        <v>5</v>
      </c>
      <c r="AK1282" s="123">
        <v>3</v>
      </c>
      <c r="AV1282" s="14"/>
    </row>
    <row r="1283" spans="1:48" x14ac:dyDescent="0.3">
      <c r="Q1283" s="14"/>
      <c r="R1283" s="125"/>
      <c r="S1283" s="125"/>
      <c r="T1283" s="125"/>
      <c r="U1283" s="125"/>
      <c r="V1283" s="125"/>
      <c r="W1283" s="125"/>
      <c r="X1283" s="125"/>
      <c r="Y1283" s="125"/>
      <c r="Z1283" s="125"/>
      <c r="AA1283" s="125"/>
      <c r="AB1283" s="125"/>
      <c r="AC1283" s="125"/>
      <c r="AD1283" s="125"/>
      <c r="AE1283" s="125"/>
      <c r="AF1283" s="125"/>
      <c r="AG1283" s="125"/>
      <c r="AH1283" s="14"/>
      <c r="AV1283" s="14"/>
    </row>
    <row r="1284" spans="1:48" x14ac:dyDescent="0.3">
      <c r="Q1284" s="14"/>
      <c r="R1284" s="125"/>
      <c r="S1284" s="125"/>
      <c r="T1284" s="125"/>
      <c r="U1284" s="125"/>
      <c r="V1284" s="125"/>
      <c r="W1284" s="125"/>
      <c r="X1284" s="125"/>
      <c r="Y1284" s="125"/>
      <c r="Z1284" s="125"/>
      <c r="AA1284" s="125"/>
      <c r="AB1284" s="125"/>
      <c r="AC1284" s="125"/>
      <c r="AD1284" s="125"/>
      <c r="AE1284" s="125"/>
      <c r="AF1284" s="125"/>
      <c r="AG1284" s="125"/>
      <c r="AH1284" s="14"/>
      <c r="AV1284" s="14"/>
    </row>
    <row r="1285" spans="1:48" x14ac:dyDescent="0.3">
      <c r="Q1285" s="14"/>
      <c r="R1285" s="125"/>
      <c r="S1285" s="125"/>
      <c r="T1285" s="125"/>
      <c r="U1285" s="125"/>
      <c r="V1285" s="125"/>
      <c r="W1285" s="125"/>
      <c r="X1285" s="125"/>
      <c r="Y1285" s="125"/>
      <c r="Z1285" s="125"/>
      <c r="AA1285" s="125"/>
      <c r="AB1285" s="125"/>
      <c r="AC1285" s="125"/>
      <c r="AD1285" s="125"/>
      <c r="AE1285" s="125"/>
      <c r="AF1285" s="125"/>
      <c r="AG1285" s="125"/>
      <c r="AH1285" s="14"/>
      <c r="AV1285" s="14"/>
    </row>
    <row r="1286" spans="1:48" x14ac:dyDescent="0.3">
      <c r="Q1286" s="14"/>
      <c r="R1286" s="125"/>
      <c r="S1286" s="125"/>
      <c r="T1286" s="125"/>
      <c r="U1286" s="125"/>
      <c r="V1286" s="125"/>
      <c r="W1286" s="125"/>
      <c r="X1286" s="125"/>
      <c r="Y1286" s="125"/>
      <c r="Z1286" s="125"/>
      <c r="AA1286" s="125"/>
      <c r="AB1286" s="125"/>
      <c r="AC1286" s="125"/>
      <c r="AD1286" s="125"/>
      <c r="AE1286" s="125"/>
      <c r="AF1286" s="125"/>
      <c r="AG1286" s="125"/>
      <c r="AH1286" s="14"/>
      <c r="AV1286" s="14"/>
    </row>
    <row r="1287" spans="1:48" x14ac:dyDescent="0.3">
      <c r="Q1287" s="14"/>
      <c r="R1287" s="125"/>
      <c r="S1287" s="125"/>
      <c r="T1287" s="125"/>
      <c r="U1287" s="125"/>
      <c r="V1287" s="125"/>
      <c r="W1287" s="125"/>
      <c r="X1287" s="125"/>
      <c r="Y1287" s="125"/>
      <c r="Z1287" s="125"/>
      <c r="AA1287" s="125"/>
      <c r="AB1287" s="125"/>
      <c r="AC1287" s="125"/>
      <c r="AD1287" s="125"/>
      <c r="AE1287" s="125"/>
      <c r="AF1287" s="125"/>
      <c r="AG1287" s="125"/>
      <c r="AH1287" s="14"/>
      <c r="AV1287" s="14"/>
    </row>
    <row r="1288" spans="1:48" x14ac:dyDescent="0.3">
      <c r="Q1288" s="14"/>
      <c r="R1288" s="125"/>
      <c r="S1288" s="125"/>
      <c r="T1288" s="125"/>
      <c r="U1288" s="125"/>
      <c r="V1288" s="125"/>
      <c r="W1288" s="125"/>
      <c r="X1288" s="125"/>
      <c r="Y1288" s="125"/>
      <c r="Z1288" s="125"/>
      <c r="AA1288" s="125"/>
      <c r="AB1288" s="125"/>
      <c r="AC1288" s="125"/>
      <c r="AD1288" s="125"/>
      <c r="AE1288" s="125"/>
      <c r="AF1288" s="125"/>
      <c r="AG1288" s="125"/>
      <c r="AH1288" s="14"/>
      <c r="AV1288" s="14"/>
    </row>
    <row r="1289" spans="1:48" x14ac:dyDescent="0.3">
      <c r="Q1289" s="14"/>
      <c r="R1289" s="125"/>
      <c r="S1289" s="125"/>
      <c r="T1289" s="125"/>
      <c r="U1289" s="125"/>
      <c r="V1289" s="125"/>
      <c r="W1289" s="125"/>
      <c r="X1289" s="125"/>
      <c r="Y1289" s="125"/>
      <c r="Z1289" s="125"/>
      <c r="AA1289" s="125"/>
      <c r="AB1289" s="125"/>
      <c r="AC1289" s="125"/>
      <c r="AD1289" s="125"/>
      <c r="AE1289" s="125"/>
      <c r="AF1289" s="125"/>
      <c r="AG1289" s="125"/>
      <c r="AH1289" s="14"/>
      <c r="AV1289" s="14"/>
    </row>
    <row r="1290" spans="1:48" x14ac:dyDescent="0.3">
      <c r="Q1290" s="14"/>
      <c r="R1290" s="125"/>
      <c r="S1290" s="125"/>
      <c r="T1290" s="125"/>
      <c r="U1290" s="125"/>
      <c r="V1290" s="125"/>
      <c r="W1290" s="125"/>
      <c r="X1290" s="125"/>
      <c r="Y1290" s="125"/>
      <c r="Z1290" s="125"/>
      <c r="AA1290" s="125"/>
      <c r="AB1290" s="125"/>
      <c r="AC1290" s="125"/>
      <c r="AD1290" s="125"/>
      <c r="AE1290" s="125"/>
      <c r="AF1290" s="125"/>
      <c r="AG1290" s="125"/>
      <c r="AH1290" s="14"/>
      <c r="AV1290" s="14"/>
    </row>
    <row r="1291" spans="1:48" x14ac:dyDescent="0.3">
      <c r="Q1291" s="14"/>
      <c r="R1291" s="125"/>
      <c r="S1291" s="125"/>
      <c r="T1291" s="125"/>
      <c r="U1291" s="125"/>
      <c r="V1291" s="125"/>
      <c r="W1291" s="125"/>
      <c r="X1291" s="125"/>
      <c r="Y1291" s="125"/>
      <c r="Z1291" s="125"/>
      <c r="AA1291" s="125"/>
      <c r="AB1291" s="125"/>
      <c r="AC1291" s="125"/>
      <c r="AD1291" s="125"/>
      <c r="AE1291" s="125"/>
      <c r="AF1291" s="125"/>
      <c r="AG1291" s="125"/>
      <c r="AH1291" s="14"/>
      <c r="AV1291" s="14"/>
    </row>
    <row r="1292" spans="1:48" x14ac:dyDescent="0.3">
      <c r="Q1292" s="14"/>
      <c r="R1292" s="125"/>
      <c r="S1292" s="125"/>
      <c r="T1292" s="125"/>
      <c r="U1292" s="125"/>
      <c r="V1292" s="125"/>
      <c r="W1292" s="125"/>
      <c r="X1292" s="125"/>
      <c r="Y1292" s="125"/>
      <c r="Z1292" s="125"/>
      <c r="AA1292" s="125"/>
      <c r="AB1292" s="125"/>
      <c r="AC1292" s="125"/>
      <c r="AD1292" s="125"/>
      <c r="AE1292" s="125"/>
      <c r="AF1292" s="125"/>
      <c r="AG1292" s="125"/>
      <c r="AH1292" s="14"/>
      <c r="AV1292" s="14"/>
    </row>
    <row r="1293" spans="1:48" x14ac:dyDescent="0.3">
      <c r="Q1293" s="14"/>
      <c r="R1293" s="125"/>
      <c r="S1293" s="125"/>
      <c r="T1293" s="125"/>
      <c r="U1293" s="125"/>
      <c r="V1293" s="125"/>
      <c r="W1293" s="125"/>
      <c r="X1293" s="125"/>
      <c r="Y1293" s="125"/>
      <c r="Z1293" s="125"/>
      <c r="AA1293" s="125"/>
      <c r="AB1293" s="125"/>
      <c r="AC1293" s="125"/>
      <c r="AD1293" s="125"/>
      <c r="AE1293" s="125"/>
      <c r="AF1293" s="125"/>
      <c r="AG1293" s="125"/>
      <c r="AH1293" s="14"/>
      <c r="AV1293" s="14"/>
    </row>
    <row r="1294" spans="1:48" x14ac:dyDescent="0.3">
      <c r="Q1294" s="14"/>
      <c r="R1294" s="125"/>
      <c r="S1294" s="125"/>
      <c r="T1294" s="125"/>
      <c r="U1294" s="125"/>
      <c r="V1294" s="125"/>
      <c r="W1294" s="125"/>
      <c r="X1294" s="125"/>
      <c r="Y1294" s="125"/>
      <c r="Z1294" s="125"/>
      <c r="AA1294" s="125"/>
      <c r="AB1294" s="125"/>
      <c r="AC1294" s="125"/>
      <c r="AD1294" s="125"/>
      <c r="AE1294" s="125"/>
      <c r="AF1294" s="125"/>
      <c r="AG1294" s="125"/>
      <c r="AH1294" s="14"/>
      <c r="AV1294" s="14"/>
    </row>
    <row r="1295" spans="1:48" x14ac:dyDescent="0.3">
      <c r="A1295" s="121"/>
      <c r="B1295" s="14"/>
      <c r="C1295" s="14"/>
      <c r="D1295" s="14"/>
      <c r="E1295" s="14"/>
      <c r="F1295" s="14"/>
      <c r="G1295" s="14"/>
      <c r="H1295" s="14"/>
      <c r="I1295" s="14"/>
      <c r="J1295" s="14"/>
      <c r="K1295" s="14"/>
      <c r="L1295" s="14"/>
      <c r="M1295" s="14"/>
      <c r="N1295" s="14"/>
      <c r="O1295" s="14"/>
      <c r="P1295" s="14"/>
      <c r="Q1295" s="14"/>
      <c r="R1295" s="14"/>
      <c r="S1295" s="14"/>
      <c r="T1295" s="14"/>
      <c r="U1295" s="14"/>
      <c r="V1295" s="14"/>
      <c r="W1295" s="14"/>
      <c r="X1295" s="14"/>
      <c r="Y1295" s="14"/>
      <c r="Z1295" s="14"/>
      <c r="AA1295" s="14"/>
      <c r="AB1295" s="14"/>
      <c r="AC1295" s="14"/>
      <c r="AD1295" s="14"/>
      <c r="AE1295" s="14"/>
      <c r="AF1295" s="14"/>
      <c r="AG1295" s="14"/>
      <c r="AH1295" s="14"/>
      <c r="AI1295" s="14"/>
      <c r="AJ1295" s="14"/>
      <c r="AK1295" s="14"/>
      <c r="AL1295" s="14"/>
      <c r="AM1295" s="14"/>
      <c r="AN1295" s="14"/>
      <c r="AO1295" s="14"/>
      <c r="AP1295" s="14"/>
      <c r="AQ1295" s="14"/>
      <c r="AR1295" s="14"/>
      <c r="AS1295" s="14"/>
      <c r="AT1295" s="14"/>
      <c r="AU1295" s="14"/>
      <c r="AV1295" s="14"/>
    </row>
    <row r="1296" spans="1:48" x14ac:dyDescent="0.3">
      <c r="Q1296" s="14"/>
      <c r="R1296" s="125"/>
      <c r="S1296" s="125"/>
      <c r="T1296" s="125"/>
      <c r="U1296" s="125"/>
      <c r="V1296" s="125"/>
      <c r="W1296" s="125"/>
      <c r="X1296" s="125"/>
      <c r="Y1296" s="125"/>
      <c r="Z1296" s="125"/>
      <c r="AA1296" s="125"/>
      <c r="AB1296" s="125"/>
      <c r="AC1296" s="125"/>
      <c r="AD1296" s="125"/>
      <c r="AE1296" s="125"/>
      <c r="AF1296" s="125"/>
      <c r="AG1296" s="125"/>
      <c r="AH1296" s="14"/>
      <c r="AV1296" s="14"/>
    </row>
    <row r="1297" spans="1:48" x14ac:dyDescent="0.3">
      <c r="A1297" s="122" t="s">
        <v>876</v>
      </c>
      <c r="Q1297" s="14"/>
      <c r="R1297" s="122" t="s">
        <v>881</v>
      </c>
      <c r="S1297" s="125"/>
      <c r="T1297" s="125"/>
      <c r="U1297" s="125"/>
      <c r="V1297" s="125"/>
      <c r="W1297" s="125"/>
      <c r="X1297" s="125"/>
      <c r="Y1297" s="125"/>
      <c r="Z1297" s="125"/>
      <c r="AA1297" s="125"/>
      <c r="AB1297" s="125"/>
      <c r="AC1297" s="125"/>
      <c r="AD1297" s="125"/>
      <c r="AE1297" s="125"/>
      <c r="AF1297" s="125"/>
      <c r="AG1297" s="125"/>
      <c r="AH1297" s="14"/>
      <c r="AI1297" s="123" t="s">
        <v>623</v>
      </c>
      <c r="AJ1297" s="123">
        <v>2022</v>
      </c>
      <c r="AK1297" s="123">
        <v>2021</v>
      </c>
      <c r="AL1297" s="123">
        <v>2020</v>
      </c>
      <c r="AM1297" s="123">
        <v>2019</v>
      </c>
      <c r="AN1297" s="123">
        <v>2018</v>
      </c>
      <c r="AV1297" s="14"/>
    </row>
    <row r="1298" spans="1:48" x14ac:dyDescent="0.3">
      <c r="Q1298" s="14"/>
      <c r="R1298" s="125"/>
      <c r="S1298" s="125"/>
      <c r="T1298" s="125"/>
      <c r="U1298" s="125"/>
      <c r="V1298" s="125"/>
      <c r="W1298" s="125"/>
      <c r="X1298" s="125"/>
      <c r="Y1298" s="125"/>
      <c r="Z1298" s="125"/>
      <c r="AA1298" s="125"/>
      <c r="AB1298" s="125"/>
      <c r="AC1298" s="125"/>
      <c r="AD1298" s="125"/>
      <c r="AE1298" s="125"/>
      <c r="AF1298" s="125"/>
      <c r="AG1298" s="125"/>
      <c r="AH1298" s="14"/>
      <c r="AI1298" s="123" t="s">
        <v>291</v>
      </c>
      <c r="AJ1298" s="135">
        <v>149765.69037365299</v>
      </c>
      <c r="AK1298" s="135">
        <v>154859.96220236999</v>
      </c>
      <c r="AL1298" s="135">
        <v>156444.94534595861</v>
      </c>
      <c r="AM1298" s="135">
        <v>157834.35756381397</v>
      </c>
      <c r="AN1298" s="135">
        <v>178223.42215231754</v>
      </c>
      <c r="AV1298" s="14"/>
    </row>
    <row r="1299" spans="1:48" x14ac:dyDescent="0.3">
      <c r="Q1299" s="14"/>
      <c r="R1299" s="125"/>
      <c r="S1299" s="125"/>
      <c r="T1299" s="125"/>
      <c r="U1299" s="125"/>
      <c r="V1299" s="125"/>
      <c r="W1299" s="125"/>
      <c r="X1299" s="125"/>
      <c r="Y1299" s="125"/>
      <c r="Z1299" s="125"/>
      <c r="AA1299" s="125"/>
      <c r="AB1299" s="125"/>
      <c r="AC1299" s="125"/>
      <c r="AD1299" s="125"/>
      <c r="AE1299" s="125"/>
      <c r="AF1299" s="125"/>
      <c r="AG1299" s="125"/>
      <c r="AH1299" s="14"/>
      <c r="AI1299" s="123" t="s">
        <v>72</v>
      </c>
      <c r="AJ1299" s="135">
        <v>378.92677080100003</v>
      </c>
      <c r="AK1299" s="135">
        <v>445.17682625999987</v>
      </c>
      <c r="AL1299" s="135">
        <v>410.59727803945759</v>
      </c>
      <c r="AM1299" s="135">
        <v>450.64253635819199</v>
      </c>
      <c r="AN1299" s="135">
        <v>533.92902845234391</v>
      </c>
      <c r="AV1299" s="14"/>
    </row>
    <row r="1300" spans="1:48" x14ac:dyDescent="0.3">
      <c r="Q1300" s="14"/>
      <c r="R1300" s="125"/>
      <c r="S1300" s="125"/>
      <c r="T1300" s="125"/>
      <c r="U1300" s="125"/>
      <c r="V1300" s="125"/>
      <c r="W1300" s="125"/>
      <c r="X1300" s="125"/>
      <c r="Y1300" s="125"/>
      <c r="Z1300" s="125"/>
      <c r="AA1300" s="125"/>
      <c r="AB1300" s="125"/>
      <c r="AC1300" s="125"/>
      <c r="AD1300" s="125"/>
      <c r="AE1300" s="125"/>
      <c r="AF1300" s="125"/>
      <c r="AG1300" s="125"/>
      <c r="AH1300" s="14"/>
      <c r="AI1300" s="123" t="s">
        <v>877</v>
      </c>
      <c r="AJ1300" s="136">
        <v>2.5301306985305453E-3</v>
      </c>
      <c r="AK1300" s="136">
        <v>2.8747057659632234E-3</v>
      </c>
      <c r="AL1300" s="136">
        <v>2.6245480615015881E-3</v>
      </c>
      <c r="AM1300" s="136">
        <v>2.8551612165684066E-3</v>
      </c>
      <c r="AN1300" s="136">
        <v>2.9958409618912199E-3</v>
      </c>
      <c r="AV1300" s="14"/>
    </row>
    <row r="1301" spans="1:48" x14ac:dyDescent="0.3">
      <c r="Q1301" s="14"/>
      <c r="R1301" s="125"/>
      <c r="S1301" s="125"/>
      <c r="T1301" s="125"/>
      <c r="U1301" s="125"/>
      <c r="V1301" s="125"/>
      <c r="W1301" s="125"/>
      <c r="X1301" s="125"/>
      <c r="Y1301" s="125"/>
      <c r="Z1301" s="125"/>
      <c r="AA1301" s="125"/>
      <c r="AB1301" s="125"/>
      <c r="AC1301" s="125"/>
      <c r="AD1301" s="125"/>
      <c r="AE1301" s="125"/>
      <c r="AF1301" s="125"/>
      <c r="AG1301" s="125"/>
      <c r="AH1301" s="14"/>
      <c r="AV1301" s="14"/>
    </row>
    <row r="1302" spans="1:48" x14ac:dyDescent="0.3">
      <c r="Q1302" s="14"/>
      <c r="R1302" s="125"/>
      <c r="S1302" s="125"/>
      <c r="T1302" s="125"/>
      <c r="U1302" s="125"/>
      <c r="V1302" s="125"/>
      <c r="W1302" s="125"/>
      <c r="X1302" s="125"/>
      <c r="Y1302" s="125"/>
      <c r="Z1302" s="125"/>
      <c r="AA1302" s="125"/>
      <c r="AB1302" s="125"/>
      <c r="AC1302" s="125"/>
      <c r="AD1302" s="125"/>
      <c r="AE1302" s="125"/>
      <c r="AF1302" s="125"/>
      <c r="AG1302" s="125"/>
      <c r="AH1302" s="14"/>
      <c r="AV1302" s="14"/>
    </row>
    <row r="1303" spans="1:48" x14ac:dyDescent="0.3">
      <c r="Q1303" s="14"/>
      <c r="R1303" s="125"/>
      <c r="S1303" s="125"/>
      <c r="T1303" s="125"/>
      <c r="U1303" s="125"/>
      <c r="V1303" s="125"/>
      <c r="W1303" s="125"/>
      <c r="X1303" s="125"/>
      <c r="Y1303" s="125"/>
      <c r="Z1303" s="125"/>
      <c r="AA1303" s="125"/>
      <c r="AB1303" s="125"/>
      <c r="AC1303" s="125"/>
      <c r="AD1303" s="125"/>
      <c r="AE1303" s="125"/>
      <c r="AF1303" s="125"/>
      <c r="AG1303" s="125"/>
      <c r="AH1303" s="14"/>
      <c r="AV1303" s="14"/>
    </row>
    <row r="1304" spans="1:48" x14ac:dyDescent="0.3">
      <c r="Q1304" s="14"/>
      <c r="R1304" s="125"/>
      <c r="S1304" s="125"/>
      <c r="T1304" s="125"/>
      <c r="U1304" s="125"/>
      <c r="V1304" s="125"/>
      <c r="W1304" s="125"/>
      <c r="X1304" s="125"/>
      <c r="Y1304" s="125"/>
      <c r="Z1304" s="125"/>
      <c r="AA1304" s="125"/>
      <c r="AB1304" s="125"/>
      <c r="AC1304" s="125"/>
      <c r="AD1304" s="125"/>
      <c r="AE1304" s="125"/>
      <c r="AF1304" s="125"/>
      <c r="AG1304" s="125"/>
      <c r="AH1304" s="14"/>
      <c r="AV1304" s="14"/>
    </row>
    <row r="1305" spans="1:48" x14ac:dyDescent="0.3">
      <c r="A1305" s="121"/>
      <c r="B1305" s="14"/>
      <c r="C1305" s="14"/>
      <c r="D1305" s="14"/>
      <c r="E1305" s="14"/>
      <c r="F1305" s="14"/>
      <c r="G1305" s="14"/>
      <c r="H1305" s="14"/>
      <c r="I1305" s="14"/>
      <c r="J1305" s="14"/>
      <c r="K1305" s="14"/>
      <c r="L1305" s="14"/>
      <c r="M1305" s="14"/>
      <c r="N1305" s="14"/>
      <c r="O1305" s="14"/>
      <c r="P1305" s="14"/>
      <c r="Q1305" s="14"/>
      <c r="R1305" s="14"/>
      <c r="S1305" s="14"/>
      <c r="T1305" s="14"/>
      <c r="U1305" s="14"/>
      <c r="V1305" s="14"/>
      <c r="W1305" s="14"/>
      <c r="X1305" s="14"/>
      <c r="Y1305" s="14"/>
      <c r="Z1305" s="14"/>
      <c r="AA1305" s="14"/>
      <c r="AB1305" s="14"/>
      <c r="AC1305" s="14"/>
      <c r="AD1305" s="14"/>
      <c r="AE1305" s="14"/>
      <c r="AF1305" s="14"/>
      <c r="AG1305" s="14"/>
      <c r="AH1305" s="14"/>
      <c r="AI1305" s="14"/>
      <c r="AJ1305" s="14"/>
      <c r="AK1305" s="14"/>
      <c r="AL1305" s="14"/>
      <c r="AM1305" s="14"/>
      <c r="AN1305" s="14"/>
      <c r="AO1305" s="14"/>
      <c r="AP1305" s="14"/>
      <c r="AQ1305" s="14"/>
      <c r="AR1305" s="14"/>
      <c r="AS1305" s="14"/>
      <c r="AT1305" s="14"/>
      <c r="AU1305" s="14"/>
      <c r="AV1305" s="14"/>
    </row>
  </sheetData>
  <pageMargins left="0.70866141732283472" right="0.70866141732283472" top="0.74803149606299213" bottom="0.74803149606299213" header="0.31496062992125984" footer="0.31496062992125984"/>
  <pageSetup paperSize="9" scale="19" fitToHeight="14" orientation="portrait" verticalDpi="0"/>
  <rowBreaks count="10" manualBreakCount="10">
    <brk id="96" max="15" man="1"/>
    <brk id="193" max="15" man="1"/>
    <brk id="287" max="15" man="1"/>
    <brk id="391" max="15" man="1"/>
    <brk id="485" max="15" man="1"/>
    <brk id="585" max="15" man="1"/>
    <brk id="737" max="15" man="1"/>
    <brk id="835" max="15" man="1"/>
    <brk id="1033" max="15" man="1"/>
    <brk id="1174" max="15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tabColor indexed="12"/>
  </sheetPr>
  <dimension ref="A1:E226"/>
  <sheetViews>
    <sheetView zoomScaleNormal="100" workbookViewId="0"/>
  </sheetViews>
  <sheetFormatPr baseColWidth="10" defaultColWidth="10.81640625" defaultRowHeight="12.5" x14ac:dyDescent="0.25"/>
  <cols>
    <col min="1" max="1" width="8.81640625" style="4" customWidth="1"/>
    <col min="2" max="2" width="73.1796875" style="4" customWidth="1"/>
    <col min="3" max="3" width="92.453125" style="4" customWidth="1"/>
    <col min="4" max="4" width="10.81640625" style="4"/>
    <col min="5" max="5" width="30.81640625" style="4" bestFit="1" customWidth="1"/>
    <col min="6" max="6" width="18.1796875" style="4" bestFit="1" customWidth="1"/>
    <col min="7" max="7" width="26.7265625" style="4" bestFit="1" customWidth="1"/>
    <col min="8" max="8" width="72.1796875" style="4" bestFit="1" customWidth="1"/>
    <col min="9" max="16384" width="10.81640625" style="4"/>
  </cols>
  <sheetData>
    <row r="1" spans="1:5" ht="13" x14ac:dyDescent="0.3">
      <c r="A1" s="2" t="s">
        <v>0</v>
      </c>
      <c r="B1" s="2" t="s">
        <v>1</v>
      </c>
      <c r="C1" s="2" t="s">
        <v>2</v>
      </c>
      <c r="D1" s="3"/>
    </row>
    <row r="2" spans="1:5" x14ac:dyDescent="0.25">
      <c r="A2" s="7" t="s">
        <v>141</v>
      </c>
      <c r="B2" s="7" t="s">
        <v>39</v>
      </c>
      <c r="C2" s="7" t="s">
        <v>40</v>
      </c>
      <c r="D2" s="7"/>
    </row>
    <row r="3" spans="1:5" x14ac:dyDescent="0.25">
      <c r="A3" s="7" t="s">
        <v>142</v>
      </c>
      <c r="B3" s="7" t="s">
        <v>41</v>
      </c>
      <c r="C3" s="7" t="s">
        <v>42</v>
      </c>
      <c r="D3" s="7"/>
    </row>
    <row r="4" spans="1:5" x14ac:dyDescent="0.25">
      <c r="A4" s="7" t="s">
        <v>143</v>
      </c>
      <c r="B4" s="7" t="s">
        <v>43</v>
      </c>
      <c r="C4" s="7" t="s">
        <v>44</v>
      </c>
      <c r="D4" s="7"/>
    </row>
    <row r="5" spans="1:5" x14ac:dyDescent="0.25">
      <c r="A5" s="7" t="s">
        <v>144</v>
      </c>
      <c r="B5" s="7" t="s">
        <v>576</v>
      </c>
      <c r="C5" s="7" t="s">
        <v>577</v>
      </c>
      <c r="D5" s="7"/>
    </row>
    <row r="6" spans="1:5" x14ac:dyDescent="0.25">
      <c r="A6" s="7" t="s">
        <v>145</v>
      </c>
      <c r="B6" s="7" t="s">
        <v>574</v>
      </c>
      <c r="C6" s="7" t="s">
        <v>575</v>
      </c>
      <c r="D6" s="7"/>
    </row>
    <row r="7" spans="1:5" x14ac:dyDescent="0.25">
      <c r="A7" s="7" t="s">
        <v>146</v>
      </c>
      <c r="B7" s="7" t="s">
        <v>45</v>
      </c>
      <c r="C7" s="7" t="s">
        <v>46</v>
      </c>
      <c r="D7" s="7"/>
    </row>
    <row r="8" spans="1:5" x14ac:dyDescent="0.25">
      <c r="A8" s="7" t="s">
        <v>147</v>
      </c>
      <c r="B8" s="7" t="s">
        <v>148</v>
      </c>
      <c r="C8" s="7" t="s">
        <v>149</v>
      </c>
      <c r="D8" s="7"/>
    </row>
    <row r="9" spans="1:5" x14ac:dyDescent="0.25">
      <c r="A9" s="7" t="s">
        <v>150</v>
      </c>
      <c r="B9" s="7" t="s">
        <v>47</v>
      </c>
      <c r="C9" s="7" t="s">
        <v>48</v>
      </c>
      <c r="D9" s="7"/>
    </row>
    <row r="10" spans="1:5" x14ac:dyDescent="0.25">
      <c r="A10" s="7" t="s">
        <v>151</v>
      </c>
      <c r="B10" s="7" t="s">
        <v>152</v>
      </c>
      <c r="C10" s="7" t="s">
        <v>49</v>
      </c>
      <c r="D10" s="7"/>
    </row>
    <row r="11" spans="1:5" x14ac:dyDescent="0.25">
      <c r="A11" s="7" t="s">
        <v>153</v>
      </c>
      <c r="B11" s="7" t="s">
        <v>154</v>
      </c>
      <c r="C11" s="7" t="s">
        <v>155</v>
      </c>
      <c r="D11" s="7"/>
    </row>
    <row r="12" spans="1:5" x14ac:dyDescent="0.25">
      <c r="A12" s="7" t="s">
        <v>156</v>
      </c>
      <c r="B12" s="7" t="s">
        <v>157</v>
      </c>
      <c r="C12" s="7" t="s">
        <v>158</v>
      </c>
      <c r="D12" s="7"/>
    </row>
    <row r="13" spans="1:5" x14ac:dyDescent="0.25">
      <c r="A13" s="7" t="s">
        <v>159</v>
      </c>
      <c r="B13" s="8" t="s">
        <v>160</v>
      </c>
      <c r="C13" s="8" t="s">
        <v>161</v>
      </c>
      <c r="D13" s="7"/>
    </row>
    <row r="14" spans="1:5" x14ac:dyDescent="0.25">
      <c r="A14" s="7" t="s">
        <v>162</v>
      </c>
      <c r="B14" s="7" t="s">
        <v>163</v>
      </c>
      <c r="C14" s="9" t="s">
        <v>164</v>
      </c>
      <c r="D14" s="7"/>
    </row>
    <row r="15" spans="1:5" x14ac:dyDescent="0.25">
      <c r="A15" s="7" t="s">
        <v>165</v>
      </c>
      <c r="B15" s="7" t="s">
        <v>166</v>
      </c>
      <c r="C15" s="7" t="s">
        <v>167</v>
      </c>
      <c r="D15" s="7"/>
      <c r="E15" s="10"/>
    </row>
    <row r="16" spans="1:5" x14ac:dyDescent="0.25">
      <c r="A16" s="7" t="s">
        <v>168</v>
      </c>
      <c r="B16" s="7" t="s">
        <v>169</v>
      </c>
      <c r="C16" s="7" t="s">
        <v>170</v>
      </c>
      <c r="D16" s="7"/>
    </row>
    <row r="17" spans="1:4" x14ac:dyDescent="0.25">
      <c r="A17" s="7" t="s">
        <v>171</v>
      </c>
      <c r="B17" s="7" t="s">
        <v>172</v>
      </c>
      <c r="C17" s="7" t="s">
        <v>173</v>
      </c>
      <c r="D17" s="7"/>
    </row>
    <row r="18" spans="1:4" x14ac:dyDescent="0.25">
      <c r="A18" s="7" t="s">
        <v>174</v>
      </c>
      <c r="B18" s="7" t="s">
        <v>17</v>
      </c>
      <c r="C18" s="7" t="s">
        <v>18</v>
      </c>
      <c r="D18" s="7"/>
    </row>
    <row r="19" spans="1:4" x14ac:dyDescent="0.25">
      <c r="A19" s="7" t="s">
        <v>175</v>
      </c>
      <c r="B19" s="7" t="s">
        <v>19</v>
      </c>
      <c r="C19" s="7" t="s">
        <v>20</v>
      </c>
      <c r="D19" s="7"/>
    </row>
    <row r="20" spans="1:4" x14ac:dyDescent="0.25">
      <c r="A20" s="7" t="s">
        <v>176</v>
      </c>
      <c r="B20" s="7" t="s">
        <v>177</v>
      </c>
      <c r="C20" s="7" t="s">
        <v>178</v>
      </c>
      <c r="D20" s="7"/>
    </row>
    <row r="21" spans="1:4" x14ac:dyDescent="0.25">
      <c r="A21" s="7" t="s">
        <v>179</v>
      </c>
      <c r="B21" s="7" t="s">
        <v>180</v>
      </c>
      <c r="C21" s="7" t="s">
        <v>181</v>
      </c>
      <c r="D21" s="7"/>
    </row>
    <row r="22" spans="1:4" x14ac:dyDescent="0.25">
      <c r="A22" s="16" t="s">
        <v>593</v>
      </c>
      <c r="B22" s="16" t="s">
        <v>594</v>
      </c>
      <c r="C22" s="16" t="s">
        <v>595</v>
      </c>
      <c r="D22" s="7"/>
    </row>
    <row r="23" spans="1:4" x14ac:dyDescent="0.25">
      <c r="A23" s="18" t="s">
        <v>610</v>
      </c>
      <c r="B23" s="7" t="s">
        <v>7</v>
      </c>
      <c r="C23" s="7" t="s">
        <v>8</v>
      </c>
      <c r="D23" s="7"/>
    </row>
    <row r="24" spans="1:4" x14ac:dyDescent="0.25">
      <c r="A24" s="18" t="s">
        <v>611</v>
      </c>
      <c r="B24" s="7" t="s">
        <v>182</v>
      </c>
      <c r="C24" s="7" t="s">
        <v>183</v>
      </c>
      <c r="D24" s="7"/>
    </row>
    <row r="25" spans="1:4" x14ac:dyDescent="0.25">
      <c r="A25" s="18" t="s">
        <v>612</v>
      </c>
      <c r="B25" s="7" t="s">
        <v>184</v>
      </c>
      <c r="C25" s="7" t="s">
        <v>185</v>
      </c>
      <c r="D25" s="7"/>
    </row>
    <row r="26" spans="1:4" x14ac:dyDescent="0.25">
      <c r="A26" s="18" t="s">
        <v>613</v>
      </c>
      <c r="B26" s="7" t="s">
        <v>186</v>
      </c>
      <c r="C26" s="7" t="s">
        <v>187</v>
      </c>
      <c r="D26" s="7"/>
    </row>
    <row r="27" spans="1:4" x14ac:dyDescent="0.25">
      <c r="A27" s="18" t="s">
        <v>614</v>
      </c>
      <c r="B27" s="7" t="s">
        <v>188</v>
      </c>
      <c r="C27" s="7" t="s">
        <v>9</v>
      </c>
      <c r="D27" s="7"/>
    </row>
    <row r="28" spans="1:4" x14ac:dyDescent="0.25">
      <c r="A28" s="18" t="s">
        <v>615</v>
      </c>
      <c r="B28" s="7" t="s">
        <v>50</v>
      </c>
      <c r="C28" s="7" t="s">
        <v>51</v>
      </c>
      <c r="D28" s="7"/>
    </row>
    <row r="29" spans="1:4" x14ac:dyDescent="0.25">
      <c r="A29" s="18" t="s">
        <v>616</v>
      </c>
      <c r="B29" s="7" t="s">
        <v>54</v>
      </c>
      <c r="C29" s="7" t="s">
        <v>55</v>
      </c>
      <c r="D29" s="7"/>
    </row>
    <row r="30" spans="1:4" x14ac:dyDescent="0.25">
      <c r="A30" s="18" t="s">
        <v>617</v>
      </c>
      <c r="B30" s="7" t="s">
        <v>52</v>
      </c>
      <c r="C30" s="7" t="s">
        <v>53</v>
      </c>
      <c r="D30" s="7"/>
    </row>
    <row r="31" spans="1:4" x14ac:dyDescent="0.25">
      <c r="A31" s="18" t="s">
        <v>618</v>
      </c>
      <c r="B31" s="7" t="s">
        <v>56</v>
      </c>
      <c r="C31" s="7" t="s">
        <v>57</v>
      </c>
      <c r="D31" s="7"/>
    </row>
    <row r="32" spans="1:4" x14ac:dyDescent="0.25">
      <c r="A32" s="7" t="s">
        <v>189</v>
      </c>
      <c r="B32" s="7" t="s">
        <v>190</v>
      </c>
      <c r="C32" s="7" t="s">
        <v>191</v>
      </c>
      <c r="D32" s="7"/>
    </row>
    <row r="33" spans="1:4" x14ac:dyDescent="0.25">
      <c r="A33" s="7" t="s">
        <v>192</v>
      </c>
      <c r="B33" s="7" t="s">
        <v>193</v>
      </c>
      <c r="C33" s="7" t="s">
        <v>194</v>
      </c>
      <c r="D33" s="7"/>
    </row>
    <row r="34" spans="1:4" x14ac:dyDescent="0.25">
      <c r="A34" s="7" t="s">
        <v>195</v>
      </c>
      <c r="B34" s="7" t="s">
        <v>196</v>
      </c>
      <c r="C34" s="7" t="s">
        <v>197</v>
      </c>
      <c r="D34" s="7"/>
    </row>
    <row r="35" spans="1:4" x14ac:dyDescent="0.25">
      <c r="A35" s="7" t="s">
        <v>198</v>
      </c>
      <c r="B35" s="7" t="s">
        <v>58</v>
      </c>
      <c r="C35" s="7" t="s">
        <v>59</v>
      </c>
      <c r="D35" s="7"/>
    </row>
    <row r="36" spans="1:4" x14ac:dyDescent="0.25">
      <c r="A36" s="7" t="s">
        <v>199</v>
      </c>
      <c r="B36" s="7" t="s">
        <v>200</v>
      </c>
      <c r="C36" s="7" t="s">
        <v>201</v>
      </c>
      <c r="D36" s="7"/>
    </row>
    <row r="37" spans="1:4" x14ac:dyDescent="0.25">
      <c r="A37" s="7" t="s">
        <v>202</v>
      </c>
      <c r="B37" s="7" t="s">
        <v>21</v>
      </c>
      <c r="C37" s="7" t="s">
        <v>22</v>
      </c>
      <c r="D37" s="7"/>
    </row>
    <row r="38" spans="1:4" x14ac:dyDescent="0.25">
      <c r="A38" s="7" t="s">
        <v>203</v>
      </c>
      <c r="B38" s="7" t="s">
        <v>204</v>
      </c>
      <c r="C38" s="7" t="s">
        <v>205</v>
      </c>
      <c r="D38" s="7"/>
    </row>
    <row r="39" spans="1:4" x14ac:dyDescent="0.25">
      <c r="A39" s="7" t="s">
        <v>206</v>
      </c>
      <c r="B39" s="7" t="s">
        <v>62</v>
      </c>
      <c r="C39" s="7" t="s">
        <v>63</v>
      </c>
      <c r="D39" s="7"/>
    </row>
    <row r="40" spans="1:4" x14ac:dyDescent="0.25">
      <c r="A40" s="7" t="s">
        <v>207</v>
      </c>
      <c r="B40" s="7" t="s">
        <v>60</v>
      </c>
      <c r="C40" s="7" t="s">
        <v>61</v>
      </c>
      <c r="D40" s="7"/>
    </row>
    <row r="41" spans="1:4" x14ac:dyDescent="0.25">
      <c r="A41" s="7" t="s">
        <v>208</v>
      </c>
      <c r="B41" s="7" t="s">
        <v>209</v>
      </c>
      <c r="C41" s="7" t="s">
        <v>210</v>
      </c>
      <c r="D41" s="7"/>
    </row>
    <row r="42" spans="1:4" x14ac:dyDescent="0.25">
      <c r="A42" s="7" t="s">
        <v>211</v>
      </c>
      <c r="B42" s="7" t="s">
        <v>62</v>
      </c>
      <c r="C42" s="7" t="s">
        <v>63</v>
      </c>
      <c r="D42" s="7"/>
    </row>
    <row r="43" spans="1:4" x14ac:dyDescent="0.25">
      <c r="A43" s="7" t="s">
        <v>212</v>
      </c>
      <c r="B43" s="7" t="s">
        <v>60</v>
      </c>
      <c r="C43" s="7" t="s">
        <v>61</v>
      </c>
      <c r="D43" s="7"/>
    </row>
    <row r="44" spans="1:4" x14ac:dyDescent="0.25">
      <c r="A44" s="7" t="s">
        <v>213</v>
      </c>
      <c r="B44" s="7" t="s">
        <v>214</v>
      </c>
      <c r="C44" s="7" t="s">
        <v>215</v>
      </c>
      <c r="D44" s="7"/>
    </row>
    <row r="45" spans="1:4" x14ac:dyDescent="0.25">
      <c r="A45" s="7" t="s">
        <v>216</v>
      </c>
      <c r="B45" s="7" t="s">
        <v>64</v>
      </c>
      <c r="C45" s="7" t="s">
        <v>65</v>
      </c>
      <c r="D45" s="7"/>
    </row>
    <row r="46" spans="1:4" x14ac:dyDescent="0.25">
      <c r="A46" s="7" t="s">
        <v>217</v>
      </c>
      <c r="B46" s="7" t="s">
        <v>3</v>
      </c>
      <c r="C46" s="7" t="s">
        <v>4</v>
      </c>
      <c r="D46" s="7"/>
    </row>
    <row r="47" spans="1:4" x14ac:dyDescent="0.25">
      <c r="A47" s="7" t="s">
        <v>218</v>
      </c>
      <c r="B47" s="7" t="s">
        <v>219</v>
      </c>
      <c r="C47" s="7" t="s">
        <v>220</v>
      </c>
      <c r="D47" s="7"/>
    </row>
    <row r="48" spans="1:4" x14ac:dyDescent="0.25">
      <c r="A48" s="7" t="s">
        <v>221</v>
      </c>
      <c r="B48" s="7" t="s">
        <v>66</v>
      </c>
      <c r="C48" s="7" t="s">
        <v>67</v>
      </c>
      <c r="D48" s="7"/>
    </row>
    <row r="49" spans="1:4" x14ac:dyDescent="0.25">
      <c r="A49" s="7" t="s">
        <v>222</v>
      </c>
      <c r="B49" s="7" t="s">
        <v>223</v>
      </c>
      <c r="C49" s="7" t="s">
        <v>224</v>
      </c>
      <c r="D49" s="7"/>
    </row>
    <row r="50" spans="1:4" x14ac:dyDescent="0.25">
      <c r="A50" s="7" t="s">
        <v>225</v>
      </c>
      <c r="B50" s="7" t="s">
        <v>68</v>
      </c>
      <c r="C50" s="7" t="s">
        <v>69</v>
      </c>
      <c r="D50" s="7"/>
    </row>
    <row r="51" spans="1:4" x14ac:dyDescent="0.25">
      <c r="A51" s="7" t="s">
        <v>226</v>
      </c>
      <c r="B51" s="7" t="s">
        <v>227</v>
      </c>
      <c r="C51" s="7" t="s">
        <v>228</v>
      </c>
      <c r="D51" s="7"/>
    </row>
    <row r="52" spans="1:4" x14ac:dyDescent="0.25">
      <c r="A52" s="7" t="s">
        <v>229</v>
      </c>
      <c r="B52" s="7" t="s">
        <v>70</v>
      </c>
      <c r="C52" s="7" t="s">
        <v>71</v>
      </c>
      <c r="D52" s="7"/>
    </row>
    <row r="53" spans="1:4" x14ac:dyDescent="0.25">
      <c r="A53" s="7" t="s">
        <v>230</v>
      </c>
      <c r="B53" s="7" t="s">
        <v>231</v>
      </c>
      <c r="C53" s="7" t="s">
        <v>232</v>
      </c>
      <c r="D53" s="7"/>
    </row>
    <row r="54" spans="1:4" x14ac:dyDescent="0.25">
      <c r="A54" s="7" t="s">
        <v>233</v>
      </c>
      <c r="B54" s="7" t="s">
        <v>234</v>
      </c>
      <c r="C54" s="7" t="s">
        <v>235</v>
      </c>
      <c r="D54" s="7"/>
    </row>
    <row r="55" spans="1:4" x14ac:dyDescent="0.25">
      <c r="A55" s="7" t="s">
        <v>236</v>
      </c>
      <c r="B55" s="7" t="s">
        <v>237</v>
      </c>
      <c r="C55" s="7" t="s">
        <v>238</v>
      </c>
      <c r="D55" s="7"/>
    </row>
    <row r="56" spans="1:4" x14ac:dyDescent="0.25">
      <c r="A56" s="7" t="s">
        <v>239</v>
      </c>
      <c r="B56" s="7" t="s">
        <v>240</v>
      </c>
      <c r="C56" s="7" t="s">
        <v>241</v>
      </c>
      <c r="D56" s="7"/>
    </row>
    <row r="57" spans="1:4" x14ac:dyDescent="0.25">
      <c r="A57" s="7" t="s">
        <v>242</v>
      </c>
      <c r="B57" s="7" t="s">
        <v>10</v>
      </c>
      <c r="C57" s="7" t="s">
        <v>243</v>
      </c>
      <c r="D57" s="7"/>
    </row>
    <row r="58" spans="1:4" x14ac:dyDescent="0.25">
      <c r="A58" s="7" t="s">
        <v>244</v>
      </c>
      <c r="B58" s="7" t="s">
        <v>245</v>
      </c>
      <c r="C58" s="7" t="s">
        <v>246</v>
      </c>
      <c r="D58" s="7"/>
    </row>
    <row r="59" spans="1:4" x14ac:dyDescent="0.25">
      <c r="A59" s="7" t="s">
        <v>247</v>
      </c>
      <c r="B59" s="7" t="s">
        <v>248</v>
      </c>
      <c r="C59" s="7" t="s">
        <v>136</v>
      </c>
      <c r="D59" s="7"/>
    </row>
    <row r="60" spans="1:4" x14ac:dyDescent="0.25">
      <c r="A60" s="7" t="s">
        <v>249</v>
      </c>
      <c r="B60" s="7" t="s">
        <v>250</v>
      </c>
      <c r="C60" s="7" t="s">
        <v>251</v>
      </c>
      <c r="D60" s="7"/>
    </row>
    <row r="61" spans="1:4" x14ac:dyDescent="0.25">
      <c r="A61" s="7" t="s">
        <v>252</v>
      </c>
      <c r="B61" s="7" t="s">
        <v>253</v>
      </c>
      <c r="C61" s="7" t="s">
        <v>254</v>
      </c>
      <c r="D61" s="7"/>
    </row>
    <row r="62" spans="1:4" x14ac:dyDescent="0.25">
      <c r="A62" s="7" t="s">
        <v>255</v>
      </c>
      <c r="B62" s="7" t="s">
        <v>256</v>
      </c>
      <c r="C62" s="7" t="s">
        <v>257</v>
      </c>
      <c r="D62" s="7"/>
    </row>
    <row r="63" spans="1:4" x14ac:dyDescent="0.25">
      <c r="A63" s="7" t="s">
        <v>258</v>
      </c>
      <c r="B63" s="7" t="s">
        <v>72</v>
      </c>
      <c r="C63" s="7" t="s">
        <v>73</v>
      </c>
      <c r="D63" s="7"/>
    </row>
    <row r="64" spans="1:4" x14ac:dyDescent="0.25">
      <c r="A64" s="7" t="s">
        <v>259</v>
      </c>
      <c r="B64" s="7" t="s">
        <v>74</v>
      </c>
      <c r="C64" s="7" t="s">
        <v>75</v>
      </c>
      <c r="D64" s="7"/>
    </row>
    <row r="65" spans="1:5" x14ac:dyDescent="0.25">
      <c r="A65" s="7" t="s">
        <v>260</v>
      </c>
      <c r="B65" s="7" t="s">
        <v>76</v>
      </c>
      <c r="C65" s="7" t="s">
        <v>23</v>
      </c>
      <c r="D65" s="7"/>
    </row>
    <row r="66" spans="1:5" x14ac:dyDescent="0.25">
      <c r="A66" s="7" t="s">
        <v>261</v>
      </c>
      <c r="B66" s="7" t="s">
        <v>77</v>
      </c>
      <c r="C66" s="7" t="s">
        <v>78</v>
      </c>
      <c r="D66" s="7"/>
    </row>
    <row r="67" spans="1:5" x14ac:dyDescent="0.25">
      <c r="A67" s="7" t="s">
        <v>262</v>
      </c>
      <c r="B67" s="7" t="s">
        <v>7</v>
      </c>
      <c r="C67" s="7" t="s">
        <v>8</v>
      </c>
      <c r="D67" s="7"/>
    </row>
    <row r="68" spans="1:5" x14ac:dyDescent="0.25">
      <c r="A68" s="7" t="s">
        <v>263</v>
      </c>
      <c r="B68" s="7" t="s">
        <v>182</v>
      </c>
      <c r="C68" s="7" t="s">
        <v>183</v>
      </c>
      <c r="D68" s="7"/>
    </row>
    <row r="69" spans="1:5" x14ac:dyDescent="0.25">
      <c r="A69" s="7" t="s">
        <v>264</v>
      </c>
      <c r="B69" s="7" t="s">
        <v>265</v>
      </c>
      <c r="C69" s="7" t="s">
        <v>265</v>
      </c>
      <c r="D69" s="7"/>
    </row>
    <row r="70" spans="1:5" x14ac:dyDescent="0.25">
      <c r="A70" s="7" t="s">
        <v>266</v>
      </c>
      <c r="B70" s="7" t="s">
        <v>267</v>
      </c>
      <c r="C70" s="7" t="s">
        <v>268</v>
      </c>
      <c r="D70" s="7"/>
      <c r="E70" s="5"/>
    </row>
    <row r="71" spans="1:5" x14ac:dyDescent="0.25">
      <c r="A71" s="7" t="s">
        <v>269</v>
      </c>
      <c r="B71" s="7" t="s">
        <v>184</v>
      </c>
      <c r="C71" s="7" t="s">
        <v>185</v>
      </c>
      <c r="D71" s="7"/>
    </row>
    <row r="72" spans="1:5" x14ac:dyDescent="0.25">
      <c r="A72" s="7" t="s">
        <v>270</v>
      </c>
      <c r="B72" s="7" t="s">
        <v>186</v>
      </c>
      <c r="C72" s="7" t="s">
        <v>187</v>
      </c>
      <c r="D72" s="7"/>
    </row>
    <row r="73" spans="1:5" x14ac:dyDescent="0.25">
      <c r="A73" s="7" t="s">
        <v>271</v>
      </c>
      <c r="B73" s="7" t="s">
        <v>272</v>
      </c>
      <c r="C73" s="7" t="s">
        <v>273</v>
      </c>
      <c r="D73" s="7"/>
    </row>
    <row r="74" spans="1:5" x14ac:dyDescent="0.25">
      <c r="A74" s="7" t="s">
        <v>274</v>
      </c>
      <c r="B74" s="7" t="s">
        <v>275</v>
      </c>
      <c r="C74" s="7" t="s">
        <v>276</v>
      </c>
      <c r="D74" s="7"/>
    </row>
    <row r="75" spans="1:5" x14ac:dyDescent="0.25">
      <c r="A75" s="7" t="s">
        <v>277</v>
      </c>
      <c r="B75" s="7" t="s">
        <v>5</v>
      </c>
      <c r="C75" s="7" t="s">
        <v>6</v>
      </c>
      <c r="D75" s="7"/>
    </row>
    <row r="76" spans="1:5" x14ac:dyDescent="0.25">
      <c r="A76" s="7" t="s">
        <v>278</v>
      </c>
      <c r="B76" s="7" t="s">
        <v>279</v>
      </c>
      <c r="C76" s="7" t="s">
        <v>280</v>
      </c>
      <c r="D76" s="7"/>
    </row>
    <row r="77" spans="1:5" x14ac:dyDescent="0.25">
      <c r="A77" s="7" t="s">
        <v>281</v>
      </c>
      <c r="B77" s="7" t="s">
        <v>188</v>
      </c>
      <c r="C77" s="7" t="s">
        <v>9</v>
      </c>
      <c r="D77" s="7"/>
    </row>
    <row r="78" spans="1:5" x14ac:dyDescent="0.25">
      <c r="A78" s="7" t="s">
        <v>282</v>
      </c>
      <c r="B78" s="7" t="s">
        <v>283</v>
      </c>
      <c r="C78" s="7" t="s">
        <v>284</v>
      </c>
      <c r="D78" s="7"/>
    </row>
    <row r="79" spans="1:5" x14ac:dyDescent="0.25">
      <c r="A79" s="7" t="s">
        <v>285</v>
      </c>
      <c r="B79" s="7" t="s">
        <v>79</v>
      </c>
      <c r="C79" s="7" t="s">
        <v>80</v>
      </c>
      <c r="D79" s="7"/>
    </row>
    <row r="80" spans="1:5" x14ac:dyDescent="0.25">
      <c r="A80" s="7" t="s">
        <v>286</v>
      </c>
      <c r="B80" s="7" t="s">
        <v>287</v>
      </c>
      <c r="C80" s="7" t="s">
        <v>288</v>
      </c>
      <c r="D80" s="7"/>
    </row>
    <row r="81" spans="1:4" x14ac:dyDescent="0.25">
      <c r="A81" s="7" t="s">
        <v>289</v>
      </c>
      <c r="B81" s="7" t="s">
        <v>81</v>
      </c>
      <c r="C81" s="7" t="s">
        <v>82</v>
      </c>
      <c r="D81" s="7"/>
    </row>
    <row r="82" spans="1:4" x14ac:dyDescent="0.25">
      <c r="A82" s="7" t="s">
        <v>290</v>
      </c>
      <c r="B82" s="7" t="s">
        <v>291</v>
      </c>
      <c r="C82" s="7" t="s">
        <v>292</v>
      </c>
      <c r="D82" s="7"/>
    </row>
    <row r="83" spans="1:4" x14ac:dyDescent="0.25">
      <c r="A83" s="7" t="s">
        <v>293</v>
      </c>
      <c r="B83" s="7" t="s">
        <v>66</v>
      </c>
      <c r="C83" s="7" t="s">
        <v>67</v>
      </c>
      <c r="D83" s="7"/>
    </row>
    <row r="84" spans="1:4" x14ac:dyDescent="0.25">
      <c r="A84" s="7" t="s">
        <v>294</v>
      </c>
      <c r="B84" s="7" t="s">
        <v>83</v>
      </c>
      <c r="C84" s="7" t="s">
        <v>295</v>
      </c>
      <c r="D84" s="7"/>
    </row>
    <row r="85" spans="1:4" x14ac:dyDescent="0.25">
      <c r="A85" s="7" t="s">
        <v>296</v>
      </c>
      <c r="B85" s="7" t="s">
        <v>84</v>
      </c>
      <c r="C85" s="7" t="s">
        <v>297</v>
      </c>
      <c r="D85" s="7"/>
    </row>
    <row r="86" spans="1:4" x14ac:dyDescent="0.25">
      <c r="A86" s="7" t="s">
        <v>298</v>
      </c>
      <c r="B86" s="7" t="s">
        <v>299</v>
      </c>
      <c r="C86" s="7" t="s">
        <v>224</v>
      </c>
      <c r="D86" s="7"/>
    </row>
    <row r="87" spans="1:4" x14ac:dyDescent="0.25">
      <c r="A87" s="7" t="s">
        <v>300</v>
      </c>
      <c r="B87" s="7" t="s">
        <v>83</v>
      </c>
      <c r="C87" s="7" t="s">
        <v>295</v>
      </c>
      <c r="D87" s="7"/>
    </row>
    <row r="88" spans="1:4" x14ac:dyDescent="0.25">
      <c r="A88" s="7" t="s">
        <v>301</v>
      </c>
      <c r="B88" s="7" t="s">
        <v>84</v>
      </c>
      <c r="C88" s="7" t="s">
        <v>297</v>
      </c>
      <c r="D88" s="7"/>
    </row>
    <row r="89" spans="1:4" x14ac:dyDescent="0.25">
      <c r="A89" s="7" t="s">
        <v>302</v>
      </c>
      <c r="B89" s="7" t="s">
        <v>68</v>
      </c>
      <c r="C89" s="7" t="s">
        <v>69</v>
      </c>
      <c r="D89" s="7"/>
    </row>
    <row r="90" spans="1:4" x14ac:dyDescent="0.25">
      <c r="A90" s="7" t="s">
        <v>303</v>
      </c>
      <c r="B90" s="7" t="s">
        <v>83</v>
      </c>
      <c r="C90" s="7" t="s">
        <v>295</v>
      </c>
      <c r="D90" s="7"/>
    </row>
    <row r="91" spans="1:4" x14ac:dyDescent="0.25">
      <c r="A91" s="7" t="s">
        <v>304</v>
      </c>
      <c r="B91" s="7" t="s">
        <v>84</v>
      </c>
      <c r="C91" s="7" t="s">
        <v>297</v>
      </c>
      <c r="D91" s="7"/>
    </row>
    <row r="92" spans="1:4" x14ac:dyDescent="0.25">
      <c r="A92" s="7" t="s">
        <v>305</v>
      </c>
      <c r="B92" s="7" t="s">
        <v>227</v>
      </c>
      <c r="C92" s="7" t="s">
        <v>228</v>
      </c>
      <c r="D92" s="7"/>
    </row>
    <row r="93" spans="1:4" x14ac:dyDescent="0.25">
      <c r="A93" s="7" t="s">
        <v>306</v>
      </c>
      <c r="B93" s="7" t="s">
        <v>83</v>
      </c>
      <c r="C93" s="7" t="s">
        <v>295</v>
      </c>
      <c r="D93" s="7"/>
    </row>
    <row r="94" spans="1:4" x14ac:dyDescent="0.25">
      <c r="A94" s="7" t="s">
        <v>307</v>
      </c>
      <c r="B94" s="7" t="s">
        <v>84</v>
      </c>
      <c r="C94" s="7" t="s">
        <v>297</v>
      </c>
      <c r="D94" s="7"/>
    </row>
    <row r="95" spans="1:4" x14ac:dyDescent="0.25">
      <c r="A95" s="7" t="s">
        <v>308</v>
      </c>
      <c r="B95" s="7" t="s">
        <v>70</v>
      </c>
      <c r="C95" s="7" t="s">
        <v>71</v>
      </c>
      <c r="D95" s="7"/>
    </row>
    <row r="96" spans="1:4" x14ac:dyDescent="0.25">
      <c r="A96" s="7" t="s">
        <v>309</v>
      </c>
      <c r="B96" s="7" t="s">
        <v>231</v>
      </c>
      <c r="C96" s="7" t="s">
        <v>232</v>
      </c>
      <c r="D96" s="7"/>
    </row>
    <row r="97" spans="1:5" x14ac:dyDescent="0.25">
      <c r="A97" s="7" t="s">
        <v>310</v>
      </c>
      <c r="B97" s="7" t="s">
        <v>311</v>
      </c>
      <c r="C97" s="7" t="s">
        <v>312</v>
      </c>
      <c r="D97" s="7"/>
    </row>
    <row r="98" spans="1:5" x14ac:dyDescent="0.25">
      <c r="A98" s="7" t="s">
        <v>313</v>
      </c>
      <c r="B98" s="7" t="s">
        <v>314</v>
      </c>
      <c r="C98" s="7" t="s">
        <v>238</v>
      </c>
      <c r="D98" s="7"/>
    </row>
    <row r="99" spans="1:5" x14ac:dyDescent="0.25">
      <c r="A99" s="7" t="s">
        <v>315</v>
      </c>
      <c r="B99" s="7" t="s">
        <v>316</v>
      </c>
      <c r="C99" s="7" t="s">
        <v>317</v>
      </c>
      <c r="D99" s="7"/>
    </row>
    <row r="100" spans="1:5" x14ac:dyDescent="0.25">
      <c r="A100" s="7" t="s">
        <v>318</v>
      </c>
      <c r="B100" s="7" t="s">
        <v>245</v>
      </c>
      <c r="C100" s="7" t="s">
        <v>246</v>
      </c>
      <c r="D100" s="7"/>
    </row>
    <row r="101" spans="1:5" x14ac:dyDescent="0.25">
      <c r="A101" s="7" t="s">
        <v>319</v>
      </c>
      <c r="B101" s="7" t="s">
        <v>10</v>
      </c>
      <c r="C101" s="7" t="s">
        <v>243</v>
      </c>
      <c r="D101" s="7"/>
    </row>
    <row r="102" spans="1:5" x14ac:dyDescent="0.25">
      <c r="A102" s="7" t="s">
        <v>320</v>
      </c>
      <c r="B102" s="7" t="s">
        <v>321</v>
      </c>
      <c r="C102" s="7" t="s">
        <v>322</v>
      </c>
      <c r="D102" s="7"/>
    </row>
    <row r="103" spans="1:5" x14ac:dyDescent="0.25">
      <c r="A103" s="7" t="s">
        <v>323</v>
      </c>
      <c r="B103" s="7" t="s">
        <v>324</v>
      </c>
      <c r="C103" s="7" t="s">
        <v>325</v>
      </c>
      <c r="D103" s="7"/>
    </row>
    <row r="104" spans="1:5" x14ac:dyDescent="0.25">
      <c r="A104" s="7" t="s">
        <v>326</v>
      </c>
      <c r="B104" s="7" t="s">
        <v>327</v>
      </c>
      <c r="C104" s="7" t="s">
        <v>328</v>
      </c>
      <c r="D104" s="7"/>
    </row>
    <row r="105" spans="1:5" ht="13" x14ac:dyDescent="0.3">
      <c r="A105" s="7" t="s">
        <v>329</v>
      </c>
      <c r="B105" s="7" t="s">
        <v>330</v>
      </c>
      <c r="C105" s="7" t="s">
        <v>331</v>
      </c>
      <c r="D105" s="7"/>
      <c r="E105" s="11"/>
    </row>
    <row r="106" spans="1:5" x14ac:dyDescent="0.25">
      <c r="A106" s="7" t="s">
        <v>332</v>
      </c>
      <c r="B106" s="7" t="s">
        <v>333</v>
      </c>
      <c r="C106" s="7" t="s">
        <v>334</v>
      </c>
      <c r="D106" s="7"/>
    </row>
    <row r="107" spans="1:5" x14ac:dyDescent="0.25">
      <c r="A107" s="7" t="s">
        <v>335</v>
      </c>
      <c r="B107" s="7" t="s">
        <v>336</v>
      </c>
      <c r="C107" s="7" t="s">
        <v>337</v>
      </c>
      <c r="D107" s="7"/>
    </row>
    <row r="108" spans="1:5" x14ac:dyDescent="0.25">
      <c r="A108" s="7" t="s">
        <v>338</v>
      </c>
      <c r="B108" s="7" t="s">
        <v>339</v>
      </c>
      <c r="C108" s="7" t="s">
        <v>340</v>
      </c>
      <c r="D108" s="7"/>
    </row>
    <row r="109" spans="1:5" x14ac:dyDescent="0.25">
      <c r="A109" s="7" t="s">
        <v>341</v>
      </c>
      <c r="B109" s="7" t="s">
        <v>86</v>
      </c>
      <c r="C109" s="7" t="s">
        <v>87</v>
      </c>
      <c r="D109" s="7"/>
    </row>
    <row r="110" spans="1:5" x14ac:dyDescent="0.25">
      <c r="A110" s="7" t="s">
        <v>342</v>
      </c>
      <c r="B110" s="7" t="s">
        <v>321</v>
      </c>
      <c r="C110" s="7" t="s">
        <v>322</v>
      </c>
      <c r="D110" s="7"/>
    </row>
    <row r="111" spans="1:5" x14ac:dyDescent="0.25">
      <c r="A111" s="7" t="s">
        <v>343</v>
      </c>
      <c r="B111" s="7" t="s">
        <v>344</v>
      </c>
      <c r="C111" s="7" t="s">
        <v>345</v>
      </c>
      <c r="D111" s="7"/>
    </row>
    <row r="112" spans="1:5" x14ac:dyDescent="0.25">
      <c r="A112" s="7" t="s">
        <v>346</v>
      </c>
      <c r="B112" s="7" t="s">
        <v>347</v>
      </c>
      <c r="C112" s="7" t="s">
        <v>348</v>
      </c>
      <c r="D112" s="7"/>
    </row>
    <row r="113" spans="1:5" x14ac:dyDescent="0.25">
      <c r="A113" s="7" t="s">
        <v>349</v>
      </c>
      <c r="B113" s="7" t="s">
        <v>350</v>
      </c>
      <c r="C113" s="7" t="s">
        <v>351</v>
      </c>
      <c r="D113" s="7"/>
    </row>
    <row r="114" spans="1:5" x14ac:dyDescent="0.25">
      <c r="A114" s="7" t="s">
        <v>352</v>
      </c>
      <c r="B114" s="7" t="s">
        <v>15</v>
      </c>
      <c r="C114" s="7" t="s">
        <v>16</v>
      </c>
      <c r="D114" s="7"/>
    </row>
    <row r="115" spans="1:5" x14ac:dyDescent="0.25">
      <c r="A115" s="7" t="s">
        <v>353</v>
      </c>
      <c r="B115" s="7" t="s">
        <v>354</v>
      </c>
      <c r="C115" s="7" t="s">
        <v>355</v>
      </c>
      <c r="D115" s="7"/>
    </row>
    <row r="116" spans="1:5" ht="13" x14ac:dyDescent="0.3">
      <c r="A116" s="7" t="s">
        <v>356</v>
      </c>
      <c r="B116" s="7" t="s">
        <v>85</v>
      </c>
      <c r="C116" s="7" t="s">
        <v>357</v>
      </c>
      <c r="D116" s="7"/>
      <c r="E116" s="11"/>
    </row>
    <row r="117" spans="1:5" x14ac:dyDescent="0.25">
      <c r="A117" s="7" t="s">
        <v>358</v>
      </c>
      <c r="B117" s="7" t="s">
        <v>88</v>
      </c>
      <c r="C117" s="7" t="s">
        <v>89</v>
      </c>
      <c r="D117" s="7"/>
    </row>
    <row r="118" spans="1:5" x14ac:dyDescent="0.25">
      <c r="A118" s="7" t="s">
        <v>359</v>
      </c>
      <c r="B118" s="7" t="s">
        <v>360</v>
      </c>
      <c r="C118" s="7" t="s">
        <v>361</v>
      </c>
      <c r="D118" s="7"/>
    </row>
    <row r="119" spans="1:5" x14ac:dyDescent="0.25">
      <c r="A119" s="7" t="s">
        <v>362</v>
      </c>
      <c r="B119" s="7" t="s">
        <v>363</v>
      </c>
      <c r="C119" s="7" t="s">
        <v>364</v>
      </c>
      <c r="D119" s="7"/>
    </row>
    <row r="120" spans="1:5" x14ac:dyDescent="0.25">
      <c r="A120" s="7" t="s">
        <v>365</v>
      </c>
      <c r="B120" s="7" t="s">
        <v>366</v>
      </c>
      <c r="C120" s="7" t="s">
        <v>367</v>
      </c>
      <c r="D120" s="7"/>
    </row>
    <row r="121" spans="1:5" x14ac:dyDescent="0.25">
      <c r="A121" s="7" t="s">
        <v>368</v>
      </c>
      <c r="B121" s="7" t="s">
        <v>99</v>
      </c>
      <c r="C121" s="7" t="s">
        <v>100</v>
      </c>
      <c r="D121" s="7"/>
    </row>
    <row r="122" spans="1:5" x14ac:dyDescent="0.25">
      <c r="A122" s="7" t="s">
        <v>369</v>
      </c>
      <c r="B122" s="7" t="s">
        <v>101</v>
      </c>
      <c r="C122" s="7" t="s">
        <v>102</v>
      </c>
      <c r="D122" s="7"/>
    </row>
    <row r="123" spans="1:5" x14ac:dyDescent="0.25">
      <c r="A123" s="7" t="s">
        <v>370</v>
      </c>
      <c r="B123" s="7" t="s">
        <v>103</v>
      </c>
      <c r="C123" s="7" t="s">
        <v>104</v>
      </c>
      <c r="D123" s="7"/>
    </row>
    <row r="124" spans="1:5" x14ac:dyDescent="0.25">
      <c r="A124" s="7" t="s">
        <v>371</v>
      </c>
      <c r="B124" s="7" t="s">
        <v>105</v>
      </c>
      <c r="C124" s="7" t="s">
        <v>106</v>
      </c>
      <c r="D124" s="7"/>
    </row>
    <row r="125" spans="1:5" x14ac:dyDescent="0.25">
      <c r="A125" s="7" t="s">
        <v>372</v>
      </c>
      <c r="B125" s="7" t="s">
        <v>107</v>
      </c>
      <c r="C125" s="7" t="s">
        <v>108</v>
      </c>
      <c r="D125" s="7"/>
    </row>
    <row r="126" spans="1:5" x14ac:dyDescent="0.25">
      <c r="A126" s="7" t="s">
        <v>373</v>
      </c>
      <c r="B126" s="7" t="s">
        <v>109</v>
      </c>
      <c r="C126" s="7" t="s">
        <v>110</v>
      </c>
      <c r="D126" s="7"/>
    </row>
    <row r="127" spans="1:5" x14ac:dyDescent="0.25">
      <c r="A127" s="7" t="s">
        <v>374</v>
      </c>
      <c r="B127" s="7" t="s">
        <v>111</v>
      </c>
      <c r="C127" s="7" t="s">
        <v>112</v>
      </c>
      <c r="D127" s="7"/>
    </row>
    <row r="128" spans="1:5" x14ac:dyDescent="0.25">
      <c r="A128" s="7" t="s">
        <v>375</v>
      </c>
      <c r="B128" s="7" t="s">
        <v>113</v>
      </c>
      <c r="C128" s="7" t="s">
        <v>114</v>
      </c>
      <c r="D128" s="7"/>
    </row>
    <row r="129" spans="1:4" x14ac:dyDescent="0.25">
      <c r="A129" s="7" t="s">
        <v>376</v>
      </c>
      <c r="B129" s="7" t="s">
        <v>115</v>
      </c>
      <c r="C129" s="7" t="s">
        <v>116</v>
      </c>
      <c r="D129" s="7"/>
    </row>
    <row r="130" spans="1:4" x14ac:dyDescent="0.25">
      <c r="A130" s="7" t="s">
        <v>377</v>
      </c>
      <c r="B130" s="7" t="s">
        <v>378</v>
      </c>
      <c r="C130" s="7" t="s">
        <v>379</v>
      </c>
      <c r="D130" s="7"/>
    </row>
    <row r="131" spans="1:4" x14ac:dyDescent="0.25">
      <c r="A131" s="7" t="s">
        <v>380</v>
      </c>
      <c r="B131" s="7" t="s">
        <v>381</v>
      </c>
      <c r="C131" s="7" t="s">
        <v>382</v>
      </c>
      <c r="D131" s="7"/>
    </row>
    <row r="132" spans="1:4" x14ac:dyDescent="0.25">
      <c r="A132" s="7" t="s">
        <v>383</v>
      </c>
      <c r="B132" s="7" t="s">
        <v>117</v>
      </c>
      <c r="C132" s="7" t="s">
        <v>118</v>
      </c>
      <c r="D132" s="7"/>
    </row>
    <row r="133" spans="1:4" x14ac:dyDescent="0.25">
      <c r="A133" s="7" t="s">
        <v>384</v>
      </c>
      <c r="B133" s="7" t="s">
        <v>119</v>
      </c>
      <c r="C133" s="7" t="s">
        <v>120</v>
      </c>
      <c r="D133" s="7"/>
    </row>
    <row r="134" spans="1:4" x14ac:dyDescent="0.25">
      <c r="A134" s="7" t="s">
        <v>385</v>
      </c>
      <c r="B134" s="7" t="s">
        <v>121</v>
      </c>
      <c r="C134" s="7" t="s">
        <v>122</v>
      </c>
      <c r="D134" s="7"/>
    </row>
    <row r="135" spans="1:4" x14ac:dyDescent="0.25">
      <c r="A135" s="7" t="s">
        <v>386</v>
      </c>
      <c r="B135" s="7" t="s">
        <v>387</v>
      </c>
      <c r="C135" s="7" t="s">
        <v>388</v>
      </c>
      <c r="D135" s="7"/>
    </row>
    <row r="136" spans="1:4" x14ac:dyDescent="0.25">
      <c r="A136" s="7" t="s">
        <v>389</v>
      </c>
      <c r="B136" s="7" t="s">
        <v>123</v>
      </c>
      <c r="C136" s="7" t="s">
        <v>124</v>
      </c>
      <c r="D136" s="7"/>
    </row>
    <row r="137" spans="1:4" x14ac:dyDescent="0.25">
      <c r="A137" s="7" t="s">
        <v>390</v>
      </c>
      <c r="B137" s="7" t="s">
        <v>391</v>
      </c>
      <c r="C137" s="7" t="s">
        <v>392</v>
      </c>
      <c r="D137" s="7"/>
    </row>
    <row r="138" spans="1:4" x14ac:dyDescent="0.25">
      <c r="A138" s="7" t="s">
        <v>393</v>
      </c>
      <c r="B138" s="7" t="s">
        <v>125</v>
      </c>
      <c r="C138" s="7" t="s">
        <v>126</v>
      </c>
      <c r="D138" s="7"/>
    </row>
    <row r="139" spans="1:4" x14ac:dyDescent="0.25">
      <c r="A139" s="7" t="s">
        <v>394</v>
      </c>
      <c r="B139" s="7" t="s">
        <v>127</v>
      </c>
      <c r="C139" s="7" t="s">
        <v>128</v>
      </c>
      <c r="D139" s="7"/>
    </row>
    <row r="140" spans="1:4" x14ac:dyDescent="0.25">
      <c r="A140" s="7" t="s">
        <v>395</v>
      </c>
      <c r="B140" s="7" t="s">
        <v>129</v>
      </c>
      <c r="C140" s="7" t="s">
        <v>130</v>
      </c>
      <c r="D140" s="7"/>
    </row>
    <row r="141" spans="1:4" x14ac:dyDescent="0.25">
      <c r="A141" s="7" t="s">
        <v>396</v>
      </c>
      <c r="B141" s="7" t="s">
        <v>131</v>
      </c>
      <c r="C141" s="7" t="s">
        <v>132</v>
      </c>
      <c r="D141" s="7"/>
    </row>
    <row r="142" spans="1:4" x14ac:dyDescent="0.25">
      <c r="A142" s="7" t="s">
        <v>397</v>
      </c>
      <c r="B142" s="7" t="s">
        <v>387</v>
      </c>
      <c r="C142" s="7" t="s">
        <v>388</v>
      </c>
      <c r="D142" s="7"/>
    </row>
    <row r="143" spans="1:4" x14ac:dyDescent="0.25">
      <c r="A143" s="7" t="s">
        <v>398</v>
      </c>
      <c r="B143" s="7" t="s">
        <v>339</v>
      </c>
      <c r="C143" s="7" t="s">
        <v>340</v>
      </c>
      <c r="D143" s="7"/>
    </row>
    <row r="144" spans="1:4" x14ac:dyDescent="0.25">
      <c r="A144" s="7" t="s">
        <v>399</v>
      </c>
      <c r="B144" s="7" t="s">
        <v>400</v>
      </c>
      <c r="C144" s="7" t="s">
        <v>401</v>
      </c>
      <c r="D144" s="7"/>
    </row>
    <row r="145" spans="1:4" x14ac:dyDescent="0.25">
      <c r="A145" s="7" t="s">
        <v>402</v>
      </c>
      <c r="B145" s="7" t="s">
        <v>133</v>
      </c>
      <c r="C145" s="7" t="s">
        <v>134</v>
      </c>
      <c r="D145" s="7"/>
    </row>
    <row r="146" spans="1:4" x14ac:dyDescent="0.25">
      <c r="A146" s="7" t="s">
        <v>403</v>
      </c>
      <c r="B146" s="7" t="s">
        <v>135</v>
      </c>
      <c r="C146" s="7" t="s">
        <v>136</v>
      </c>
      <c r="D146" s="7"/>
    </row>
    <row r="147" spans="1:4" x14ac:dyDescent="0.25">
      <c r="A147" s="7" t="s">
        <v>404</v>
      </c>
      <c r="B147" s="7" t="s">
        <v>137</v>
      </c>
      <c r="C147" s="7" t="s">
        <v>138</v>
      </c>
      <c r="D147" s="7"/>
    </row>
    <row r="148" spans="1:4" x14ac:dyDescent="0.25">
      <c r="A148" s="7" t="s">
        <v>405</v>
      </c>
      <c r="B148" s="7" t="s">
        <v>139</v>
      </c>
      <c r="C148" s="6" t="s">
        <v>140</v>
      </c>
      <c r="D148" s="7"/>
    </row>
    <row r="149" spans="1:4" x14ac:dyDescent="0.25">
      <c r="A149" s="7" t="s">
        <v>406</v>
      </c>
      <c r="B149" s="7" t="s">
        <v>407</v>
      </c>
      <c r="C149" s="7" t="s">
        <v>408</v>
      </c>
      <c r="D149" s="7"/>
    </row>
    <row r="150" spans="1:4" x14ac:dyDescent="0.25">
      <c r="A150" s="7" t="s">
        <v>409</v>
      </c>
      <c r="B150" s="7" t="s">
        <v>410</v>
      </c>
      <c r="C150" s="7" t="s">
        <v>411</v>
      </c>
      <c r="D150" s="7"/>
    </row>
    <row r="151" spans="1:4" x14ac:dyDescent="0.25">
      <c r="A151" s="7" t="s">
        <v>412</v>
      </c>
      <c r="B151" s="7" t="s">
        <v>86</v>
      </c>
      <c r="C151" s="7" t="s">
        <v>87</v>
      </c>
      <c r="D151" s="7"/>
    </row>
    <row r="152" spans="1:4" x14ac:dyDescent="0.25">
      <c r="A152" s="7" t="s">
        <v>413</v>
      </c>
      <c r="B152" s="7" t="s">
        <v>414</v>
      </c>
      <c r="C152" s="7" t="s">
        <v>415</v>
      </c>
      <c r="D152" s="7"/>
    </row>
    <row r="153" spans="1:4" x14ac:dyDescent="0.25">
      <c r="A153" s="7" t="s">
        <v>416</v>
      </c>
      <c r="B153" s="7" t="s">
        <v>417</v>
      </c>
      <c r="C153" s="7" t="s">
        <v>418</v>
      </c>
      <c r="D153" s="7"/>
    </row>
    <row r="154" spans="1:4" x14ac:dyDescent="0.25">
      <c r="A154" s="7" t="s">
        <v>419</v>
      </c>
      <c r="B154" s="7" t="s">
        <v>177</v>
      </c>
      <c r="C154" s="7" t="s">
        <v>178</v>
      </c>
      <c r="D154" s="7"/>
    </row>
    <row r="155" spans="1:4" x14ac:dyDescent="0.25">
      <c r="A155" s="7" t="s">
        <v>420</v>
      </c>
      <c r="B155" s="7" t="s">
        <v>180</v>
      </c>
      <c r="C155" s="7" t="s">
        <v>181</v>
      </c>
      <c r="D155" s="7"/>
    </row>
    <row r="156" spans="1:4" x14ac:dyDescent="0.25">
      <c r="A156" s="7" t="s">
        <v>421</v>
      </c>
      <c r="B156" s="7" t="s">
        <v>190</v>
      </c>
      <c r="C156" s="7" t="s">
        <v>191</v>
      </c>
      <c r="D156" s="7"/>
    </row>
    <row r="157" spans="1:4" x14ac:dyDescent="0.25">
      <c r="A157" s="7" t="s">
        <v>422</v>
      </c>
      <c r="B157" s="7" t="s">
        <v>423</v>
      </c>
      <c r="C157" s="7" t="s">
        <v>424</v>
      </c>
      <c r="D157" s="7"/>
    </row>
    <row r="158" spans="1:4" x14ac:dyDescent="0.25">
      <c r="A158" s="7" t="s">
        <v>425</v>
      </c>
      <c r="B158" s="7" t="s">
        <v>426</v>
      </c>
      <c r="C158" s="7" t="s">
        <v>427</v>
      </c>
      <c r="D158" s="7"/>
    </row>
    <row r="159" spans="1:4" x14ac:dyDescent="0.25">
      <c r="A159" s="7" t="s">
        <v>428</v>
      </c>
      <c r="B159" s="7" t="s">
        <v>429</v>
      </c>
      <c r="C159" s="7" t="s">
        <v>430</v>
      </c>
      <c r="D159" s="7"/>
    </row>
    <row r="160" spans="1:4" x14ac:dyDescent="0.25">
      <c r="A160" s="7" t="s">
        <v>431</v>
      </c>
      <c r="B160" s="7" t="s">
        <v>432</v>
      </c>
      <c r="C160" s="7" t="s">
        <v>433</v>
      </c>
      <c r="D160" s="7"/>
    </row>
    <row r="161" spans="1:4" x14ac:dyDescent="0.25">
      <c r="A161" s="7" t="s">
        <v>434</v>
      </c>
      <c r="B161" s="7" t="s">
        <v>435</v>
      </c>
      <c r="C161" s="7" t="s">
        <v>436</v>
      </c>
      <c r="D161" s="7"/>
    </row>
    <row r="162" spans="1:4" x14ac:dyDescent="0.25">
      <c r="A162" s="7" t="s">
        <v>437</v>
      </c>
      <c r="B162" s="7" t="s">
        <v>438</v>
      </c>
      <c r="C162" s="7" t="s">
        <v>439</v>
      </c>
      <c r="D162" s="7"/>
    </row>
    <row r="163" spans="1:4" x14ac:dyDescent="0.25">
      <c r="A163" s="7" t="s">
        <v>440</v>
      </c>
      <c r="B163" s="7" t="s">
        <v>441</v>
      </c>
      <c r="C163" s="7" t="s">
        <v>442</v>
      </c>
      <c r="D163" s="7"/>
    </row>
    <row r="164" spans="1:4" x14ac:dyDescent="0.25">
      <c r="A164" s="7" t="s">
        <v>443</v>
      </c>
      <c r="B164" s="7" t="s">
        <v>444</v>
      </c>
      <c r="C164" s="7" t="s">
        <v>445</v>
      </c>
      <c r="D164" s="7"/>
    </row>
    <row r="165" spans="1:4" x14ac:dyDescent="0.25">
      <c r="A165" s="7" t="s">
        <v>446</v>
      </c>
      <c r="B165" s="7" t="s">
        <v>447</v>
      </c>
      <c r="C165" s="7" t="s">
        <v>448</v>
      </c>
      <c r="D165" s="7"/>
    </row>
    <row r="166" spans="1:4" x14ac:dyDescent="0.25">
      <c r="A166" s="7" t="s">
        <v>449</v>
      </c>
      <c r="B166" s="7" t="s">
        <v>450</v>
      </c>
      <c r="C166" s="7" t="s">
        <v>451</v>
      </c>
      <c r="D166" s="7"/>
    </row>
    <row r="167" spans="1:4" x14ac:dyDescent="0.25">
      <c r="A167" s="7" t="s">
        <v>452</v>
      </c>
      <c r="B167" s="7" t="s">
        <v>90</v>
      </c>
      <c r="C167" s="7" t="s">
        <v>91</v>
      </c>
      <c r="D167" s="7"/>
    </row>
    <row r="168" spans="1:4" x14ac:dyDescent="0.25">
      <c r="A168" s="7" t="s">
        <v>453</v>
      </c>
      <c r="B168" s="7" t="s">
        <v>454</v>
      </c>
      <c r="C168" s="7" t="s">
        <v>455</v>
      </c>
      <c r="D168" s="7"/>
    </row>
    <row r="169" spans="1:4" x14ac:dyDescent="0.25">
      <c r="A169" s="16" t="s">
        <v>596</v>
      </c>
      <c r="B169" s="16" t="s">
        <v>597</v>
      </c>
      <c r="C169" s="16" t="s">
        <v>598</v>
      </c>
      <c r="D169" s="7"/>
    </row>
    <row r="170" spans="1:4" x14ac:dyDescent="0.25">
      <c r="A170" s="16" t="s">
        <v>599</v>
      </c>
      <c r="B170" s="16" t="s">
        <v>600</v>
      </c>
      <c r="C170" s="16" t="s">
        <v>601</v>
      </c>
      <c r="D170" s="7"/>
    </row>
    <row r="171" spans="1:4" ht="25" x14ac:dyDescent="0.25">
      <c r="A171" s="7" t="s">
        <v>456</v>
      </c>
      <c r="B171" s="17" t="s">
        <v>619</v>
      </c>
      <c r="C171" s="17" t="s">
        <v>457</v>
      </c>
      <c r="D171" s="7"/>
    </row>
    <row r="172" spans="1:4" ht="25" x14ac:dyDescent="0.25">
      <c r="A172" s="16" t="s">
        <v>602</v>
      </c>
      <c r="B172" s="17" t="s">
        <v>603</v>
      </c>
      <c r="C172" s="17" t="s">
        <v>604</v>
      </c>
      <c r="D172" s="7"/>
    </row>
    <row r="173" spans="1:4" ht="25" x14ac:dyDescent="0.25">
      <c r="A173" s="7" t="s">
        <v>458</v>
      </c>
      <c r="B173" s="17" t="s">
        <v>620</v>
      </c>
      <c r="C173" s="17" t="s">
        <v>459</v>
      </c>
      <c r="D173" s="7"/>
    </row>
    <row r="174" spans="1:4" ht="25" x14ac:dyDescent="0.25">
      <c r="A174" s="16" t="s">
        <v>605</v>
      </c>
      <c r="B174" s="17" t="s">
        <v>606</v>
      </c>
      <c r="C174" s="17" t="s">
        <v>607</v>
      </c>
      <c r="D174" s="7"/>
    </row>
    <row r="175" spans="1:4" ht="25" x14ac:dyDescent="0.25">
      <c r="A175" s="16" t="s">
        <v>608</v>
      </c>
      <c r="B175" s="17" t="s">
        <v>609</v>
      </c>
      <c r="C175" s="17" t="s">
        <v>607</v>
      </c>
      <c r="D175" s="7"/>
    </row>
    <row r="176" spans="1:4" x14ac:dyDescent="0.25">
      <c r="A176" s="7" t="s">
        <v>460</v>
      </c>
      <c r="B176" s="7" t="s">
        <v>461</v>
      </c>
      <c r="C176" s="7" t="s">
        <v>462</v>
      </c>
      <c r="D176" s="7"/>
    </row>
    <row r="177" spans="1:5" x14ac:dyDescent="0.25">
      <c r="A177" s="7" t="s">
        <v>463</v>
      </c>
      <c r="B177" s="7" t="s">
        <v>93</v>
      </c>
      <c r="C177" s="7" t="s">
        <v>94</v>
      </c>
      <c r="D177" s="7"/>
      <c r="E177" s="12"/>
    </row>
    <row r="178" spans="1:5" x14ac:dyDescent="0.25">
      <c r="A178" s="7" t="s">
        <v>464</v>
      </c>
      <c r="B178" s="7" t="s">
        <v>465</v>
      </c>
      <c r="C178" s="7" t="s">
        <v>466</v>
      </c>
      <c r="D178" s="7"/>
    </row>
    <row r="179" spans="1:5" x14ac:dyDescent="0.25">
      <c r="A179" s="7" t="s">
        <v>467</v>
      </c>
      <c r="B179" s="7" t="s">
        <v>468</v>
      </c>
      <c r="C179" s="7" t="s">
        <v>469</v>
      </c>
      <c r="D179" s="7"/>
    </row>
    <row r="180" spans="1:5" x14ac:dyDescent="0.25">
      <c r="A180" s="7" t="s">
        <v>470</v>
      </c>
      <c r="B180" s="7" t="s">
        <v>95</v>
      </c>
      <c r="C180" s="7" t="s">
        <v>96</v>
      </c>
      <c r="D180" s="7"/>
    </row>
    <row r="181" spans="1:5" x14ac:dyDescent="0.25">
      <c r="A181" s="7" t="s">
        <v>471</v>
      </c>
      <c r="B181" s="7" t="s">
        <v>97</v>
      </c>
      <c r="C181" s="7" t="s">
        <v>98</v>
      </c>
      <c r="D181" s="7"/>
    </row>
    <row r="182" spans="1:5" x14ac:dyDescent="0.25">
      <c r="A182" s="7" t="s">
        <v>472</v>
      </c>
      <c r="B182" s="7" t="s">
        <v>473</v>
      </c>
      <c r="C182" s="7" t="s">
        <v>474</v>
      </c>
      <c r="D182" s="7"/>
    </row>
    <row r="183" spans="1:5" x14ac:dyDescent="0.25">
      <c r="A183" s="7" t="s">
        <v>475</v>
      </c>
      <c r="B183" s="7" t="s">
        <v>476</v>
      </c>
      <c r="C183" s="7" t="s">
        <v>477</v>
      </c>
      <c r="D183" s="7"/>
    </row>
    <row r="184" spans="1:5" x14ac:dyDescent="0.25">
      <c r="A184" s="7" t="s">
        <v>478</v>
      </c>
      <c r="B184" s="7" t="s">
        <v>479</v>
      </c>
      <c r="C184" s="7" t="s">
        <v>480</v>
      </c>
      <c r="D184" s="7"/>
    </row>
    <row r="185" spans="1:5" x14ac:dyDescent="0.25">
      <c r="A185" s="7" t="s">
        <v>481</v>
      </c>
      <c r="B185" s="7" t="s">
        <v>482</v>
      </c>
      <c r="C185" s="7" t="s">
        <v>483</v>
      </c>
      <c r="D185" s="7"/>
    </row>
    <row r="186" spans="1:5" x14ac:dyDescent="0.25">
      <c r="A186" s="7" t="s">
        <v>484</v>
      </c>
      <c r="B186" s="7" t="s">
        <v>485</v>
      </c>
      <c r="C186" s="7" t="s">
        <v>486</v>
      </c>
      <c r="D186" s="7"/>
    </row>
    <row r="187" spans="1:5" x14ac:dyDescent="0.25">
      <c r="A187" s="7" t="s">
        <v>487</v>
      </c>
      <c r="B187" s="7" t="s">
        <v>488</v>
      </c>
      <c r="C187" s="7" t="s">
        <v>489</v>
      </c>
      <c r="D187" s="7"/>
    </row>
    <row r="188" spans="1:5" x14ac:dyDescent="0.25">
      <c r="A188" s="7" t="s">
        <v>490</v>
      </c>
      <c r="B188" s="7" t="s">
        <v>491</v>
      </c>
      <c r="C188" s="7" t="s">
        <v>492</v>
      </c>
      <c r="D188" s="7"/>
    </row>
    <row r="189" spans="1:5" x14ac:dyDescent="0.25">
      <c r="A189" s="7" t="s">
        <v>493</v>
      </c>
      <c r="B189" s="7" t="s">
        <v>494</v>
      </c>
      <c r="C189" s="7" t="s">
        <v>495</v>
      </c>
      <c r="D189" s="7"/>
    </row>
    <row r="190" spans="1:5" x14ac:dyDescent="0.25">
      <c r="A190" s="7" t="s">
        <v>496</v>
      </c>
      <c r="B190" s="7" t="s">
        <v>497</v>
      </c>
      <c r="C190" s="7" t="s">
        <v>498</v>
      </c>
      <c r="D190" s="7"/>
    </row>
    <row r="191" spans="1:5" x14ac:dyDescent="0.25">
      <c r="A191" s="7" t="s">
        <v>499</v>
      </c>
      <c r="B191" s="7" t="s">
        <v>500</v>
      </c>
      <c r="C191" s="7" t="s">
        <v>501</v>
      </c>
      <c r="D191" s="7"/>
    </row>
    <row r="192" spans="1:5" x14ac:dyDescent="0.25">
      <c r="A192" s="7" t="s">
        <v>502</v>
      </c>
      <c r="B192" s="7" t="s">
        <v>503</v>
      </c>
      <c r="C192" s="7" t="s">
        <v>504</v>
      </c>
      <c r="D192" s="7"/>
    </row>
    <row r="193" spans="1:4" x14ac:dyDescent="0.25">
      <c r="A193" s="7" t="s">
        <v>505</v>
      </c>
      <c r="B193" s="7" t="s">
        <v>506</v>
      </c>
      <c r="C193" s="7" t="s">
        <v>507</v>
      </c>
      <c r="D193" s="7"/>
    </row>
    <row r="194" spans="1:4" x14ac:dyDescent="0.25">
      <c r="A194" s="7" t="s">
        <v>508</v>
      </c>
      <c r="B194" s="7" t="s">
        <v>509</v>
      </c>
      <c r="C194" s="7" t="s">
        <v>510</v>
      </c>
      <c r="D194" s="7"/>
    </row>
    <row r="195" spans="1:4" x14ac:dyDescent="0.25">
      <c r="A195" s="7" t="s">
        <v>511</v>
      </c>
      <c r="B195" s="7" t="s">
        <v>494</v>
      </c>
      <c r="C195" s="7" t="s">
        <v>495</v>
      </c>
      <c r="D195" s="7"/>
    </row>
    <row r="196" spans="1:4" x14ac:dyDescent="0.25">
      <c r="A196" s="7" t="s">
        <v>512</v>
      </c>
      <c r="B196" s="7" t="s">
        <v>253</v>
      </c>
      <c r="C196" s="7" t="s">
        <v>254</v>
      </c>
      <c r="D196" s="7"/>
    </row>
    <row r="197" spans="1:4" x14ac:dyDescent="0.25">
      <c r="A197" s="7" t="s">
        <v>513</v>
      </c>
      <c r="B197" s="7" t="s">
        <v>11</v>
      </c>
      <c r="C197" s="7" t="s">
        <v>12</v>
      </c>
      <c r="D197" s="7"/>
    </row>
    <row r="198" spans="1:4" x14ac:dyDescent="0.25">
      <c r="A198" s="7" t="s">
        <v>514</v>
      </c>
      <c r="B198" s="7" t="s">
        <v>515</v>
      </c>
      <c r="C198" s="8" t="s">
        <v>516</v>
      </c>
      <c r="D198" s="7"/>
    </row>
    <row r="199" spans="1:4" x14ac:dyDescent="0.25">
      <c r="A199" s="7" t="s">
        <v>517</v>
      </c>
      <c r="B199" s="7" t="s">
        <v>518</v>
      </c>
      <c r="C199" s="7" t="s">
        <v>519</v>
      </c>
      <c r="D199" s="7"/>
    </row>
    <row r="200" spans="1:4" x14ac:dyDescent="0.25">
      <c r="A200" s="7" t="s">
        <v>520</v>
      </c>
      <c r="B200" s="7" t="s">
        <v>521</v>
      </c>
      <c r="C200" s="7" t="s">
        <v>522</v>
      </c>
      <c r="D200" s="7"/>
    </row>
    <row r="201" spans="1:4" x14ac:dyDescent="0.25">
      <c r="A201" s="7" t="s">
        <v>523</v>
      </c>
      <c r="B201" s="7" t="s">
        <v>13</v>
      </c>
      <c r="C201" s="7" t="s">
        <v>14</v>
      </c>
      <c r="D201" s="7"/>
    </row>
    <row r="202" spans="1:4" x14ac:dyDescent="0.25">
      <c r="A202" s="7" t="s">
        <v>524</v>
      </c>
      <c r="B202" s="7" t="s">
        <v>525</v>
      </c>
      <c r="C202" s="7" t="s">
        <v>526</v>
      </c>
      <c r="D202" s="7"/>
    </row>
    <row r="203" spans="1:4" x14ac:dyDescent="0.25">
      <c r="A203" s="7" t="s">
        <v>527</v>
      </c>
      <c r="B203" s="7" t="s">
        <v>3</v>
      </c>
      <c r="C203" s="7" t="s">
        <v>4</v>
      </c>
      <c r="D203" s="7"/>
    </row>
    <row r="204" spans="1:4" x14ac:dyDescent="0.25">
      <c r="A204" s="7" t="s">
        <v>528</v>
      </c>
      <c r="B204" s="7" t="s">
        <v>529</v>
      </c>
      <c r="C204" s="7" t="s">
        <v>530</v>
      </c>
      <c r="D204" s="7"/>
    </row>
    <row r="205" spans="1:4" x14ac:dyDescent="0.25">
      <c r="A205" s="7" t="s">
        <v>531</v>
      </c>
      <c r="B205" s="7" t="s">
        <v>204</v>
      </c>
      <c r="C205" s="7" t="s">
        <v>205</v>
      </c>
      <c r="D205" s="7"/>
    </row>
    <row r="206" spans="1:4" x14ac:dyDescent="0.25">
      <c r="A206" s="7" t="s">
        <v>532</v>
      </c>
      <c r="B206" s="7" t="s">
        <v>533</v>
      </c>
      <c r="C206" s="7" t="s">
        <v>430</v>
      </c>
      <c r="D206" s="7"/>
    </row>
    <row r="207" spans="1:4" x14ac:dyDescent="0.25">
      <c r="A207" s="7" t="s">
        <v>534</v>
      </c>
      <c r="B207" s="7" t="s">
        <v>92</v>
      </c>
      <c r="C207" s="9" t="s">
        <v>24</v>
      </c>
      <c r="D207" s="7"/>
    </row>
    <row r="208" spans="1:4" x14ac:dyDescent="0.25">
      <c r="A208" s="7" t="s">
        <v>535</v>
      </c>
      <c r="B208" s="7" t="s">
        <v>536</v>
      </c>
      <c r="C208" s="7" t="s">
        <v>537</v>
      </c>
      <c r="D208" s="7"/>
    </row>
    <row r="209" spans="1:4" x14ac:dyDescent="0.25">
      <c r="A209" s="7" t="s">
        <v>538</v>
      </c>
      <c r="B209" s="7" t="s">
        <v>539</v>
      </c>
      <c r="C209" s="7" t="s">
        <v>540</v>
      </c>
      <c r="D209" s="7"/>
    </row>
    <row r="210" spans="1:4" x14ac:dyDescent="0.25">
      <c r="A210" s="7" t="s">
        <v>541</v>
      </c>
      <c r="B210" s="7" t="s">
        <v>31</v>
      </c>
      <c r="C210" s="7" t="s">
        <v>32</v>
      </c>
      <c r="D210" s="7"/>
    </row>
    <row r="211" spans="1:4" x14ac:dyDescent="0.25">
      <c r="A211" s="7" t="s">
        <v>542</v>
      </c>
      <c r="B211" s="7" t="s">
        <v>33</v>
      </c>
      <c r="C211" s="7" t="s">
        <v>34</v>
      </c>
      <c r="D211" s="7"/>
    </row>
    <row r="212" spans="1:4" x14ac:dyDescent="0.25">
      <c r="A212" s="7" t="s">
        <v>543</v>
      </c>
      <c r="B212" s="7" t="s">
        <v>25</v>
      </c>
      <c r="C212" s="7" t="s">
        <v>26</v>
      </c>
      <c r="D212" s="7"/>
    </row>
    <row r="213" spans="1:4" x14ac:dyDescent="0.25">
      <c r="A213" s="7" t="s">
        <v>544</v>
      </c>
      <c r="B213" s="7" t="s">
        <v>92</v>
      </c>
      <c r="C213" s="7" t="s">
        <v>24</v>
      </c>
      <c r="D213" s="7"/>
    </row>
    <row r="214" spans="1:4" x14ac:dyDescent="0.25">
      <c r="A214" s="7" t="s">
        <v>545</v>
      </c>
      <c r="B214" s="7" t="s">
        <v>546</v>
      </c>
      <c r="C214" s="7" t="s">
        <v>537</v>
      </c>
      <c r="D214" s="7"/>
    </row>
    <row r="215" spans="1:4" x14ac:dyDescent="0.25">
      <c r="A215" s="7" t="s">
        <v>547</v>
      </c>
      <c r="B215" s="7" t="s">
        <v>27</v>
      </c>
      <c r="C215" s="7" t="s">
        <v>28</v>
      </c>
      <c r="D215" s="7"/>
    </row>
    <row r="216" spans="1:4" x14ac:dyDescent="0.25">
      <c r="A216" s="7" t="s">
        <v>548</v>
      </c>
      <c r="B216" s="7" t="s">
        <v>29</v>
      </c>
      <c r="C216" s="7" t="s">
        <v>30</v>
      </c>
      <c r="D216" s="7"/>
    </row>
    <row r="217" spans="1:4" x14ac:dyDescent="0.25">
      <c r="A217" s="7" t="s">
        <v>549</v>
      </c>
      <c r="B217" s="7" t="s">
        <v>35</v>
      </c>
      <c r="C217" s="7" t="s">
        <v>36</v>
      </c>
      <c r="D217" s="7"/>
    </row>
    <row r="218" spans="1:4" x14ac:dyDescent="0.25">
      <c r="A218" s="7" t="s">
        <v>550</v>
      </c>
      <c r="B218" s="7" t="s">
        <v>37</v>
      </c>
      <c r="C218" s="7" t="s">
        <v>38</v>
      </c>
      <c r="D218" s="7"/>
    </row>
    <row r="219" spans="1:4" x14ac:dyDescent="0.25">
      <c r="A219" s="7"/>
      <c r="C219" s="13"/>
      <c r="D219" s="7"/>
    </row>
    <row r="220" spans="1:4" x14ac:dyDescent="0.25">
      <c r="A220" s="7"/>
      <c r="D220" s="7"/>
    </row>
    <row r="221" spans="1:4" x14ac:dyDescent="0.25">
      <c r="A221" s="7"/>
      <c r="D221" s="7"/>
    </row>
    <row r="222" spans="1:4" x14ac:dyDescent="0.25">
      <c r="A222" s="7"/>
      <c r="D222" s="7"/>
    </row>
    <row r="223" spans="1:4" x14ac:dyDescent="0.25">
      <c r="A223" s="7"/>
      <c r="D223" s="7"/>
    </row>
    <row r="224" spans="1:4" x14ac:dyDescent="0.25">
      <c r="A224" s="7"/>
      <c r="D224" s="7"/>
    </row>
    <row r="225" spans="1:4" x14ac:dyDescent="0.25">
      <c r="A225" s="7"/>
      <c r="D225" s="7"/>
    </row>
    <row r="226" spans="1:4" x14ac:dyDescent="0.25">
      <c r="A226" s="7"/>
      <c r="D226" s="7"/>
    </row>
  </sheetData>
  <sheetProtection formatColumns="0" formatRows="0" insertHyperlinks="0" sort="0" autoFilter="0" pivotTables="0"/>
  <pageMargins left="0.7" right="0.7" top="0.78740157499999996" bottom="0.78740157499999996" header="0.3" footer="0.3"/>
  <pageSetup paperSize="9" orientation="portrait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oBeArchived xmlns="1ab9bbcc-83c6-4736-b39b-aba04a32d413">Nein</ToBeArchived>
    <Topic_Note xmlns="http://schemas.microsoft.com/sharepoint/v3/fields">
      <Terms xmlns="http://schemas.microsoft.com/office/infopath/2007/PartnerControls"/>
    </Topic_Note>
    <OSP_Note xmlns="http://schemas.microsoft.com/sharepoint/v3/fields">
      <Terms xmlns="http://schemas.microsoft.com/office/infopath/2007/PartnerControls">
        <TermInfo xmlns="http://schemas.microsoft.com/office/infopath/2007/PartnerControls">
          <TermName xmlns="http://schemas.microsoft.com/office/infopath/2007/PartnerControls">4-02.9 Verschiedenes</TermName>
          <TermId xmlns="http://schemas.microsoft.com/office/infopath/2007/PartnerControls">b7add63a-7a8a-4b8a-bfff-6c9ce2cbce07</TermId>
        </TermInfo>
      </Terms>
    </OSP_Note>
    <_dlc_DocId xmlns="a13ce8e2-0bfa-4ae3-b62f-afeb61f48330">6005-T-6-98185</_dlc_DocId>
    <SeqenceNumber xmlns="1ab9bbcc-83c6-4736-b39b-aba04a32d413" xsi:nil="true"/>
    <OU_Note xmlns="http://schemas.microsoft.com/sharepoint/v3/fields">
      <Terms xmlns="http://schemas.microsoft.com/office/infopath/2007/PartnerControls">
        <TermInfo xmlns="http://schemas.microsoft.com/office/infopath/2007/PartnerControls">
          <TermName xmlns="http://schemas.microsoft.com/office/infopath/2007/PartnerControls">Fachgebiet Risikomanagement</TermName>
          <TermId xmlns="http://schemas.microsoft.com/office/infopath/2007/PartnerControls">f7725cee-5d8f-4516-8102-0acd7d3144b7</TermId>
        </TermInfo>
      </Terms>
    </OU_Note>
    <RetentionPeriod xmlns="1AB9BBCC-83C6-4736-B39B-ABA04A32D413">15</RetentionPeriod>
    <AgendaItemGUID xmlns="1ab9bbcc-83c6-4736-b39b-aba04a32d413" xsi:nil="true"/>
    <DocumentDate xmlns="1AB9BBCC-83C6-4736-B39B-ABA04A32D413">2019-04-09T22:00:00+00:00</DocumentDate>
    <_dlc_DocIdUrl xmlns="a13ce8e2-0bfa-4ae3-b62f-afeb61f48330">
      <Url>https://dok.finma.ch/sites/6005-T/_layouts/15/DocIdRedir.aspx?ID=6005-T-6-98185</Url>
      <Description>6005-T-6-98185</Description>
    </_dlc_DocIdUrl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Finma Document" ma:contentTypeID="0x0101003951D1F36BC944E987AD610ADE6A10C300C61021B14ACC904B85E5051915CA0D18" ma:contentTypeVersion="2" ma:contentTypeDescription="Ein neues Dokument erstellen." ma:contentTypeScope="" ma:versionID="8a31dcd586b9a0b7e47232ae12d49371">
  <xsd:schema xmlns:xsd="http://www.w3.org/2001/XMLSchema" xmlns:xs="http://www.w3.org/2001/XMLSchema" xmlns:p="http://schemas.microsoft.com/office/2006/metadata/properties" xmlns:ns2="a13ce8e2-0bfa-4ae3-b62f-afeb61f48330" xmlns:ns3="http://schemas.microsoft.com/sharepoint/v3/fields" xmlns:ns4="1AB9BBCC-83C6-4736-B39B-ABA04A32D413" xmlns:ns5="1ab9bbcc-83c6-4736-b39b-aba04a32d413" targetNamespace="http://schemas.microsoft.com/office/2006/metadata/properties" ma:root="true" ma:fieldsID="8b8a4ef1c2d9a77696c6fbb4a6aed512" ns2:_="" ns3:_="" ns4:_="" ns5:_="">
    <xsd:import namespace="a13ce8e2-0bfa-4ae3-b62f-afeb61f48330"/>
    <xsd:import namespace="http://schemas.microsoft.com/sharepoint/v3/fields"/>
    <xsd:import namespace="1AB9BBCC-83C6-4736-B39B-ABA04A32D413"/>
    <xsd:import namespace="1ab9bbcc-83c6-4736-b39b-aba04a32d413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Topic_Note" minOccurs="0"/>
                <xsd:element ref="ns3:OU_Note" minOccurs="0"/>
                <xsd:element ref="ns3:OSP_Note" minOccurs="0"/>
                <xsd:element ref="ns4:RetentionPeriod" minOccurs="0"/>
                <xsd:element ref="ns5:SeqenceNumber" minOccurs="0"/>
                <xsd:element ref="ns5:AgendaItemGUID" minOccurs="0"/>
                <xsd:element ref="ns5:ToBeArchived" minOccurs="0"/>
                <xsd:element ref="ns4:DocumentDate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3ce8e2-0bfa-4ae3-b62f-afeb61f48330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Wert der Dokument-ID" ma:description="Der Wert der diesem Element zugewiesenen Dokument-ID." ma:internalName="_dlc_DocId" ma:readOnly="true">
      <xsd:simpleType>
        <xsd:restriction base="dms:Text"/>
      </xsd:simpleType>
    </xsd:element>
    <xsd:element name="_dlc_DocIdUrl" ma:index="9" nillable="true" ma:displayName="Dokument-ID" ma:description="Permanenter Hyperlink zu diesem Dok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Topic_Note" ma:index="14" nillable="true" ma:taxonomy="true" ma:internalName="Topic_Note" ma:taxonomyFieldName="Topic" ma:displayName="Thema" ma:readOnly="false" ma:default="" ma:fieldId="{a64374eb-6e28-4d6b-ae22-c24ecbfd0ec3}" ma:sspId="27609f53-2d13-42be-a2b4-fd8d7f3f64db" ma:termSetId="7b4b023d-5e9a-475b-a148-dfe01b6a8d09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OU_Note" ma:index="16" nillable="true" ma:taxonomy="true" ma:internalName="OU_Note" ma:taxonomyFieldName="OU" ma:displayName="Organisationseinheit" ma:readOnly="false" ma:default="2;#Fachgebiet Risikomanagement|f7725cee-5d8f-4516-8102-0acd7d3144b7" ma:fieldId="{fcb30f0d-baee-4a7e-876f-d65b0367c7a8}" ma:sspId="27609f53-2d13-42be-a2b4-fd8d7f3f64db" ma:termSetId="2e7da289-48a2-42d8-b875-47a1903a1d9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OSP_Note" ma:index="18" nillable="true" ma:taxonomy="true" ma:internalName="OSP_Note" ma:taxonomyFieldName="OSP" ma:displayName="Ordnungssystemposition" ma:readOnly="false" ma:fieldId="{47fc1aad-a32f-4b87-b398-8d261b0da966}" ma:sspId="27609f53-2d13-42be-a2b4-fd8d7f3f64db" ma:termSetId="6eefd7ee-d6f6-47de-bb49-f1d342020326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AB9BBCC-83C6-4736-B39B-ABA04A32D413" elementFormDefault="qualified">
    <xsd:import namespace="http://schemas.microsoft.com/office/2006/documentManagement/types"/>
    <xsd:import namespace="http://schemas.microsoft.com/office/infopath/2007/PartnerControls"/>
    <xsd:element name="RetentionPeriod" ma:index="19" nillable="true" ma:displayName="Aufbewahrungsfrist" ma:description="Aufbewahrungsfrist des Dossiers" ma:internalName="RetentionPeriod" ma:readOnly="false">
      <xsd:simpleType>
        <xsd:restriction base="dms:Text"/>
      </xsd:simpleType>
    </xsd:element>
    <xsd:element name="DocumentDate" ma:index="23" ma:displayName="Datum" ma:default="[today]" ma:description="Dokumentendatum" ma:format="DateOnly" ma:internalName="DocumentDate" ma:readOnly="fals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ab9bbcc-83c6-4736-b39b-aba04a32d413" elementFormDefault="qualified">
    <xsd:import namespace="http://schemas.microsoft.com/office/2006/documentManagement/types"/>
    <xsd:import namespace="http://schemas.microsoft.com/office/infopath/2007/PartnerControls"/>
    <xsd:element name="SeqenceNumber" ma:index="20" nillable="true" ma:displayName="Reihenfolge Nummer" ma:internalName="SeqenceNumber" ma:readOnly="false">
      <xsd:simpleType>
        <xsd:restriction base="dms:Unknown"/>
      </xsd:simpleType>
    </xsd:element>
    <xsd:element name="AgendaItemGUID" ma:index="21" nillable="true" ma:displayName="Traktandum GUID" ma:internalName="AgendaItemGUID" ma:readOnly="false">
      <xsd:simpleType>
        <xsd:restriction base="dms:Text"/>
      </xsd:simpleType>
    </xsd:element>
    <xsd:element name="ToBeArchived" ma:index="22" nillable="true" ma:displayName="Archivwürdig" ma:description="Soll das Dossier archiviert werden" ma:internalName="ToBeArchived" ma:readOnly="fals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D100DAF-EE09-4327-9CBF-FFC25C387A23}">
  <ds:schemaRefs>
    <ds:schemaRef ds:uri="http://purl.org/dc/dcmitype/"/>
    <ds:schemaRef ds:uri="http://schemas.microsoft.com/sharepoint/v3/fields"/>
    <ds:schemaRef ds:uri="http://schemas.openxmlformats.org/package/2006/metadata/core-properties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microsoft.com/office/2006/documentManagement/types"/>
    <ds:schemaRef ds:uri="http://purl.org/dc/terms/"/>
    <ds:schemaRef ds:uri="a13ce8e2-0bfa-4ae3-b62f-afeb61f48330"/>
    <ds:schemaRef ds:uri="1ab9bbcc-83c6-4736-b39b-aba04a32d413"/>
    <ds:schemaRef ds:uri="1AB9BBCC-83C6-4736-B39B-ABA04A32D413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31FC9FBD-3B7F-405F-9640-8B2A07B5134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B2D94A9-C9D6-42FE-81BE-699BD79D267A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00B134C3-AF19-4FC2-86FA-52F418DD6B1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13ce8e2-0bfa-4ae3-b62f-afeb61f48330"/>
    <ds:schemaRef ds:uri="http://schemas.microsoft.com/sharepoint/v3/fields"/>
    <ds:schemaRef ds:uri="1AB9BBCC-83C6-4736-B39B-ABA04A32D413"/>
    <ds:schemaRef ds:uri="1ab9bbcc-83c6-4736-b39b-aba04a32d41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ap:Properties xmlns:vt="http://schemas.openxmlformats.org/officeDocument/2006/docPropsVTypes" xmlns:ap="http://schemas.openxmlformats.org/officeDocument/2006/extended-properties">
  <ap:TotalTime>0</ap:TotalTime>
  <ap:Application>Microsoft Excel</ap:Application>
  <ap:DocSecurity>0</ap:DocSecurity>
  <ap:ScaleCrop>false</ap:ScaleCrop>
  <ap:HeadingPairs>
    <vt:vector baseType="variant" size="4">
      <vt:variant>
        <vt:lpstr>Arbeitsblätter</vt:lpstr>
      </vt:variant>
      <vt:variant>
        <vt:i4>3</vt:i4>
      </vt:variant>
      <vt:variant>
        <vt:lpstr>Benannte Bereiche</vt:lpstr>
      </vt:variant>
      <vt:variant>
        <vt:i4>4</vt:i4>
      </vt:variant>
    </vt:vector>
  </ap:HeadingPairs>
  <ap:TitlesOfParts>
    <vt:vector baseType="lpstr" size="7">
      <vt:lpstr>OFFENLEGUNGSSCHEMA</vt:lpstr>
      <vt:lpstr>ABBILDUNGEN</vt:lpstr>
      <vt:lpstr>TEXT</vt:lpstr>
      <vt:lpstr>OFFENLEGUNGSSCHEMA!Druckbereich</vt:lpstr>
      <vt:lpstr>OFFENLEGUNGSSCHEMA!Drucktitel</vt:lpstr>
      <vt:lpstr>SPRCODE</vt:lpstr>
      <vt:lpstr>TEXTDF</vt:lpstr>
    </vt:vector>
  </ap:TitlesOfParts>
  <ap:LinksUpToDate>false</ap:LinksUpToDate>
  <ap:SharedDoc>false</ap:SharedDoc>
  <ap:HyperlinksChanged>false</ap:HyperlinksChanged>
  <ap:AppVersion>16.0300</ap:AppVersion>
  <ap:Company/>
  <ap:Manager/>
  <ap:HyperlinkBase/>
</ap:Properties>
</file>

<file path=docProps/core.xml><?xml version="1.0" encoding="utf-8"?>
<coreProperties xmlns:dc="http://purl.org/dc/elements/1.1/" xmlns:dcterms="http://purl.org/dc/terms/" xmlns:xsi="http://www.w3.org/2001/XMLSchema-instance" xmlns="http://schemas.openxmlformats.org/package/2006/metadata/core-properties">
  <dc:title/>
  <dc:creator/>
  <lastModifiedBy/>
  <lastPrinted>2020-08-19T14:23:01.0000000Z</lastPrinted>
  <dcterms:created xsi:type="dcterms:W3CDTF">2019-04-08T08:30:27.0000000Z</dcterms:created>
  <dcterms:modified xsi:type="dcterms:W3CDTF">2023-09-06T11:02:59.0000000Z</dcterms:modified>
  <dc:subject/>
  <category/>
  <keywords/>
  <dc:description/>
  <contentType/>
  <contentStatus/>
  <version/>
  <revision/>
  <dc:language/>
  <dc:identifier/>
</coreProperties>
</file>

<file path=docProps/custom.xml><?xml version="1.0" encoding="utf-8"?>
<op:Properties xmlns:vt="http://schemas.openxmlformats.org/officeDocument/2006/docPropsVTypes" xmlns:op="http://schemas.openxmlformats.org/officeDocument/2006/custom-properties">
  <op:property fmtid="{D5CDD505-2E9C-101B-9397-08002B2CF9AE}" pid="3" name="OSP">
    <vt:lpwstr>19;#4-02.9 Verschiedenes|b7add63a-7a8a-4b8a-bfff-6c9ce2cbce07</vt:lpwstr>
  </op:property>
  <op:property fmtid="{D5CDD505-2E9C-101B-9397-08002B2CF9AE}" pid="4" name="OU">
    <vt:lpwstr>2;#Fachgebiet Risikomanagement|f7725cee-5d8f-4516-8102-0acd7d3144b7</vt:lpwstr>
  </op:property>
  <op:property fmtid="{D5CDD505-2E9C-101B-9397-08002B2CF9AE}" pid="5" name="ContentTypeId">
    <vt:lpwstr>0x0101003951D1F36BC944E987AD610ADE6A10C300C61021B14ACC904B85E5051915CA0D18</vt:lpwstr>
  </op:property>
  <op:property fmtid="{D5CDD505-2E9C-101B-9397-08002B2CF9AE}" pid="6" name="Reference">
    <vt:lpwstr>6005-T-6-59860 - 4-02.9 Verschiedenes</vt:lpwstr>
  </op:property>
  <op:property fmtid="{D5CDD505-2E9C-101B-9397-08002B2CF9AE}" pid="7" name="_dlc_DocIdItemGuid">
    <vt:lpwstr>c5447ac7-d01e-4c97-b4e3-01461ef80ddc</vt:lpwstr>
  </op:property>
  <op:property fmtid="{D5CDD505-2E9C-101B-9397-08002B2CF9AE}" pid="8" name="InternalWorkItem">
    <vt:bool>false</vt:bool>
  </op:property>
</op:Properties>
</file>