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F11038\Documents\20210909-meldung-versicherungsmarktbericht\"/>
    </mc:Choice>
  </mc:AlternateContent>
  <bookViews>
    <workbookView xWindow="0" yWindow="0" windowWidth="19200" windowHeight="7095"/>
  </bookViews>
  <sheets>
    <sheet name="OFFENLEGUNGSSCHEMA" sheetId="1" r:id="rId1"/>
    <sheet name="ABBILDUNGEN" sheetId="3" r:id="rId2"/>
    <sheet name="TEXT" sheetId="2" state="hidden" r:id="rId3"/>
  </sheets>
  <externalReferences>
    <externalReference r:id="rId4"/>
    <externalReference r:id="rId5"/>
  </externalReferences>
  <definedNames>
    <definedName name="_xlnm._FilterDatabase" localSheetId="2" hidden="1">TEXT!$F$1:$H$218</definedName>
    <definedName name="BVGMindestzinssatz">'[1]BVG-MINDESTZINSSATZ'!$A$3:$B$50</definedName>
    <definedName name="cBR_VJ">[1]Cube!$B$9</definedName>
    <definedName name="cQuoteDiv">[1]Cube!$A$21</definedName>
    <definedName name="cQuoteNum">[1]Cube!$A$20</definedName>
    <definedName name="cVJ">#REF!</definedName>
    <definedName name="cVU">[1]Cube!$B$12</definedName>
    <definedName name="_xlnm.Print_Area" localSheetId="1">ABBILDUNGEN!$A$5:$P$510,ABBILDUNGEN!$A$739:$P$1305</definedName>
    <definedName name="_xlnm.Print_Area" localSheetId="0">OFFENLEGUNGSSCHEMA!$A$1:$FS$245</definedName>
    <definedName name="_xlnm.Print_Titles" localSheetId="0">OFFENLEGUNGSSCHEMA!$A:$E,OFFENLEGUNGSSCHEMA!$1:$7</definedName>
    <definedName name="index">[1]Cube!$B$10</definedName>
    <definedName name="jahr">[1]UEBERSICHT!$E$8</definedName>
    <definedName name="jahrcode">[1]UEBERSICHT!#REF!</definedName>
    <definedName name="jr">[2]Jahr!$F$4</definedName>
    <definedName name="M">[1]Cube!$B$5</definedName>
    <definedName name="Methode">[1]Cube!$B$4</definedName>
    <definedName name="SPRCODE">OFFENLEGUNGSSCHEMA!$A$1</definedName>
    <definedName name="TEXTDF">TEXT!$A$1:$C$226</definedName>
    <definedName name="Vr">[1]UEBERSICHT!$E$4</definedName>
    <definedName name="VU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3" i="1" l="1"/>
  <c r="F243" i="1"/>
  <c r="G242" i="1"/>
  <c r="F242" i="1"/>
  <c r="G241" i="1"/>
  <c r="F241" i="1"/>
  <c r="G240" i="1"/>
  <c r="F240" i="1"/>
  <c r="G239" i="1"/>
  <c r="F239" i="1"/>
  <c r="G238" i="1"/>
  <c r="F238" i="1"/>
  <c r="G232" i="1"/>
  <c r="F232" i="1"/>
  <c r="G231" i="1"/>
  <c r="F231" i="1"/>
  <c r="G230" i="1"/>
  <c r="F230" i="1"/>
  <c r="G225" i="1"/>
  <c r="F225" i="1"/>
  <c r="G223" i="1"/>
  <c r="F223" i="1"/>
  <c r="G222" i="1"/>
  <c r="F222" i="1"/>
  <c r="G221" i="1"/>
  <c r="F221" i="1"/>
  <c r="G220" i="1"/>
  <c r="F220" i="1"/>
  <c r="G219" i="1"/>
  <c r="F219" i="1"/>
  <c r="G213" i="1"/>
  <c r="F213" i="1"/>
  <c r="G212" i="1"/>
  <c r="F212" i="1"/>
  <c r="G211" i="1"/>
  <c r="F211" i="1"/>
  <c r="G210" i="1"/>
  <c r="F210" i="1"/>
  <c r="G205" i="1"/>
  <c r="F205" i="1"/>
  <c r="G204" i="1"/>
  <c r="F204" i="1"/>
  <c r="G203" i="1"/>
  <c r="F203" i="1"/>
  <c r="G198" i="1"/>
  <c r="F198" i="1"/>
  <c r="G197" i="1"/>
  <c r="F197" i="1"/>
  <c r="G196" i="1"/>
  <c r="F196" i="1"/>
  <c r="G195" i="1"/>
  <c r="F195" i="1"/>
  <c r="G190" i="1"/>
  <c r="F190" i="1"/>
  <c r="G189" i="1"/>
  <c r="F189" i="1"/>
  <c r="G188" i="1"/>
  <c r="F188" i="1"/>
  <c r="G187" i="1"/>
  <c r="F187" i="1"/>
  <c r="G186" i="1"/>
  <c r="F186" i="1"/>
  <c r="G185" i="1"/>
  <c r="F185" i="1"/>
  <c r="G184" i="1"/>
  <c r="F184" i="1"/>
  <c r="G183" i="1"/>
  <c r="F183" i="1"/>
  <c r="G182" i="1"/>
  <c r="F182" i="1"/>
  <c r="U172" i="1"/>
  <c r="U171" i="1"/>
  <c r="G172" i="1"/>
  <c r="F172" i="1"/>
  <c r="G171" i="1"/>
  <c r="F171" i="1"/>
  <c r="G168" i="1"/>
  <c r="F168" i="1"/>
  <c r="G167" i="1"/>
  <c r="F167" i="1"/>
  <c r="Q161" i="1"/>
  <c r="P161" i="1"/>
  <c r="L161" i="1"/>
  <c r="K161" i="1"/>
  <c r="G163" i="1"/>
  <c r="F163" i="1"/>
  <c r="G162" i="1"/>
  <c r="F162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2" i="1"/>
  <c r="P142" i="1"/>
  <c r="Q141" i="1"/>
  <c r="P141" i="1"/>
  <c r="Q140" i="1"/>
  <c r="P140" i="1"/>
  <c r="Q139" i="1"/>
  <c r="P139" i="1"/>
  <c r="Q138" i="1"/>
  <c r="P138" i="1"/>
  <c r="L152" i="1"/>
  <c r="K152" i="1"/>
  <c r="L151" i="1"/>
  <c r="K151" i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2" i="1"/>
  <c r="K142" i="1"/>
  <c r="L141" i="1"/>
  <c r="K141" i="1"/>
  <c r="L140" i="1"/>
  <c r="K140" i="1"/>
  <c r="L139" i="1"/>
  <c r="K139" i="1"/>
  <c r="L138" i="1"/>
  <c r="K138" i="1"/>
  <c r="Q134" i="1"/>
  <c r="P134" i="1"/>
  <c r="Q133" i="1"/>
  <c r="P133" i="1"/>
  <c r="Q132" i="1"/>
  <c r="P132" i="1"/>
  <c r="L134" i="1"/>
  <c r="K134" i="1"/>
  <c r="L133" i="1"/>
  <c r="K133" i="1"/>
  <c r="L132" i="1"/>
  <c r="K132" i="1"/>
  <c r="Q130" i="1"/>
  <c r="P130" i="1"/>
  <c r="Q129" i="1"/>
  <c r="P129" i="1"/>
  <c r="L130" i="1"/>
  <c r="K130" i="1"/>
  <c r="L129" i="1"/>
  <c r="K129" i="1"/>
  <c r="Q128" i="1"/>
  <c r="P128" i="1"/>
  <c r="L128" i="1"/>
  <c r="K128" i="1"/>
  <c r="G123" i="1"/>
  <c r="F123" i="1"/>
  <c r="G122" i="1"/>
  <c r="F122" i="1"/>
  <c r="G121" i="1"/>
  <c r="F121" i="1"/>
  <c r="G120" i="1"/>
  <c r="F120" i="1"/>
  <c r="G119" i="1"/>
  <c r="F119" i="1"/>
  <c r="G118" i="1"/>
  <c r="F118" i="1"/>
  <c r="G117" i="1"/>
  <c r="F117" i="1"/>
  <c r="G116" i="1"/>
  <c r="F116" i="1"/>
  <c r="G114" i="1"/>
  <c r="F114" i="1"/>
  <c r="G113" i="1"/>
  <c r="F113" i="1"/>
  <c r="G112" i="1"/>
  <c r="F112" i="1"/>
  <c r="G111" i="1"/>
  <c r="F111" i="1"/>
  <c r="G110" i="1"/>
  <c r="F110" i="1"/>
  <c r="G109" i="1"/>
  <c r="F109" i="1"/>
  <c r="G108" i="1"/>
  <c r="F108" i="1"/>
  <c r="G106" i="1"/>
  <c r="F106" i="1"/>
  <c r="G105" i="1"/>
  <c r="F105" i="1"/>
  <c r="G104" i="1"/>
  <c r="F104" i="1"/>
  <c r="G103" i="1"/>
  <c r="F103" i="1"/>
  <c r="G102" i="1"/>
  <c r="F102" i="1"/>
  <c r="G101" i="1"/>
  <c r="F101" i="1"/>
  <c r="G100" i="1"/>
  <c r="F100" i="1"/>
  <c r="G99" i="1"/>
  <c r="F99" i="1"/>
  <c r="G97" i="1"/>
  <c r="F97" i="1"/>
  <c r="G96" i="1"/>
  <c r="F96" i="1"/>
  <c r="G94" i="1"/>
  <c r="F94" i="1"/>
  <c r="G93" i="1"/>
  <c r="F93" i="1"/>
  <c r="G91" i="1"/>
  <c r="F91" i="1"/>
  <c r="G90" i="1"/>
  <c r="F90" i="1"/>
  <c r="G84" i="1"/>
  <c r="F84" i="1"/>
  <c r="G83" i="1"/>
  <c r="F83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1" i="1"/>
  <c r="F71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8" i="1"/>
  <c r="F48" i="1"/>
  <c r="G47" i="1"/>
  <c r="F47" i="1"/>
  <c r="G46" i="1"/>
  <c r="F46" i="1"/>
  <c r="G45" i="1"/>
  <c r="F45" i="1"/>
  <c r="G44" i="1"/>
  <c r="F44" i="1"/>
  <c r="G42" i="1"/>
  <c r="F42" i="1"/>
  <c r="G41" i="1"/>
  <c r="F41" i="1"/>
  <c r="G35" i="1"/>
  <c r="F35" i="1"/>
  <c r="G34" i="1"/>
  <c r="F34" i="1"/>
  <c r="G33" i="1"/>
  <c r="F33" i="1"/>
  <c r="G32" i="1"/>
  <c r="F32" i="1"/>
  <c r="G31" i="1"/>
  <c r="F31" i="1"/>
  <c r="G30" i="1"/>
  <c r="F30" i="1"/>
  <c r="G29" i="1"/>
  <c r="F29" i="1"/>
  <c r="G28" i="1"/>
  <c r="F28" i="1"/>
  <c r="G27" i="1"/>
  <c r="F27" i="1"/>
  <c r="G26" i="1"/>
  <c r="F26" i="1"/>
  <c r="G25" i="1"/>
  <c r="F25" i="1"/>
  <c r="G24" i="1"/>
  <c r="F24" i="1"/>
  <c r="G20" i="1"/>
  <c r="G19" i="1"/>
  <c r="F20" i="1"/>
  <c r="F19" i="1"/>
  <c r="G18" i="1"/>
  <c r="G17" i="1"/>
  <c r="G16" i="1"/>
  <c r="F18" i="1"/>
  <c r="F17" i="1"/>
  <c r="F16" i="1"/>
  <c r="G15" i="1"/>
  <c r="F15" i="1"/>
  <c r="G14" i="1"/>
  <c r="F14" i="1"/>
  <c r="G13" i="1"/>
  <c r="F13" i="1"/>
  <c r="D32" i="1" l="1"/>
  <c r="D31" i="1"/>
  <c r="D30" i="1"/>
  <c r="D29" i="1"/>
  <c r="E28" i="1"/>
  <c r="E27" i="1"/>
  <c r="E26" i="1"/>
  <c r="E25" i="1"/>
  <c r="E24" i="1"/>
  <c r="B190" i="1"/>
  <c r="B188" i="1"/>
  <c r="B186" i="1"/>
  <c r="B185" i="1"/>
  <c r="B183" i="1"/>
  <c r="D23" i="1"/>
  <c r="I188" i="1" l="1"/>
  <c r="I183" i="1"/>
  <c r="I186" i="1"/>
  <c r="I185" i="1"/>
  <c r="H186" i="1"/>
  <c r="I190" i="1"/>
  <c r="H188" i="1"/>
  <c r="H190" i="1"/>
  <c r="H185" i="1"/>
  <c r="H183" i="1"/>
  <c r="F22" i="1" l="1"/>
  <c r="I24" i="1"/>
  <c r="F23" i="1"/>
  <c r="G23" i="1"/>
  <c r="G22" i="1"/>
  <c r="G72" i="1"/>
  <c r="F72" i="1"/>
  <c r="H23" i="1" l="1"/>
  <c r="C243" i="1" l="1"/>
  <c r="C242" i="1"/>
  <c r="D241" i="1"/>
  <c r="D240" i="1"/>
  <c r="E239" i="1"/>
  <c r="E238" i="1"/>
  <c r="D237" i="1"/>
  <c r="C236" i="1"/>
  <c r="B235" i="1"/>
  <c r="C232" i="1"/>
  <c r="C231" i="1"/>
  <c r="C230" i="1"/>
  <c r="B229" i="1"/>
  <c r="K227" i="1"/>
  <c r="C225" i="1"/>
  <c r="C224" i="1"/>
  <c r="D223" i="1"/>
  <c r="D222" i="1"/>
  <c r="E221" i="1"/>
  <c r="E220" i="1"/>
  <c r="E219" i="1"/>
  <c r="D218" i="1"/>
  <c r="C217" i="1"/>
  <c r="B216" i="1"/>
  <c r="B215" i="1"/>
  <c r="C213" i="1"/>
  <c r="C212" i="1"/>
  <c r="C211" i="1"/>
  <c r="C210" i="1"/>
  <c r="B209" i="1"/>
  <c r="B208" i="1"/>
  <c r="C205" i="1"/>
  <c r="C204" i="1"/>
  <c r="C203" i="1"/>
  <c r="B202" i="1"/>
  <c r="B201" i="1"/>
  <c r="K200" i="1"/>
  <c r="C198" i="1"/>
  <c r="C197" i="1"/>
  <c r="D196" i="1"/>
  <c r="D195" i="1"/>
  <c r="C194" i="1"/>
  <c r="B193" i="1"/>
  <c r="B189" i="1"/>
  <c r="B187" i="1"/>
  <c r="B184" i="1"/>
  <c r="B182" i="1"/>
  <c r="B181" i="1"/>
  <c r="B179" i="1"/>
  <c r="B178" i="1"/>
  <c r="B177" i="1"/>
  <c r="B176" i="1"/>
  <c r="B175" i="1"/>
  <c r="B173" i="1"/>
  <c r="B172" i="1"/>
  <c r="B171" i="1"/>
  <c r="B170" i="1"/>
  <c r="C168" i="1"/>
  <c r="C167" i="1"/>
  <c r="B166" i="1"/>
  <c r="C163" i="1"/>
  <c r="C162" i="1"/>
  <c r="B161" i="1"/>
  <c r="B158" i="1"/>
  <c r="B156" i="1"/>
  <c r="B155" i="1"/>
  <c r="B153" i="1"/>
  <c r="B152" i="1"/>
  <c r="B151" i="1"/>
  <c r="C150" i="1"/>
  <c r="D149" i="1"/>
  <c r="D148" i="1"/>
  <c r="D147" i="1"/>
  <c r="D146" i="1"/>
  <c r="D145" i="1"/>
  <c r="D144" i="1"/>
  <c r="C143" i="1"/>
  <c r="D142" i="1"/>
  <c r="D141" i="1"/>
  <c r="D140" i="1"/>
  <c r="D139" i="1"/>
  <c r="D138" i="1"/>
  <c r="C137" i="1"/>
  <c r="B136" i="1"/>
  <c r="B135" i="1"/>
  <c r="C134" i="1"/>
  <c r="C133" i="1"/>
  <c r="C132" i="1"/>
  <c r="B131" i="1"/>
  <c r="C130" i="1"/>
  <c r="C129" i="1"/>
  <c r="C128" i="1"/>
  <c r="B127" i="1"/>
  <c r="P125" i="1"/>
  <c r="K125" i="1"/>
  <c r="B125" i="1"/>
  <c r="B123" i="1"/>
  <c r="B122" i="1"/>
  <c r="B121" i="1"/>
  <c r="C120" i="1"/>
  <c r="C119" i="1"/>
  <c r="C118" i="1"/>
  <c r="C117" i="1"/>
  <c r="C116" i="1"/>
  <c r="B115" i="1"/>
  <c r="D114" i="1"/>
  <c r="D113" i="1"/>
  <c r="D112" i="1"/>
  <c r="D111" i="1"/>
  <c r="D110" i="1"/>
  <c r="D109" i="1"/>
  <c r="D108" i="1"/>
  <c r="C107" i="1"/>
  <c r="C106" i="1"/>
  <c r="C105" i="1"/>
  <c r="C104" i="1"/>
  <c r="C103" i="1"/>
  <c r="C102" i="1"/>
  <c r="C101" i="1"/>
  <c r="D100" i="1"/>
  <c r="D99" i="1"/>
  <c r="C98" i="1"/>
  <c r="D97" i="1"/>
  <c r="D96" i="1"/>
  <c r="C95" i="1"/>
  <c r="D94" i="1"/>
  <c r="D93" i="1"/>
  <c r="C92" i="1"/>
  <c r="D91" i="1"/>
  <c r="D90" i="1"/>
  <c r="C89" i="1"/>
  <c r="B88" i="1"/>
  <c r="B87" i="1"/>
  <c r="B84" i="1"/>
  <c r="B83" i="1"/>
  <c r="B82" i="1"/>
  <c r="C81" i="1"/>
  <c r="C80" i="1"/>
  <c r="C79" i="1"/>
  <c r="C78" i="1"/>
  <c r="C77" i="1"/>
  <c r="C76" i="1"/>
  <c r="C75" i="1"/>
  <c r="D74" i="1"/>
  <c r="D73" i="1"/>
  <c r="C72" i="1"/>
  <c r="C71" i="1"/>
  <c r="B70" i="1"/>
  <c r="B67" i="1"/>
  <c r="B65" i="1"/>
  <c r="B64" i="1"/>
  <c r="B63" i="1"/>
  <c r="B62" i="1"/>
  <c r="B61" i="1"/>
  <c r="C60" i="1"/>
  <c r="C59" i="1"/>
  <c r="C58" i="1"/>
  <c r="C57" i="1"/>
  <c r="C56" i="1"/>
  <c r="C55" i="1"/>
  <c r="C54" i="1"/>
  <c r="C53" i="1"/>
  <c r="C52" i="1"/>
  <c r="C51" i="1"/>
  <c r="C50" i="1"/>
  <c r="B49" i="1"/>
  <c r="C48" i="1"/>
  <c r="C47" i="1"/>
  <c r="C46" i="1"/>
  <c r="D45" i="1"/>
  <c r="D44" i="1"/>
  <c r="C43" i="1"/>
  <c r="D42" i="1"/>
  <c r="D41" i="1"/>
  <c r="K40" i="1"/>
  <c r="C40" i="1"/>
  <c r="B39" i="1"/>
  <c r="B38" i="1"/>
  <c r="B35" i="1"/>
  <c r="B34" i="1"/>
  <c r="C33" i="1"/>
  <c r="C22" i="1"/>
  <c r="B21" i="1"/>
  <c r="C20" i="1"/>
  <c r="C19" i="1"/>
  <c r="D18" i="1"/>
  <c r="D17" i="1"/>
  <c r="D16" i="1"/>
  <c r="D15" i="1"/>
  <c r="D14" i="1"/>
  <c r="D13" i="1"/>
  <c r="C12" i="1"/>
  <c r="B11" i="1"/>
  <c r="B10" i="1"/>
  <c r="F8" i="1"/>
  <c r="B8" i="1"/>
  <c r="B6" i="1"/>
  <c r="B5" i="1"/>
  <c r="B4" i="1"/>
  <c r="B3" i="1"/>
  <c r="B2" i="1"/>
  <c r="F37" i="1" l="1"/>
  <c r="F68" i="1" s="1"/>
  <c r="I243" i="1"/>
  <c r="I242" i="1"/>
  <c r="H241" i="1"/>
  <c r="I241" i="1"/>
  <c r="I240" i="1"/>
  <c r="H240" i="1"/>
  <c r="I239" i="1"/>
  <c r="G237" i="1"/>
  <c r="G236" i="1" s="1"/>
  <c r="G235" i="1" s="1"/>
  <c r="I238" i="1"/>
  <c r="I232" i="1"/>
  <c r="H232" i="1"/>
  <c r="I231" i="1"/>
  <c r="G229" i="1"/>
  <c r="L229" i="1" s="1"/>
  <c r="L227" i="1"/>
  <c r="I225" i="1"/>
  <c r="I223" i="1"/>
  <c r="H223" i="1"/>
  <c r="I222" i="1"/>
  <c r="I221" i="1"/>
  <c r="H220" i="1"/>
  <c r="G218" i="1"/>
  <c r="G217" i="1" s="1"/>
  <c r="I220" i="1"/>
  <c r="I219" i="1"/>
  <c r="H219" i="1"/>
  <c r="F218" i="1"/>
  <c r="I218" i="1" s="1"/>
  <c r="H213" i="1"/>
  <c r="I213" i="1"/>
  <c r="I212" i="1"/>
  <c r="H212" i="1"/>
  <c r="L212" i="1"/>
  <c r="K212" i="1"/>
  <c r="L211" i="1"/>
  <c r="I211" i="1"/>
  <c r="G209" i="1"/>
  <c r="H205" i="1"/>
  <c r="I205" i="1"/>
  <c r="I204" i="1"/>
  <c r="H204" i="1"/>
  <c r="K204" i="1"/>
  <c r="G202" i="1"/>
  <c r="K207" i="1"/>
  <c r="H197" i="1"/>
  <c r="I197" i="1"/>
  <c r="G194" i="1"/>
  <c r="G193" i="1" s="1"/>
  <c r="H187" i="1"/>
  <c r="I187" i="1"/>
  <c r="I184" i="1"/>
  <c r="H184" i="1"/>
  <c r="U173" i="1"/>
  <c r="H171" i="1"/>
  <c r="I163" i="1"/>
  <c r="I162" i="1"/>
  <c r="H162" i="1"/>
  <c r="S161" i="1"/>
  <c r="R161" i="1"/>
  <c r="N161" i="1"/>
  <c r="F161" i="1"/>
  <c r="R152" i="1"/>
  <c r="M152" i="1"/>
  <c r="F152" i="1"/>
  <c r="S151" i="1"/>
  <c r="R151" i="1"/>
  <c r="N151" i="1"/>
  <c r="G151" i="1"/>
  <c r="F151" i="1"/>
  <c r="R150" i="1"/>
  <c r="G150" i="1"/>
  <c r="N150" i="1"/>
  <c r="S149" i="1"/>
  <c r="N149" i="1"/>
  <c r="G149" i="1"/>
  <c r="F149" i="1"/>
  <c r="R148" i="1"/>
  <c r="S148" i="1"/>
  <c r="M148" i="1"/>
  <c r="N148" i="1"/>
  <c r="G148" i="1"/>
  <c r="F148" i="1"/>
  <c r="S147" i="1"/>
  <c r="L143" i="1"/>
  <c r="M147" i="1"/>
  <c r="S146" i="1"/>
  <c r="M146" i="1"/>
  <c r="G146" i="1"/>
  <c r="S145" i="1"/>
  <c r="R145" i="1"/>
  <c r="Q143" i="1"/>
  <c r="N145" i="1"/>
  <c r="M145" i="1"/>
  <c r="G145" i="1"/>
  <c r="F145" i="1"/>
  <c r="S144" i="1"/>
  <c r="R144" i="1"/>
  <c r="N144" i="1"/>
  <c r="M144" i="1"/>
  <c r="G144" i="1"/>
  <c r="F144" i="1"/>
  <c r="P143" i="1"/>
  <c r="R142" i="1"/>
  <c r="M142" i="1"/>
  <c r="N142" i="1"/>
  <c r="G142" i="1"/>
  <c r="F142" i="1"/>
  <c r="S141" i="1"/>
  <c r="R141" i="1"/>
  <c r="N141" i="1"/>
  <c r="M141" i="1"/>
  <c r="G141" i="1"/>
  <c r="F141" i="1"/>
  <c r="S140" i="1"/>
  <c r="R140" i="1"/>
  <c r="N140" i="1"/>
  <c r="M140" i="1"/>
  <c r="G140" i="1"/>
  <c r="F140" i="1"/>
  <c r="S139" i="1"/>
  <c r="N139" i="1"/>
  <c r="G139" i="1"/>
  <c r="F139" i="1"/>
  <c r="Q137" i="1"/>
  <c r="S138" i="1"/>
  <c r="L137" i="1"/>
  <c r="N138" i="1"/>
  <c r="G138" i="1"/>
  <c r="F138" i="1"/>
  <c r="R134" i="1"/>
  <c r="S134" i="1"/>
  <c r="M134" i="1"/>
  <c r="N134" i="1"/>
  <c r="G134" i="1"/>
  <c r="F134" i="1"/>
  <c r="S133" i="1"/>
  <c r="R133" i="1"/>
  <c r="N133" i="1"/>
  <c r="M133" i="1"/>
  <c r="G133" i="1"/>
  <c r="F133" i="1"/>
  <c r="S132" i="1"/>
  <c r="R132" i="1"/>
  <c r="N132" i="1"/>
  <c r="M132" i="1"/>
  <c r="G132" i="1"/>
  <c r="F132" i="1"/>
  <c r="P131" i="1"/>
  <c r="K131" i="1"/>
  <c r="R130" i="1"/>
  <c r="S130" i="1"/>
  <c r="M130" i="1"/>
  <c r="N130" i="1"/>
  <c r="G130" i="1"/>
  <c r="F130" i="1"/>
  <c r="S129" i="1"/>
  <c r="R129" i="1"/>
  <c r="N129" i="1"/>
  <c r="M129" i="1"/>
  <c r="G129" i="1"/>
  <c r="F129" i="1"/>
  <c r="S128" i="1"/>
  <c r="R128" i="1"/>
  <c r="N128" i="1"/>
  <c r="M128" i="1"/>
  <c r="G128" i="1"/>
  <c r="F128" i="1"/>
  <c r="P127" i="1"/>
  <c r="K127" i="1"/>
  <c r="Q125" i="1"/>
  <c r="L125" i="1"/>
  <c r="I123" i="1"/>
  <c r="H122" i="1"/>
  <c r="I122" i="1"/>
  <c r="I121" i="1"/>
  <c r="H121" i="1"/>
  <c r="I120" i="1"/>
  <c r="H120" i="1"/>
  <c r="I119" i="1"/>
  <c r="H118" i="1"/>
  <c r="I118" i="1"/>
  <c r="I117" i="1"/>
  <c r="H117" i="1"/>
  <c r="I116" i="1"/>
  <c r="H116" i="1"/>
  <c r="F115" i="1"/>
  <c r="H114" i="1"/>
  <c r="I114" i="1"/>
  <c r="I113" i="1"/>
  <c r="H113" i="1"/>
  <c r="I112" i="1"/>
  <c r="H112" i="1"/>
  <c r="I111" i="1"/>
  <c r="H110" i="1"/>
  <c r="I110" i="1"/>
  <c r="I109" i="1"/>
  <c r="H109" i="1"/>
  <c r="H108" i="1"/>
  <c r="G107" i="1"/>
  <c r="F107" i="1"/>
  <c r="H106" i="1"/>
  <c r="I106" i="1"/>
  <c r="I105" i="1"/>
  <c r="H105" i="1"/>
  <c r="H104" i="1"/>
  <c r="H102" i="1"/>
  <c r="I101" i="1"/>
  <c r="H101" i="1"/>
  <c r="I100" i="1"/>
  <c r="H100" i="1"/>
  <c r="G98" i="1"/>
  <c r="I97" i="1"/>
  <c r="H97" i="1"/>
  <c r="I96" i="1"/>
  <c r="H96" i="1"/>
  <c r="G95" i="1"/>
  <c r="F95" i="1"/>
  <c r="H94" i="1"/>
  <c r="I94" i="1"/>
  <c r="I93" i="1"/>
  <c r="H93" i="1"/>
  <c r="F92" i="1"/>
  <c r="H91" i="1"/>
  <c r="I90" i="1"/>
  <c r="H90" i="1"/>
  <c r="F89" i="1"/>
  <c r="H84" i="1"/>
  <c r="I83" i="1"/>
  <c r="H82" i="1"/>
  <c r="I82" i="1"/>
  <c r="I81" i="1"/>
  <c r="I80" i="1"/>
  <c r="H80" i="1"/>
  <c r="H79" i="1"/>
  <c r="H78" i="1"/>
  <c r="I77" i="1"/>
  <c r="I76" i="1"/>
  <c r="H76" i="1"/>
  <c r="H75" i="1"/>
  <c r="H74" i="1"/>
  <c r="I73" i="1"/>
  <c r="H71" i="1"/>
  <c r="I65" i="1"/>
  <c r="H65" i="1"/>
  <c r="I64" i="1"/>
  <c r="I63" i="1"/>
  <c r="H62" i="1"/>
  <c r="I62" i="1"/>
  <c r="I61" i="1"/>
  <c r="H61" i="1"/>
  <c r="I60" i="1"/>
  <c r="I59" i="1"/>
  <c r="H58" i="1"/>
  <c r="I58" i="1"/>
  <c r="I57" i="1"/>
  <c r="H57" i="1"/>
  <c r="I56" i="1"/>
  <c r="I55" i="1"/>
  <c r="H54" i="1"/>
  <c r="I54" i="1"/>
  <c r="I53" i="1"/>
  <c r="H53" i="1"/>
  <c r="I52" i="1"/>
  <c r="I51" i="1"/>
  <c r="H50" i="1"/>
  <c r="G49" i="1"/>
  <c r="G224" i="1"/>
  <c r="F224" i="1"/>
  <c r="I47" i="1"/>
  <c r="H46" i="1"/>
  <c r="I46" i="1"/>
  <c r="I45" i="1"/>
  <c r="H45" i="1"/>
  <c r="I44" i="1"/>
  <c r="G43" i="1"/>
  <c r="F43" i="1"/>
  <c r="I42" i="1"/>
  <c r="H42" i="1"/>
  <c r="I41" i="1"/>
  <c r="H41" i="1"/>
  <c r="F40" i="1"/>
  <c r="L40" i="1"/>
  <c r="G40" i="1"/>
  <c r="K37" i="1"/>
  <c r="I35" i="1"/>
  <c r="I34" i="1"/>
  <c r="I33" i="1"/>
  <c r="H33" i="1"/>
  <c r="I32" i="1"/>
  <c r="H32" i="1"/>
  <c r="I31" i="1"/>
  <c r="I30" i="1"/>
  <c r="I29" i="1"/>
  <c r="H29" i="1"/>
  <c r="I28" i="1"/>
  <c r="H28" i="1"/>
  <c r="I27" i="1"/>
  <c r="I26" i="1"/>
  <c r="I25" i="1"/>
  <c r="H25" i="1"/>
  <c r="H24" i="1"/>
  <c r="H20" i="1"/>
  <c r="I20" i="1"/>
  <c r="I19" i="1"/>
  <c r="H19" i="1"/>
  <c r="I18" i="1"/>
  <c r="I17" i="1"/>
  <c r="H16" i="1"/>
  <c r="I16" i="1"/>
  <c r="I15" i="1"/>
  <c r="H15" i="1"/>
  <c r="I14" i="1"/>
  <c r="G12" i="1"/>
  <c r="G11" i="1" s="1"/>
  <c r="G9" i="1"/>
  <c r="F125" i="1"/>
  <c r="F158" i="1" s="1"/>
  <c r="G39" i="1" l="1"/>
  <c r="G38" i="1" s="1"/>
  <c r="K68" i="1"/>
  <c r="F86" i="1"/>
  <c r="G68" i="1"/>
  <c r="L68" i="1" s="1"/>
  <c r="H138" i="1"/>
  <c r="L231" i="1"/>
  <c r="I144" i="1"/>
  <c r="I145" i="1"/>
  <c r="I148" i="1"/>
  <c r="I139" i="1"/>
  <c r="I140" i="1"/>
  <c r="F131" i="1"/>
  <c r="H132" i="1"/>
  <c r="I134" i="1"/>
  <c r="H133" i="1"/>
  <c r="F127" i="1"/>
  <c r="H130" i="1"/>
  <c r="I130" i="1"/>
  <c r="H129" i="1"/>
  <c r="I128" i="1"/>
  <c r="I43" i="1"/>
  <c r="I151" i="1"/>
  <c r="I149" i="1"/>
  <c r="H148" i="1"/>
  <c r="Q136" i="1"/>
  <c r="H145" i="1"/>
  <c r="H144" i="1"/>
  <c r="H140" i="1"/>
  <c r="I141" i="1"/>
  <c r="H142" i="1"/>
  <c r="I138" i="1"/>
  <c r="H141" i="1"/>
  <c r="I142" i="1"/>
  <c r="I133" i="1"/>
  <c r="H134" i="1"/>
  <c r="I132" i="1"/>
  <c r="H128" i="1"/>
  <c r="I129" i="1"/>
  <c r="L232" i="1"/>
  <c r="L202" i="1"/>
  <c r="I107" i="1"/>
  <c r="L41" i="1"/>
  <c r="L42" i="1"/>
  <c r="L200" i="1"/>
  <c r="L207" i="1" s="1"/>
  <c r="I40" i="1"/>
  <c r="F39" i="1"/>
  <c r="H40" i="1"/>
  <c r="G70" i="1"/>
  <c r="H13" i="1"/>
  <c r="H17" i="1"/>
  <c r="G21" i="1"/>
  <c r="G166" i="1" s="1"/>
  <c r="H26" i="1"/>
  <c r="H30" i="1"/>
  <c r="H34" i="1"/>
  <c r="G37" i="1"/>
  <c r="L37" i="1" s="1"/>
  <c r="K42" i="1"/>
  <c r="I224" i="1"/>
  <c r="H224" i="1"/>
  <c r="I84" i="1"/>
  <c r="L159" i="1"/>
  <c r="M125" i="1"/>
  <c r="H18" i="1"/>
  <c r="H27" i="1"/>
  <c r="H31" i="1"/>
  <c r="I168" i="1"/>
  <c r="H168" i="1"/>
  <c r="H35" i="1"/>
  <c r="K41" i="1"/>
  <c r="H43" i="1"/>
  <c r="H47" i="1"/>
  <c r="F49" i="1"/>
  <c r="I50" i="1"/>
  <c r="H51" i="1"/>
  <c r="H55" i="1"/>
  <c r="H59" i="1"/>
  <c r="H63" i="1"/>
  <c r="I71" i="1"/>
  <c r="I75" i="1"/>
  <c r="I79" i="1"/>
  <c r="I103" i="1"/>
  <c r="H103" i="1"/>
  <c r="Q159" i="1"/>
  <c r="R125" i="1"/>
  <c r="G137" i="1"/>
  <c r="L136" i="1"/>
  <c r="G8" i="1"/>
  <c r="F12" i="1"/>
  <c r="I13" i="1"/>
  <c r="H14" i="1"/>
  <c r="F21" i="1"/>
  <c r="H44" i="1"/>
  <c r="H48" i="1"/>
  <c r="H52" i="1"/>
  <c r="H56" i="1"/>
  <c r="H60" i="1"/>
  <c r="H64" i="1"/>
  <c r="F67" i="1"/>
  <c r="H73" i="1"/>
  <c r="I74" i="1"/>
  <c r="H77" i="1"/>
  <c r="I78" i="1"/>
  <c r="H81" i="1"/>
  <c r="H83" i="1"/>
  <c r="G89" i="1"/>
  <c r="I91" i="1"/>
  <c r="I99" i="1"/>
  <c r="F98" i="1"/>
  <c r="H99" i="1"/>
  <c r="I102" i="1"/>
  <c r="I48" i="1"/>
  <c r="G92" i="1"/>
  <c r="I95" i="1"/>
  <c r="H95" i="1"/>
  <c r="G143" i="1"/>
  <c r="I104" i="1"/>
  <c r="I108" i="1"/>
  <c r="K135" i="1"/>
  <c r="P135" i="1"/>
  <c r="P159" i="1"/>
  <c r="I195" i="1"/>
  <c r="F194" i="1"/>
  <c r="K203" i="1" s="1"/>
  <c r="H195" i="1"/>
  <c r="G115" i="1"/>
  <c r="H115" i="1" s="1"/>
  <c r="L127" i="1"/>
  <c r="M127" i="1" s="1"/>
  <c r="Q127" i="1"/>
  <c r="S127" i="1" s="1"/>
  <c r="L131" i="1"/>
  <c r="M131" i="1" s="1"/>
  <c r="Q131" i="1"/>
  <c r="M138" i="1"/>
  <c r="R138" i="1"/>
  <c r="R143" i="1"/>
  <c r="F147" i="1"/>
  <c r="F150" i="1"/>
  <c r="G152" i="1"/>
  <c r="H152" i="1" s="1"/>
  <c r="K159" i="1"/>
  <c r="G161" i="1"/>
  <c r="H161" i="1" s="1"/>
  <c r="H163" i="1"/>
  <c r="I198" i="1"/>
  <c r="I203" i="1"/>
  <c r="F202" i="1"/>
  <c r="H203" i="1"/>
  <c r="G216" i="1"/>
  <c r="H107" i="1"/>
  <c r="H111" i="1"/>
  <c r="H119" i="1"/>
  <c r="H123" i="1"/>
  <c r="K137" i="1"/>
  <c r="P137" i="1"/>
  <c r="H139" i="1"/>
  <c r="M139" i="1"/>
  <c r="R139" i="1"/>
  <c r="K143" i="1"/>
  <c r="N146" i="1"/>
  <c r="G147" i="1"/>
  <c r="N147" i="1"/>
  <c r="H149" i="1"/>
  <c r="M149" i="1"/>
  <c r="R149" i="1"/>
  <c r="M150" i="1"/>
  <c r="M151" i="1"/>
  <c r="S152" i="1"/>
  <c r="I171" i="1"/>
  <c r="G173" i="1"/>
  <c r="I172" i="1"/>
  <c r="F173" i="1"/>
  <c r="L203" i="1"/>
  <c r="L204" i="1"/>
  <c r="M204" i="1" s="1"/>
  <c r="L209" i="1"/>
  <c r="S142" i="1"/>
  <c r="S143" i="1"/>
  <c r="F146" i="1"/>
  <c r="R146" i="1"/>
  <c r="R147" i="1"/>
  <c r="S150" i="1"/>
  <c r="H151" i="1"/>
  <c r="N152" i="1"/>
  <c r="M161" i="1"/>
  <c r="H172" i="1"/>
  <c r="I182" i="1"/>
  <c r="H182" i="1"/>
  <c r="I189" i="1"/>
  <c r="M212" i="1"/>
  <c r="N212" i="1"/>
  <c r="L210" i="1"/>
  <c r="K211" i="1"/>
  <c r="L230" i="1"/>
  <c r="H189" i="1"/>
  <c r="H198" i="1"/>
  <c r="H210" i="1"/>
  <c r="H221" i="1"/>
  <c r="H225" i="1"/>
  <c r="H230" i="1"/>
  <c r="H238" i="1"/>
  <c r="H242" i="1"/>
  <c r="F209" i="1"/>
  <c r="I210" i="1"/>
  <c r="H211" i="1"/>
  <c r="H218" i="1"/>
  <c r="H222" i="1"/>
  <c r="F229" i="1"/>
  <c r="K230" i="1" s="1"/>
  <c r="I230" i="1"/>
  <c r="H231" i="1"/>
  <c r="F237" i="1"/>
  <c r="H239" i="1"/>
  <c r="H243" i="1"/>
  <c r="F217" i="1"/>
  <c r="I92" i="1" l="1"/>
  <c r="G86" i="1"/>
  <c r="F126" i="1"/>
  <c r="I161" i="1"/>
  <c r="K210" i="1"/>
  <c r="M210" i="1" s="1"/>
  <c r="I152" i="1"/>
  <c r="G136" i="1"/>
  <c r="R127" i="1"/>
  <c r="Q155" i="1"/>
  <c r="L80" i="1"/>
  <c r="S131" i="1"/>
  <c r="G88" i="1"/>
  <c r="L73" i="1"/>
  <c r="L78" i="1"/>
  <c r="H22" i="1"/>
  <c r="N230" i="1"/>
  <c r="M230" i="1"/>
  <c r="I217" i="1"/>
  <c r="F216" i="1"/>
  <c r="H217" i="1"/>
  <c r="K231" i="1"/>
  <c r="K232" i="1"/>
  <c r="M143" i="1"/>
  <c r="F143" i="1"/>
  <c r="N143" i="1"/>
  <c r="S137" i="1"/>
  <c r="P136" i="1"/>
  <c r="R137" i="1"/>
  <c r="N204" i="1"/>
  <c r="I150" i="1"/>
  <c r="H150" i="1"/>
  <c r="L135" i="1"/>
  <c r="N135" i="1" s="1"/>
  <c r="G127" i="1"/>
  <c r="I194" i="1"/>
  <c r="F193" i="1"/>
  <c r="K209" i="1" s="1"/>
  <c r="H194" i="1"/>
  <c r="F135" i="1"/>
  <c r="F166" i="1"/>
  <c r="I21" i="1"/>
  <c r="H21" i="1"/>
  <c r="G125" i="1"/>
  <c r="G158" i="1" s="1"/>
  <c r="G67" i="1"/>
  <c r="H8" i="1"/>
  <c r="H72" i="1"/>
  <c r="F70" i="1"/>
  <c r="I72" i="1"/>
  <c r="L71" i="1"/>
  <c r="L76" i="1"/>
  <c r="H173" i="1"/>
  <c r="I173" i="1"/>
  <c r="F137" i="1"/>
  <c r="N137" i="1"/>
  <c r="K136" i="1"/>
  <c r="M137" i="1"/>
  <c r="H147" i="1"/>
  <c r="I147" i="1"/>
  <c r="I98" i="1"/>
  <c r="F88" i="1"/>
  <c r="H98" i="1"/>
  <c r="R159" i="1"/>
  <c r="S125" i="1"/>
  <c r="S159" i="1" s="1"/>
  <c r="I115" i="1"/>
  <c r="G69" i="1"/>
  <c r="L70" i="1"/>
  <c r="H39" i="1"/>
  <c r="I39" i="1"/>
  <c r="F38" i="1"/>
  <c r="I22" i="1"/>
  <c r="L75" i="1"/>
  <c r="L79" i="1"/>
  <c r="K229" i="1"/>
  <c r="I229" i="1"/>
  <c r="H229" i="1"/>
  <c r="N211" i="1"/>
  <c r="M211" i="1"/>
  <c r="I146" i="1"/>
  <c r="H146" i="1"/>
  <c r="R131" i="1"/>
  <c r="L155" i="1"/>
  <c r="G131" i="1"/>
  <c r="H196" i="1"/>
  <c r="I196" i="1"/>
  <c r="N131" i="1"/>
  <c r="H89" i="1"/>
  <c r="N127" i="1"/>
  <c r="L74" i="1"/>
  <c r="I89" i="1"/>
  <c r="L72" i="1"/>
  <c r="G10" i="1"/>
  <c r="I237" i="1"/>
  <c r="F236" i="1"/>
  <c r="H237" i="1"/>
  <c r="I209" i="1"/>
  <c r="H209" i="1"/>
  <c r="N203" i="1"/>
  <c r="M203" i="1"/>
  <c r="N210" i="1"/>
  <c r="I202" i="1"/>
  <c r="H202" i="1"/>
  <c r="Q135" i="1"/>
  <c r="Q153" i="1" s="1"/>
  <c r="H92" i="1"/>
  <c r="F11" i="1"/>
  <c r="H12" i="1"/>
  <c r="I12" i="1"/>
  <c r="H49" i="1"/>
  <c r="I49" i="1"/>
  <c r="M159" i="1"/>
  <c r="N125" i="1"/>
  <c r="N159" i="1" s="1"/>
  <c r="G176" i="1"/>
  <c r="G177" i="1"/>
  <c r="L77" i="1"/>
  <c r="L81" i="1"/>
  <c r="K202" i="1" l="1"/>
  <c r="N202" i="1" s="1"/>
  <c r="G87" i="1"/>
  <c r="L88" i="1"/>
  <c r="L100" i="1"/>
  <c r="L90" i="1"/>
  <c r="L101" i="1"/>
  <c r="L97" i="1"/>
  <c r="L102" i="1"/>
  <c r="L104" i="1"/>
  <c r="L93" i="1"/>
  <c r="L103" i="1"/>
  <c r="L106" i="1"/>
  <c r="L94" i="1"/>
  <c r="L96" i="1"/>
  <c r="L105" i="1"/>
  <c r="L99" i="1"/>
  <c r="L91" i="1"/>
  <c r="L98" i="1"/>
  <c r="L107" i="1"/>
  <c r="L95" i="1"/>
  <c r="L92" i="1"/>
  <c r="K88" i="1"/>
  <c r="K93" i="1"/>
  <c r="K103" i="1"/>
  <c r="K97" i="1"/>
  <c r="K106" i="1"/>
  <c r="K96" i="1"/>
  <c r="K105" i="1"/>
  <c r="K100" i="1"/>
  <c r="K99" i="1"/>
  <c r="K91" i="1"/>
  <c r="K102" i="1"/>
  <c r="K90" i="1"/>
  <c r="K101" i="1"/>
  <c r="K94" i="1"/>
  <c r="K104" i="1"/>
  <c r="K95" i="1"/>
  <c r="K92" i="1"/>
  <c r="K89" i="1"/>
  <c r="K107" i="1"/>
  <c r="K98" i="1"/>
  <c r="L89" i="1"/>
  <c r="F160" i="1"/>
  <c r="K126" i="1"/>
  <c r="G126" i="1"/>
  <c r="S135" i="1"/>
  <c r="K72" i="1"/>
  <c r="R135" i="1"/>
  <c r="M135" i="1"/>
  <c r="I137" i="1"/>
  <c r="H137" i="1"/>
  <c r="R136" i="1"/>
  <c r="S136" i="1"/>
  <c r="P153" i="1"/>
  <c r="P155" i="1"/>
  <c r="I216" i="1"/>
  <c r="H216" i="1"/>
  <c r="N209" i="1"/>
  <c r="M209" i="1"/>
  <c r="H88" i="1"/>
  <c r="I88" i="1"/>
  <c r="F87" i="1"/>
  <c r="H125" i="1"/>
  <c r="H158" i="1" s="1"/>
  <c r="H67" i="1"/>
  <c r="I8" i="1"/>
  <c r="H127" i="1"/>
  <c r="I127" i="1"/>
  <c r="M232" i="1"/>
  <c r="N232" i="1"/>
  <c r="G179" i="1"/>
  <c r="G178" i="1"/>
  <c r="H11" i="1"/>
  <c r="I11" i="1"/>
  <c r="F10" i="1"/>
  <c r="M202" i="1"/>
  <c r="G155" i="1"/>
  <c r="I131" i="1"/>
  <c r="H131" i="1"/>
  <c r="M136" i="1"/>
  <c r="F136" i="1"/>
  <c r="N136" i="1"/>
  <c r="K153" i="1"/>
  <c r="K155" i="1"/>
  <c r="F177" i="1"/>
  <c r="F176" i="1"/>
  <c r="I166" i="1"/>
  <c r="H166" i="1"/>
  <c r="G135" i="1"/>
  <c r="H135" i="1" s="1"/>
  <c r="N231" i="1"/>
  <c r="M231" i="1"/>
  <c r="H236" i="1"/>
  <c r="I236" i="1"/>
  <c r="F235" i="1"/>
  <c r="N229" i="1"/>
  <c r="M229" i="1"/>
  <c r="I38" i="1"/>
  <c r="H38" i="1"/>
  <c r="K70" i="1"/>
  <c r="I70" i="1"/>
  <c r="F69" i="1"/>
  <c r="H70" i="1"/>
  <c r="K76" i="1"/>
  <c r="K71" i="1"/>
  <c r="K75" i="1"/>
  <c r="K80" i="1"/>
  <c r="K73" i="1"/>
  <c r="K81" i="1"/>
  <c r="K78" i="1"/>
  <c r="K74" i="1"/>
  <c r="K77" i="1"/>
  <c r="K79" i="1"/>
  <c r="I193" i="1"/>
  <c r="H193" i="1"/>
  <c r="L153" i="1"/>
  <c r="G153" i="1" s="1"/>
  <c r="H143" i="1"/>
  <c r="I143" i="1"/>
  <c r="P126" i="1" l="1"/>
  <c r="Q126" i="1" s="1"/>
  <c r="L126" i="1"/>
  <c r="F165" i="1"/>
  <c r="K160" i="1"/>
  <c r="G160" i="1"/>
  <c r="I135" i="1"/>
  <c r="I177" i="1"/>
  <c r="H177" i="1"/>
  <c r="H136" i="1"/>
  <c r="I136" i="1"/>
  <c r="F155" i="1"/>
  <c r="I125" i="1"/>
  <c r="I158" i="1" s="1"/>
  <c r="I67" i="1"/>
  <c r="I235" i="1"/>
  <c r="H235" i="1"/>
  <c r="I176" i="1"/>
  <c r="H176" i="1"/>
  <c r="M153" i="1"/>
  <c r="N153" i="1"/>
  <c r="F153" i="1"/>
  <c r="I69" i="1"/>
  <c r="H69" i="1"/>
  <c r="I167" i="1"/>
  <c r="F178" i="1"/>
  <c r="F179" i="1"/>
  <c r="H167" i="1"/>
  <c r="I10" i="1"/>
  <c r="H10" i="1"/>
  <c r="I87" i="1"/>
  <c r="H87" i="1"/>
  <c r="R153" i="1"/>
  <c r="S153" i="1"/>
  <c r="G165" i="1" l="1"/>
  <c r="F170" i="1"/>
  <c r="P160" i="1"/>
  <c r="Q160" i="1" s="1"/>
  <c r="L160" i="1"/>
  <c r="H179" i="1"/>
  <c r="I179" i="1"/>
  <c r="I178" i="1"/>
  <c r="H178" i="1"/>
  <c r="H153" i="1"/>
  <c r="I153" i="1"/>
  <c r="F175" i="1" l="1"/>
  <c r="G170" i="1"/>
  <c r="U170" i="1" s="1"/>
  <c r="G175" i="1" l="1"/>
  <c r="F181" i="1"/>
  <c r="F192" i="1" l="1"/>
  <c r="G181" i="1"/>
  <c r="F201" i="1" l="1"/>
  <c r="G192" i="1"/>
  <c r="F208" i="1" l="1"/>
  <c r="G201" i="1"/>
  <c r="K201" i="1"/>
  <c r="L201" i="1" s="1"/>
  <c r="K208" i="1" l="1"/>
  <c r="L208" i="1" s="1"/>
  <c r="G208" i="1"/>
  <c r="F215" i="1"/>
  <c r="F228" i="1" l="1"/>
  <c r="G215" i="1"/>
  <c r="F234" i="1" l="1"/>
  <c r="K228" i="1"/>
  <c r="L228" i="1" s="1"/>
  <c r="G228" i="1"/>
  <c r="G234" i="1" l="1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03">
    <s v="ThisWorkbookDataModel"/>
    <s v="[VU].[Swiss Life]"/>
    <s v="[v50_Daten_BRBV].[Thema].&amp;[ER]"/>
    <s v="[v50_Daten_BRBV].[Referenz].&amp;[33e]"/>
    <s v="[Measures].[TOT_CH]"/>
    <s v="[v50_Daten_BRBV].[Referenz].&amp;[33c]"/>
    <s v="[v50_Daten_BRBV].[Referenz].&amp;[33d]"/>
    <s v="[v50_Daten_BRBV].[Referenz].&amp;[38]"/>
    <s v="[v50_Daten_BRBV].[Referenz].&amp;[8]"/>
    <s v="[v50_Daten_BRBV].[Referenz].&amp;[9]"/>
    <s v="[v50_Daten_BRBV].[Referenz].&amp;[11]"/>
    <s v="[v50_Daten_BRBV].[Referenz].&amp;[15a]"/>
    <s v="[v50_Daten_BRBV].[Referenz].&amp;[14f]"/>
    <s v="[v50_Daten_BRBV].[Referenz].&amp;[14g]"/>
    <s v="[v50_Daten_BRBV].[Referenz].&amp;[14h]"/>
    <s v="[v50_Daten_BRBV].[Referenz].&amp;[15]"/>
    <s v="[v50_Daten_BRBV].[Referenz].&amp;[16]"/>
    <s v="[v50_Daten_BRBV].[Referenz].&amp;[42c]"/>
    <s v="[v50_Daten_BRBV].[Referenz].&amp;[17]"/>
    <s v="[v50_Daten_BRBV].[Referenz].&amp;[26]"/>
    <s v="[v50_Daten_BRBV].[Referenz].&amp;[2]"/>
    <s v="[v50_Daten_BRBV].[Thema].&amp;[BILANZ]"/>
    <s v="[v50_Daten_BRBV].[Referenz].&amp;[67]"/>
    <s v="[v50_Daten_BRBV].[Referenz].&amp;[53]"/>
    <s v="[v50_Daten_BRBV].[Referenz].&amp;[69]"/>
    <s v="[v50_Daten_BRBV].[Referenz].&amp;[62]"/>
    <s v="[v50_Daten_BRBV].[Referenz].&amp;[130a]"/>
    <s v="[v50_Daten_BRBV].[Referenz].&amp;[98]"/>
    <s v="[v50_Daten_BRBV].[Referenz].&amp;[100]"/>
    <s v="[v50_Daten_BRBV].[Referenz].&amp;[104]"/>
    <s v="[v50_Daten_BRBV].[Referenz].&amp;[111]"/>
    <s v="[v50_Daten_BRBV].[Thema].&amp;[TECHN ZERLEGUNG]"/>
    <s v="[v50_Daten_BRBV].[Referenz].&amp;[176]"/>
    <s v="[v50_Daten_BRBV].[Referenz].&amp;[112]"/>
    <s v="[v50_Daten_BRBV].[Referenz].&amp;[113]"/>
    <s v="[v50_Daten_BRBV].[Thema].&amp;[BESTANDESSTATISTIK]"/>
    <s v="[v50_Daten_BRBV].[Referenz].&amp;[21a]"/>
    <s v="[v50_Daten_BRBV].[Referenz].&amp;[22]"/>
    <s v="[VU].[Axa]"/>
    <s v="[v50_Daten_BRBV].[Spalte].&amp;[g]"/>
    <s v="[VU].[Allianz]"/>
    <s v="[VU].[Pax]"/>
    <s v="[VU].[Zuerich]"/>
    <s v="[VU].[Helvetia]"/>
    <s v="[VU].[Generali]"/>
    <s v="[VU].[Basler]"/>
    <s v="[VU].[Mobiliar]"/>
    <s v="[Erhebung].[BR 2018]"/>
    <s v="[VU].[all]"/>
    <s v="{{[referenz].[158], [referenz].[174], [referenz].[182], [referenz].[207], [referenz].[225]}}"/>
    <s v="{{[referenz].[142], [referenz].[163], [referenz].[177]}}"/>
    <s v="[v50_Daten_BRBV].[Spalte].[e]"/>
    <s v="[v50_Daten_BRBV].[Referenz].&amp;[33f]"/>
    <s v="[v50_Daten_BRBV].[Referenz].&amp;[13d]"/>
    <s v="[v50_Daten_BRBV].[Referenz].&amp;[15b]"/>
    <s v="{[Referenz].[74],[Referenz].[71]} "/>
    <s v="[v50_Daten_BRBV].[Referenz].&amp;[91b]"/>
    <s v="[v50_Daten_BRBV].[Referenz].&amp;[91c]"/>
    <s v="[v50_Daten_BRBV].[Referenz].&amp;[96a]"/>
    <s v="[v50_Daten_BRBV].[Spalte].[f]"/>
    <s v="[v50_Daten_BRBV].[Spalte].[i]"/>
    <s v="[v50_Daten_BRBV].[Erhebung].&amp;[BR 2018]"/>
    <s v="[v50_Daten_BRBV].[Referenz].&amp;[1031]"/>
    <s v="[v50_Daten_BRBV].[Referenz].&amp;[1028]"/>
    <s v="[v50_Daten_BRBV].[Referenz].&amp;[1036]"/>
    <s v="[v50_Daten_BRBV].[Referenz].&amp;[1037]"/>
    <s v="[v50_Daten_BRBV].[Referenz].&amp;[853]"/>
    <s v="[v50_Daten_BRBV].[Referenz].&amp;[837]"/>
    <s v="[v50_Daten_BRBV].[Referenz].&amp;[1042]"/>
    <s v="[v50_Daten_BRBV].[Referenz].&amp;[1043]"/>
    <s v="[v50_Daten_BRBV].[Referenz].&amp;[1044]"/>
    <s v="[v50_Daten_BRBV].[Referenz].&amp;[1050]"/>
    <s v="[v50_Daten_BRBV].[Referenz].&amp;[1051]"/>
    <s v="[v50_Daten_BRBV].[Referenz].&amp;[1052]"/>
    <s v="[v50_Daten_BRBV].[Referenz].&amp;[1053]"/>
    <s v="[v50_Daten_BRBV].[Erhebung].&amp;[BR 2019]"/>
    <s v="[referenz].[20]"/>
    <s v="[v50_Daten_BRBV].[Spalte].&amp;[e]"/>
    <s v="[Measures].[TOT]"/>
    <s v="[referenz].[178aa]"/>
    <s v="[v50_Daten_BRBV].[Spalte].&amp;[c]"/>
    <s v="[referenz].[178ab]"/>
    <s v="[referenz].[178ac]"/>
    <s v="[referenz].[22]"/>
    <s v="[referenz].[11]"/>
    <s v="[referenz].[21a]"/>
    <s v="[v50_Daten_BRBV].[Thema].&amp;[OFFENLEGUNGSSCHEMA]"/>
    <s v="[referenz].[765]"/>
    <s v="[referenz].[766]"/>
    <s v="[referenz].[768]"/>
    <s v="[referenz].[837]"/>
    <s v="[referenz].[265]"/>
    <s v="[v50_Daten_BRBV].[Erhebung].&amp;[BR 2017]"/>
    <s v="[v50_Daten_BRBV].[Erhebung].&amp;[BR 2016]"/>
    <s v="[referenz].[1030]"/>
    <s v="[v50_Daten_BRBV].[VU].&amp;[Axa]"/>
    <s v="[referenz].[769]"/>
    <s v="[Erhebung].[BR 2019]"/>
    <s v="[v50_Daten_BRBV].[Jahr].&amp;[2019]"/>
    <s v="[v50_Daten_BRBV].[Referenz].&amp;[1026]"/>
    <s v="[v50_Daten_BRBV].[Referenz].&amp;[1033]"/>
    <s v="[v50_Daten_BRBV].[Referenz].&amp;[1034]"/>
    <s v="[v50_Daten_BRBV].[Erhebung].&amp;[BR 2020]"/>
  </metadataStrings>
  <mdxMetadata count="531">
    <mdx n="0" f="s">
      <ms ns="47" c="0"/>
    </mdx>
    <mdx n="0" f="s">
      <ms ns="48" c="0"/>
    </mdx>
    <mdx n="0" f="s">
      <ms ns="49" c="0"/>
    </mdx>
    <mdx n="0" f="s">
      <ms ns="50" c="0"/>
    </mdx>
    <mdx n="0" f="v">
      <t c="5" fi="0">
        <n x="75"/>
        <n x="31"/>
        <n x="79" s="1"/>
        <n x="80"/>
        <n x="78"/>
      </t>
    </mdx>
    <mdx n="0" f="v">
      <t c="5" fi="0">
        <n x="75"/>
        <n x="31"/>
        <n x="81" s="1"/>
        <n x="80"/>
        <n x="78"/>
      </t>
    </mdx>
    <mdx n="0" f="v">
      <t c="5" fi="0">
        <n x="75"/>
        <n x="31"/>
        <n x="82" s="1"/>
        <n x="80"/>
        <n x="78"/>
      </t>
    </mdx>
    <mdx n="0" f="v">
      <t c="5" fi="0">
        <n x="75"/>
        <n x="86"/>
        <n x="87" s="1"/>
        <n x="77"/>
        <n x="78"/>
      </t>
    </mdx>
    <mdx n="0" f="v">
      <t c="5" fi="0">
        <n x="75"/>
        <n x="86"/>
        <n x="88" s="1"/>
        <n x="77"/>
        <n x="78"/>
      </t>
    </mdx>
    <mdx n="0" f="v">
      <t c="5" fi="0">
        <n x="75"/>
        <n x="86"/>
        <n x="89" s="1"/>
        <n x="77"/>
        <n x="78"/>
      </t>
    </mdx>
    <mdx n="0" f="v">
      <t c="5" fi="0">
        <n x="75"/>
        <n x="35"/>
        <n x="90" s="1"/>
        <n x="39"/>
        <n x="78"/>
      </t>
    </mdx>
    <mdx n="0" f="v">
      <t c="5" fi="0">
        <n x="61"/>
        <n x="35"/>
        <n x="91" s="1"/>
        <n x="80"/>
        <n x="78"/>
      </t>
    </mdx>
    <mdx n="0" f="v">
      <t c="5" fi="0">
        <n x="92"/>
        <n x="35"/>
        <n x="91" s="1"/>
        <n x="80"/>
        <n x="78"/>
      </t>
    </mdx>
    <mdx n="0" f="v">
      <t c="5" fi="0">
        <n x="93"/>
        <n x="35"/>
        <n x="91" s="1"/>
        <n x="80"/>
        <n x="78"/>
      </t>
    </mdx>
    <mdx n="0" f="v">
      <t c="6" fi="0">
        <n x="75"/>
        <n x="35"/>
        <n x="94" s="1"/>
        <n x="39"/>
        <n x="78"/>
        <n x="95"/>
      </t>
    </mdx>
    <mdx n="0" f="v">
      <t c="5" fi="0">
        <n x="61"/>
        <n x="31"/>
        <n x="79" s="1"/>
        <n x="80"/>
        <n x="78"/>
      </t>
    </mdx>
    <mdx n="0" f="v">
      <t c="5" fi="0">
        <n x="92"/>
        <n x="31"/>
        <n x="79" s="1"/>
        <n x="80"/>
        <n x="78"/>
      </t>
    </mdx>
    <mdx n="0" f="v">
      <t c="5" fi="0">
        <n x="93"/>
        <n x="31"/>
        <n x="79" s="1"/>
        <n x="80"/>
        <n x="78"/>
      </t>
    </mdx>
    <mdx n="0" f="v">
      <t c="5" fi="0">
        <n x="61"/>
        <n x="31"/>
        <n x="81" s="1"/>
        <n x="80"/>
        <n x="78"/>
      </t>
    </mdx>
    <mdx n="0" f="v">
      <t c="5" fi="0">
        <n x="92"/>
        <n x="31"/>
        <n x="81" s="1"/>
        <n x="80"/>
        <n x="78"/>
      </t>
    </mdx>
    <mdx n="0" f="v">
      <t c="5" fi="0">
        <n x="93"/>
        <n x="31"/>
        <n x="81" s="1"/>
        <n x="80"/>
        <n x="78"/>
      </t>
    </mdx>
    <mdx n="0" f="v">
      <t c="5" fi="0">
        <n x="61"/>
        <n x="31"/>
        <n x="82" s="1"/>
        <n x="80"/>
        <n x="78"/>
      </t>
    </mdx>
    <mdx n="0" f="v">
      <t c="5" fi="0">
        <n x="92"/>
        <n x="31"/>
        <n x="82" s="1"/>
        <n x="80"/>
        <n x="78"/>
      </t>
    </mdx>
    <mdx n="0" f="v">
      <t c="5" fi="0">
        <n x="93"/>
        <n x="31"/>
        <n x="82" s="1"/>
        <n x="80"/>
        <n x="78"/>
      </t>
    </mdx>
    <mdx n="0" f="v">
      <t c="6" fi="0">
        <n x="1" s="1"/>
        <n x="97" s="1"/>
        <n x="2"/>
        <n x="3"/>
        <n x="51" s="1"/>
        <n x="4"/>
      </t>
    </mdx>
    <mdx n="0" f="v">
      <t c="6" fi="0">
        <n x="1" s="1"/>
        <n x="97" s="1"/>
        <n x="2"/>
        <n x="5"/>
        <n x="51" s="1"/>
        <n x="4"/>
      </t>
    </mdx>
    <mdx n="0" f="v">
      <t c="6" fi="0">
        <n x="1" s="1"/>
        <n x="97" s="1"/>
        <n x="2"/>
        <n x="52"/>
        <n x="51" s="1"/>
        <n x="4"/>
      </t>
    </mdx>
    <mdx n="0" f="v">
      <t c="6" fi="0">
        <n x="1" s="1"/>
        <n x="97" s="1"/>
        <n x="2"/>
        <n x="6"/>
        <n x="51" s="1"/>
        <n x="4"/>
      </t>
    </mdx>
    <mdx n="0" f="v">
      <t c="6" fi="0">
        <n x="1" s="1"/>
        <n x="97" s="1"/>
        <n x="2"/>
        <n x="7"/>
        <n x="51" s="1"/>
        <n x="4"/>
      </t>
    </mdx>
    <mdx n="0" f="v">
      <t c="6" fi="0">
        <n x="1" s="1"/>
        <n x="97" s="1"/>
        <n x="2"/>
        <n x="53"/>
        <n x="51" s="1"/>
        <n x="4"/>
      </t>
    </mdx>
    <mdx n="0" f="v">
      <t c="6" fi="0">
        <n x="1" s="1"/>
        <n x="97" s="1"/>
        <n x="2"/>
        <n x="8"/>
        <n x="51" s="1"/>
        <n x="4"/>
      </t>
    </mdx>
    <mdx n="0" f="v">
      <t c="6" fi="0">
        <n x="1" s="1"/>
        <n x="97" s="1"/>
        <n x="2"/>
        <n x="9"/>
        <n x="51" s="1"/>
        <n x="4"/>
      </t>
    </mdx>
    <mdx n="0" f="v">
      <t c="6" fi="0">
        <n x="1" s="1"/>
        <n x="97" s="1"/>
        <n x="2"/>
        <n x="10"/>
        <n x="51" s="1"/>
        <n x="4"/>
      </t>
    </mdx>
    <mdx n="0" f="v">
      <t c="6" fi="0">
        <n x="1" s="1"/>
        <n x="97" s="1"/>
        <n x="2"/>
        <n x="11"/>
        <n x="51" s="1"/>
        <n x="4"/>
      </t>
    </mdx>
    <mdx n="0" f="v">
      <t c="6" fi="0">
        <n x="1" s="1"/>
        <n x="97" s="1"/>
        <n x="2"/>
        <n x="12"/>
        <n x="51" s="1"/>
        <n x="4"/>
      </t>
    </mdx>
    <mdx n="0" f="v">
      <t c="6" fi="0">
        <n x="1" s="1"/>
        <n x="97" s="1"/>
        <n x="2"/>
        <n x="13"/>
        <n x="51" s="1"/>
        <n x="4"/>
      </t>
    </mdx>
    <mdx n="0" f="v">
      <t c="6" fi="0">
        <n x="1" s="1"/>
        <n x="97" s="1"/>
        <n x="2"/>
        <n x="14"/>
        <n x="51" s="1"/>
        <n x="4"/>
      </t>
    </mdx>
    <mdx n="0" f="v">
      <t c="6" fi="0">
        <n x="1" s="1"/>
        <n x="97" s="1"/>
        <n x="2"/>
        <n x="15"/>
        <n x="51" s="1"/>
        <n x="4"/>
      </t>
    </mdx>
    <mdx n="0" f="v">
      <t c="6" fi="0">
        <n x="1" s="1"/>
        <n x="97" s="1"/>
        <n x="2"/>
        <n x="16"/>
        <n x="51" s="1"/>
        <n x="4"/>
      </t>
    </mdx>
    <mdx n="0" f="v">
      <t c="6" fi="0">
        <n x="1" s="1"/>
        <n x="97" s="1"/>
        <n x="2"/>
        <n x="17"/>
        <n x="51" s="1"/>
        <n x="4"/>
      </t>
    </mdx>
    <mdx n="0" f="v">
      <t c="6" fi="0">
        <n x="1" s="1"/>
        <n x="97" s="1"/>
        <n x="2"/>
        <n x="54"/>
        <n x="51" s="1"/>
        <n x="4"/>
      </t>
    </mdx>
    <mdx n="0" f="v">
      <t c="6" fi="0">
        <n x="1" s="1"/>
        <n x="97" s="1"/>
        <n x="2"/>
        <n x="18"/>
        <n x="51" s="1"/>
        <n x="4"/>
      </t>
    </mdx>
    <mdx n="0" f="v">
      <t c="6" fi="0">
        <n x="1" s="1"/>
        <n x="97" s="1"/>
        <n x="2"/>
        <n x="19"/>
        <n x="51" s="1"/>
        <n x="4"/>
      </t>
    </mdx>
    <mdx n="0" f="v">
      <t c="6" fi="0">
        <n x="1" s="1"/>
        <n x="97" s="1"/>
        <n x="2"/>
        <n x="20"/>
        <n x="51" s="1"/>
        <n x="4"/>
      </t>
    </mdx>
    <mdx n="0" f="v">
      <t c="6" fi="0">
        <n x="1" s="1"/>
        <n x="97" s="1"/>
        <n x="21"/>
        <n x="55" s="1"/>
        <n x="51" s="1"/>
        <n x="4"/>
      </t>
    </mdx>
    <mdx n="0" f="v">
      <t c="6" fi="0">
        <n x="1" s="1"/>
        <n x="97" s="1"/>
        <n x="21"/>
        <n x="22"/>
        <n x="51" s="1"/>
        <n x="4"/>
      </t>
    </mdx>
    <mdx n="0" f="v">
      <t c="6" fi="0">
        <n x="1" s="1"/>
        <n x="97" s="1"/>
        <n x="21"/>
        <n x="23"/>
        <n x="51" s="1"/>
        <n x="4"/>
      </t>
    </mdx>
    <mdx n="0" f="v">
      <t c="6" fi="0">
        <n x="1" s="1"/>
        <n x="97" s="1"/>
        <n x="21"/>
        <n x="24"/>
        <n x="51" s="1"/>
        <n x="4"/>
      </t>
    </mdx>
    <mdx n="0" f="v">
      <t c="6" fi="0">
        <n x="1" s="1"/>
        <n x="97" s="1"/>
        <n x="21"/>
        <n x="25"/>
        <n x="51" s="1"/>
        <n x="4"/>
      </t>
    </mdx>
    <mdx n="0" f="v">
      <t c="6" fi="0">
        <n x="1" s="1"/>
        <n x="97" s="1"/>
        <n x="21"/>
        <n x="26"/>
        <n x="51" s="1"/>
        <n x="4"/>
      </t>
    </mdx>
    <mdx n="0" f="v">
      <t c="6" fi="0">
        <n x="1" s="1"/>
        <n x="97" s="1"/>
        <n x="21"/>
        <n x="56"/>
        <n x="51" s="1"/>
        <n x="4"/>
      </t>
    </mdx>
    <mdx n="0" f="v">
      <t c="6" fi="0">
        <n x="1" s="1"/>
        <n x="97" s="1"/>
        <n x="21"/>
        <n x="57"/>
        <n x="51" s="1"/>
        <n x="4"/>
      </t>
    </mdx>
    <mdx n="0" f="v">
      <t c="6" fi="0">
        <n x="1" s="1"/>
        <n x="97" s="1"/>
        <n x="21"/>
        <n x="58"/>
        <n x="51" s="1"/>
        <n x="4"/>
      </t>
    </mdx>
    <mdx n="0" f="v">
      <t c="6" fi="0">
        <n x="1" s="1"/>
        <n x="97" s="1"/>
        <n x="21"/>
        <n x="27"/>
        <n x="51" s="1"/>
        <n x="4"/>
      </t>
    </mdx>
    <mdx n="0" f="v">
      <t c="6" fi="0">
        <n x="1" s="1"/>
        <n x="97" s="1"/>
        <n x="21"/>
        <n x="28"/>
        <n x="51" s="1"/>
        <n x="4"/>
      </t>
    </mdx>
    <mdx n="0" f="v">
      <t c="6" fi="0">
        <n x="1" s="1"/>
        <n x="97" s="1"/>
        <n x="21"/>
        <n x="29"/>
        <n x="51" s="1"/>
        <n x="4"/>
      </t>
    </mdx>
    <mdx n="0" f="v">
      <t c="6" fi="0">
        <n x="1" s="1"/>
        <n x="97" s="1"/>
        <n x="21"/>
        <n x="30"/>
        <n x="51" s="1"/>
        <n x="4"/>
      </t>
    </mdx>
    <mdx n="0" f="v">
      <t c="6" fi="0">
        <n x="1" s="1"/>
        <n x="97" s="1"/>
        <n x="31"/>
        <n x="32"/>
        <n x="59" s="1"/>
        <n x="4"/>
      </t>
    </mdx>
    <mdx n="0" f="v">
      <t c="6" fi="0">
        <n x="1" s="1"/>
        <n x="97" s="1"/>
        <n x="31"/>
        <n x="32"/>
        <n x="60" s="1"/>
        <n x="4"/>
      </t>
    </mdx>
    <mdx n="0" f="v">
      <t c="6" fi="0">
        <n x="1" s="1"/>
        <n x="97" s="1"/>
        <n x="21"/>
        <n x="33"/>
        <n x="51" s="1"/>
        <n x="4"/>
      </t>
    </mdx>
    <mdx n="0" f="v">
      <t c="6" fi="0">
        <n x="1" s="1"/>
        <n x="97" s="1"/>
        <n x="21"/>
        <n x="34"/>
        <n x="51" s="1"/>
        <n x="4"/>
      </t>
    </mdx>
    <mdx n="0" f="v">
      <t c="6" fi="0">
        <n x="1" s="1"/>
        <n x="75"/>
        <n x="35"/>
        <n x="62"/>
        <n x="98"/>
        <n x="4"/>
      </t>
    </mdx>
    <mdx n="0" f="v">
      <t c="6" fi="0">
        <n x="1" s="1"/>
        <n x="75"/>
        <n x="35"/>
        <n x="99"/>
        <n x="98"/>
        <n x="4"/>
      </t>
    </mdx>
    <mdx n="0" f="v">
      <t c="6" fi="0">
        <n x="1" s="1"/>
        <n x="75"/>
        <n x="35"/>
        <n x="63"/>
        <n x="98"/>
        <n x="4"/>
      </t>
    </mdx>
    <mdx n="0" f="v">
      <t c="6" fi="0">
        <n x="1" s="1"/>
        <n x="75"/>
        <n x="35"/>
        <n x="100"/>
        <n x="98"/>
        <n x="4"/>
      </t>
    </mdx>
    <mdx n="0" f="v">
      <t c="6" fi="0">
        <n x="1" s="1"/>
        <n x="75"/>
        <n x="35"/>
        <n x="64"/>
        <n x="98"/>
        <n x="4"/>
      </t>
    </mdx>
    <mdx n="0" f="v">
      <t c="6" fi="0">
        <n x="1" s="1"/>
        <n x="75"/>
        <n x="35"/>
        <n x="101"/>
        <n x="98"/>
        <n x="4"/>
      </t>
    </mdx>
    <mdx n="0" f="v">
      <t c="6" fi="0">
        <n x="1" s="1"/>
        <n x="75"/>
        <n x="35"/>
        <n x="65"/>
        <n x="98"/>
        <n x="4"/>
      </t>
    </mdx>
    <mdx n="0" f="v">
      <t c="6" fi="0">
        <n x="1" s="1"/>
        <n x="75"/>
        <n x="35"/>
        <n x="66"/>
        <n x="98"/>
        <n x="4"/>
      </t>
    </mdx>
    <mdx n="0" f="v">
      <t c="6" fi="0">
        <n x="1" s="1"/>
        <n x="75"/>
        <n x="35"/>
        <n x="67"/>
        <n x="98"/>
        <n x="4"/>
      </t>
    </mdx>
    <mdx n="0" f="v">
      <t c="6" fi="0">
        <n x="1" s="1"/>
        <n x="97" s="1"/>
        <n x="2"/>
        <n x="36"/>
        <n x="51" s="1"/>
        <n x="4"/>
      </t>
    </mdx>
    <mdx n="0" f="v">
      <t c="6" fi="0">
        <n x="1" s="1"/>
        <n x="97" s="1"/>
        <n x="2"/>
        <n x="37"/>
        <n x="51" s="1"/>
        <n x="4"/>
      </t>
    </mdx>
    <mdx n="0" f="v">
      <t c="6" fi="0">
        <n x="1" s="1"/>
        <n x="75"/>
        <n x="35"/>
        <n x="68"/>
        <n x="98"/>
        <n x="4"/>
      </t>
    </mdx>
    <mdx n="0" f="v">
      <t c="6" fi="0">
        <n x="1" s="1"/>
        <n x="75"/>
        <n x="35"/>
        <n x="69"/>
        <n x="98"/>
        <n x="4"/>
      </t>
    </mdx>
    <mdx n="0" f="v">
      <t c="6" fi="0">
        <n x="1" s="1"/>
        <n x="75"/>
        <n x="35"/>
        <n x="70"/>
        <n x="98"/>
        <n x="4"/>
      </t>
    </mdx>
    <mdx n="0" f="v">
      <t c="6" fi="0">
        <n x="1" s="1"/>
        <n x="75"/>
        <n x="35"/>
        <n x="71"/>
        <n x="98"/>
        <n x="4"/>
      </t>
    </mdx>
    <mdx n="0" f="v">
      <t c="6" fi="0">
        <n x="1" s="1"/>
        <n x="75"/>
        <n x="35"/>
        <n x="72"/>
        <n x="98"/>
        <n x="4"/>
      </t>
    </mdx>
    <mdx n="0" f="v">
      <t c="6" fi="0">
        <n x="1" s="1"/>
        <n x="75"/>
        <n x="35"/>
        <n x="73"/>
        <n x="98"/>
        <n x="4"/>
      </t>
    </mdx>
    <mdx n="0" f="v">
      <t c="6" fi="0">
        <n x="1" s="1"/>
        <n x="75"/>
        <n x="35"/>
        <n x="74"/>
        <n x="98"/>
        <n x="4"/>
      </t>
    </mdx>
    <mdx n="0" f="v">
      <t c="6" fi="0">
        <n x="38" s="1"/>
        <n x="97" s="1"/>
        <n x="2"/>
        <n x="3"/>
        <n x="51" s="1"/>
        <n x="4"/>
      </t>
    </mdx>
    <mdx n="0" f="v">
      <t c="6" fi="0">
        <n x="38" s="1"/>
        <n x="97" s="1"/>
        <n x="2"/>
        <n x="5"/>
        <n x="51" s="1"/>
        <n x="4"/>
      </t>
    </mdx>
    <mdx n="0" f="v">
      <t c="6" fi="0">
        <n x="38" s="1"/>
        <n x="97" s="1"/>
        <n x="2"/>
        <n x="52"/>
        <n x="51" s="1"/>
        <n x="4"/>
      </t>
    </mdx>
    <mdx n="0" f="v">
      <t c="6" fi="0">
        <n x="38" s="1"/>
        <n x="97" s="1"/>
        <n x="2"/>
        <n x="6"/>
        <n x="51" s="1"/>
        <n x="4"/>
      </t>
    </mdx>
    <mdx n="0" f="v">
      <t c="6" fi="0">
        <n x="38" s="1"/>
        <n x="97" s="1"/>
        <n x="2"/>
        <n x="7"/>
        <n x="51" s="1"/>
        <n x="4"/>
      </t>
    </mdx>
    <mdx n="0" f="v">
      <t c="6" fi="0">
        <n x="38" s="1"/>
        <n x="97" s="1"/>
        <n x="2"/>
        <n x="53"/>
        <n x="51" s="1"/>
        <n x="4"/>
      </t>
    </mdx>
    <mdx n="0" f="v">
      <t c="6" fi="0">
        <n x="38" s="1"/>
        <n x="97" s="1"/>
        <n x="2"/>
        <n x="8"/>
        <n x="51" s="1"/>
        <n x="4"/>
      </t>
    </mdx>
    <mdx n="0" f="v">
      <t c="6" fi="0">
        <n x="38" s="1"/>
        <n x="97" s="1"/>
        <n x="2"/>
        <n x="9"/>
        <n x="51" s="1"/>
        <n x="4"/>
      </t>
    </mdx>
    <mdx n="0" f="v">
      <t c="6" fi="0">
        <n x="38" s="1"/>
        <n x="97" s="1"/>
        <n x="2"/>
        <n x="10"/>
        <n x="51" s="1"/>
        <n x="4"/>
      </t>
    </mdx>
    <mdx n="0" f="v">
      <t c="6" fi="0">
        <n x="38" s="1"/>
        <n x="97" s="1"/>
        <n x="2"/>
        <n x="11"/>
        <n x="51" s="1"/>
        <n x="4"/>
      </t>
    </mdx>
    <mdx n="0" f="v">
      <t c="6" fi="0">
        <n x="38" s="1"/>
        <n x="97" s="1"/>
        <n x="2"/>
        <n x="12"/>
        <n x="51" s="1"/>
        <n x="4"/>
      </t>
    </mdx>
    <mdx n="0" f="v">
      <t c="6" fi="0">
        <n x="38" s="1"/>
        <n x="97" s="1"/>
        <n x="2"/>
        <n x="13"/>
        <n x="51" s="1"/>
        <n x="4"/>
      </t>
    </mdx>
    <mdx n="0" f="v">
      <t c="6" fi="0">
        <n x="38" s="1"/>
        <n x="97" s="1"/>
        <n x="2"/>
        <n x="14"/>
        <n x="51" s="1"/>
        <n x="4"/>
      </t>
    </mdx>
    <mdx n="0" f="v">
      <t c="6" fi="0">
        <n x="38" s="1"/>
        <n x="97" s="1"/>
        <n x="2"/>
        <n x="15"/>
        <n x="51" s="1"/>
        <n x="4"/>
      </t>
    </mdx>
    <mdx n="0" f="v">
      <t c="6" fi="0">
        <n x="38" s="1"/>
        <n x="97" s="1"/>
        <n x="2"/>
        <n x="16"/>
        <n x="51" s="1"/>
        <n x="4"/>
      </t>
    </mdx>
    <mdx n="0" f="v">
      <t c="6" fi="0">
        <n x="38" s="1"/>
        <n x="97" s="1"/>
        <n x="2"/>
        <n x="17"/>
        <n x="51" s="1"/>
        <n x="4"/>
      </t>
    </mdx>
    <mdx n="0" f="v">
      <t c="6" fi="0">
        <n x="38" s="1"/>
        <n x="97" s="1"/>
        <n x="2"/>
        <n x="54"/>
        <n x="51" s="1"/>
        <n x="4"/>
      </t>
    </mdx>
    <mdx n="0" f="v">
      <t c="6" fi="0">
        <n x="38" s="1"/>
        <n x="97" s="1"/>
        <n x="2"/>
        <n x="18"/>
        <n x="51" s="1"/>
        <n x="4"/>
      </t>
    </mdx>
    <mdx n="0" f="v">
      <t c="6" fi="0">
        <n x="38" s="1"/>
        <n x="97" s="1"/>
        <n x="2"/>
        <n x="19"/>
        <n x="51" s="1"/>
        <n x="4"/>
      </t>
    </mdx>
    <mdx n="0" f="v">
      <t c="6" fi="0">
        <n x="38" s="1"/>
        <n x="97" s="1"/>
        <n x="2"/>
        <n x="20"/>
        <n x="51" s="1"/>
        <n x="4"/>
      </t>
    </mdx>
    <mdx n="0" f="v">
      <t c="6" fi="0">
        <n x="38" s="1"/>
        <n x="97" s="1"/>
        <n x="21"/>
        <n x="55" s="1"/>
        <n x="51" s="1"/>
        <n x="4"/>
      </t>
    </mdx>
    <mdx n="0" f="v">
      <t c="6" fi="0">
        <n x="38" s="1"/>
        <n x="97" s="1"/>
        <n x="21"/>
        <n x="22"/>
        <n x="51" s="1"/>
        <n x="4"/>
      </t>
    </mdx>
    <mdx n="0" f="v">
      <t c="6" fi="0">
        <n x="38" s="1"/>
        <n x="97" s="1"/>
        <n x="21"/>
        <n x="23"/>
        <n x="51" s="1"/>
        <n x="4"/>
      </t>
    </mdx>
    <mdx n="0" f="v">
      <t c="6" fi="0">
        <n x="38" s="1"/>
        <n x="97" s="1"/>
        <n x="21"/>
        <n x="24"/>
        <n x="51" s="1"/>
        <n x="4"/>
      </t>
    </mdx>
    <mdx n="0" f="v">
      <t c="6" fi="0">
        <n x="38" s="1"/>
        <n x="97" s="1"/>
        <n x="21"/>
        <n x="25"/>
        <n x="51" s="1"/>
        <n x="4"/>
      </t>
    </mdx>
    <mdx n="0" f="v">
      <t c="6" fi="0">
        <n x="38" s="1"/>
        <n x="97" s="1"/>
        <n x="21"/>
        <n x="26"/>
        <n x="51" s="1"/>
        <n x="4"/>
      </t>
    </mdx>
    <mdx n="0" f="v">
      <t c="6" fi="0">
        <n x="38" s="1"/>
        <n x="97" s="1"/>
        <n x="21"/>
        <n x="56"/>
        <n x="51" s="1"/>
        <n x="4"/>
      </t>
    </mdx>
    <mdx n="0" f="v">
      <t c="6" fi="0">
        <n x="38" s="1"/>
        <n x="97" s="1"/>
        <n x="21"/>
        <n x="57"/>
        <n x="51" s="1"/>
        <n x="4"/>
      </t>
    </mdx>
    <mdx n="0" f="v">
      <t c="6" fi="0">
        <n x="38" s="1"/>
        <n x="97" s="1"/>
        <n x="21"/>
        <n x="58"/>
        <n x="51" s="1"/>
        <n x="4"/>
      </t>
    </mdx>
    <mdx n="0" f="v">
      <t c="6" fi="0">
        <n x="38" s="1"/>
        <n x="97" s="1"/>
        <n x="21"/>
        <n x="27"/>
        <n x="51" s="1"/>
        <n x="4"/>
      </t>
    </mdx>
    <mdx n="0" f="v">
      <t c="6" fi="0">
        <n x="38" s="1"/>
        <n x="97" s="1"/>
        <n x="21"/>
        <n x="28"/>
        <n x="51" s="1"/>
        <n x="4"/>
      </t>
    </mdx>
    <mdx n="0" f="v">
      <t c="6" fi="0">
        <n x="38" s="1"/>
        <n x="97" s="1"/>
        <n x="21"/>
        <n x="29"/>
        <n x="51" s="1"/>
        <n x="4"/>
      </t>
    </mdx>
    <mdx n="0" f="v">
      <t c="6" fi="0">
        <n x="38" s="1"/>
        <n x="97" s="1"/>
        <n x="21"/>
        <n x="30"/>
        <n x="51" s="1"/>
        <n x="4"/>
      </t>
    </mdx>
    <mdx n="0" f="v">
      <t c="6" fi="0">
        <n x="38" s="1"/>
        <n x="97" s="1"/>
        <n x="31"/>
        <n x="32"/>
        <n x="59" s="1"/>
        <n x="4"/>
      </t>
    </mdx>
    <mdx n="0" f="v">
      <t c="6" fi="0">
        <n x="38" s="1"/>
        <n x="97" s="1"/>
        <n x="31"/>
        <n x="32"/>
        <n x="60" s="1"/>
        <n x="4"/>
      </t>
    </mdx>
    <mdx n="0" f="v">
      <t c="6" fi="0">
        <n x="38" s="1"/>
        <n x="97" s="1"/>
        <n x="21"/>
        <n x="33"/>
        <n x="51" s="1"/>
        <n x="4"/>
      </t>
    </mdx>
    <mdx n="0" f="v">
      <t c="6" fi="0">
        <n x="38" s="1"/>
        <n x="97" s="1"/>
        <n x="21"/>
        <n x="34"/>
        <n x="51" s="1"/>
        <n x="4"/>
      </t>
    </mdx>
    <mdx n="0" f="v">
      <t c="6" fi="0">
        <n x="38" s="1"/>
        <n x="75"/>
        <n x="35"/>
        <n x="62"/>
        <n x="98"/>
        <n x="4"/>
      </t>
    </mdx>
    <mdx n="0" f="v">
      <t c="6" fi="0">
        <n x="38" s="1"/>
        <n x="75"/>
        <n x="35"/>
        <n x="99"/>
        <n x="98"/>
        <n x="4"/>
      </t>
    </mdx>
    <mdx n="0" f="v">
      <t c="6" fi="0">
        <n x="38" s="1"/>
        <n x="75"/>
        <n x="35"/>
        <n x="63"/>
        <n x="98"/>
        <n x="4"/>
      </t>
    </mdx>
    <mdx n="0" f="v">
      <t c="6" fi="0">
        <n x="38" s="1"/>
        <n x="75"/>
        <n x="35"/>
        <n x="100"/>
        <n x="98"/>
        <n x="4"/>
      </t>
    </mdx>
    <mdx n="0" f="v">
      <t c="6" fi="0">
        <n x="38" s="1"/>
        <n x="75"/>
        <n x="35"/>
        <n x="64"/>
        <n x="98"/>
        <n x="4"/>
      </t>
    </mdx>
    <mdx n="0" f="v">
      <t c="6" fi="0">
        <n x="38" s="1"/>
        <n x="75"/>
        <n x="35"/>
        <n x="101"/>
        <n x="98"/>
        <n x="4"/>
      </t>
    </mdx>
    <mdx n="0" f="v">
      <t c="6" fi="0">
        <n x="38" s="1"/>
        <n x="75"/>
        <n x="35"/>
        <n x="65"/>
        <n x="98"/>
        <n x="4"/>
      </t>
    </mdx>
    <mdx n="0" f="v">
      <t c="6" fi="0">
        <n x="38" s="1"/>
        <n x="75"/>
        <n x="35"/>
        <n x="66"/>
        <n x="98"/>
        <n x="4"/>
      </t>
    </mdx>
    <mdx n="0" f="v">
      <t c="6" fi="0">
        <n x="38" s="1"/>
        <n x="75"/>
        <n x="35"/>
        <n x="67"/>
        <n x="98"/>
        <n x="4"/>
      </t>
    </mdx>
    <mdx n="0" f="v">
      <t c="6" fi="0">
        <n x="38" s="1"/>
        <n x="97" s="1"/>
        <n x="2"/>
        <n x="36"/>
        <n x="51" s="1"/>
        <n x="4"/>
      </t>
    </mdx>
    <mdx n="0" f="v">
      <t c="6" fi="0">
        <n x="38" s="1"/>
        <n x="97" s="1"/>
        <n x="2"/>
        <n x="37"/>
        <n x="51" s="1"/>
        <n x="4"/>
      </t>
    </mdx>
    <mdx n="0" f="v">
      <t c="6" fi="0">
        <n x="38" s="1"/>
        <n x="75"/>
        <n x="35"/>
        <n x="68"/>
        <n x="98"/>
        <n x="4"/>
      </t>
    </mdx>
    <mdx n="0" f="v">
      <t c="6" fi="0">
        <n x="38" s="1"/>
        <n x="75"/>
        <n x="35"/>
        <n x="69"/>
        <n x="98"/>
        <n x="4"/>
      </t>
    </mdx>
    <mdx n="0" f="v">
      <t c="6" fi="0">
        <n x="38" s="1"/>
        <n x="75"/>
        <n x="35"/>
        <n x="70"/>
        <n x="98"/>
        <n x="4"/>
      </t>
    </mdx>
    <mdx n="0" f="v">
      <t c="6" fi="0">
        <n x="38" s="1"/>
        <n x="75"/>
        <n x="35"/>
        <n x="71"/>
        <n x="98"/>
        <n x="4"/>
      </t>
    </mdx>
    <mdx n="0" f="v">
      <t c="6" fi="0">
        <n x="38" s="1"/>
        <n x="75"/>
        <n x="35"/>
        <n x="72"/>
        <n x="98"/>
        <n x="4"/>
      </t>
    </mdx>
    <mdx n="0" f="v">
      <t c="6" fi="0">
        <n x="38" s="1"/>
        <n x="75"/>
        <n x="35"/>
        <n x="73"/>
        <n x="98"/>
        <n x="4"/>
      </t>
    </mdx>
    <mdx n="0" f="v">
      <t c="6" fi="0">
        <n x="38" s="1"/>
        <n x="75"/>
        <n x="35"/>
        <n x="74"/>
        <n x="98"/>
        <n x="4"/>
      </t>
    </mdx>
    <mdx n="0" f="v">
      <t c="6" fi="0">
        <n x="45" s="1"/>
        <n x="97" s="1"/>
        <n x="2"/>
        <n x="3"/>
        <n x="51" s="1"/>
        <n x="4"/>
      </t>
    </mdx>
    <mdx n="0" f="v">
      <t c="6" fi="0">
        <n x="45" s="1"/>
        <n x="97" s="1"/>
        <n x="2"/>
        <n x="5"/>
        <n x="51" s="1"/>
        <n x="4"/>
      </t>
    </mdx>
    <mdx n="0" f="v">
      <t c="6" fi="0">
        <n x="45" s="1"/>
        <n x="97" s="1"/>
        <n x="2"/>
        <n x="52"/>
        <n x="51" s="1"/>
        <n x="4"/>
      </t>
    </mdx>
    <mdx n="0" f="v">
      <t c="6" fi="0">
        <n x="45" s="1"/>
        <n x="97" s="1"/>
        <n x="2"/>
        <n x="6"/>
        <n x="51" s="1"/>
        <n x="4"/>
      </t>
    </mdx>
    <mdx n="0" f="v">
      <t c="6" fi="0">
        <n x="45" s="1"/>
        <n x="97" s="1"/>
        <n x="2"/>
        <n x="7"/>
        <n x="51" s="1"/>
        <n x="4"/>
      </t>
    </mdx>
    <mdx n="0" f="v">
      <t c="6" fi="0">
        <n x="45" s="1"/>
        <n x="97" s="1"/>
        <n x="2"/>
        <n x="53"/>
        <n x="51" s="1"/>
        <n x="4"/>
      </t>
    </mdx>
    <mdx n="0" f="v">
      <t c="6" fi="0">
        <n x="45" s="1"/>
        <n x="97" s="1"/>
        <n x="2"/>
        <n x="8"/>
        <n x="51" s="1"/>
        <n x="4"/>
      </t>
    </mdx>
    <mdx n="0" f="v">
      <t c="6" fi="0">
        <n x="45" s="1"/>
        <n x="97" s="1"/>
        <n x="2"/>
        <n x="9"/>
        <n x="51" s="1"/>
        <n x="4"/>
      </t>
    </mdx>
    <mdx n="0" f="v">
      <t c="6" fi="0">
        <n x="45" s="1"/>
        <n x="97" s="1"/>
        <n x="2"/>
        <n x="10"/>
        <n x="51" s="1"/>
        <n x="4"/>
      </t>
    </mdx>
    <mdx n="0" f="v">
      <t c="6" fi="0">
        <n x="45" s="1"/>
        <n x="97" s="1"/>
        <n x="2"/>
        <n x="11"/>
        <n x="51" s="1"/>
        <n x="4"/>
      </t>
    </mdx>
    <mdx n="0" f="v">
      <t c="6" fi="0">
        <n x="45" s="1"/>
        <n x="97" s="1"/>
        <n x="2"/>
        <n x="12"/>
        <n x="51" s="1"/>
        <n x="4"/>
      </t>
    </mdx>
    <mdx n="0" f="v">
      <t c="6" fi="0">
        <n x="45" s="1"/>
        <n x="97" s="1"/>
        <n x="2"/>
        <n x="13"/>
        <n x="51" s="1"/>
        <n x="4"/>
      </t>
    </mdx>
    <mdx n="0" f="v">
      <t c="6" fi="0">
        <n x="45" s="1"/>
        <n x="97" s="1"/>
        <n x="2"/>
        <n x="14"/>
        <n x="51" s="1"/>
        <n x="4"/>
      </t>
    </mdx>
    <mdx n="0" f="v">
      <t c="6" fi="0">
        <n x="45" s="1"/>
        <n x="97" s="1"/>
        <n x="2"/>
        <n x="15"/>
        <n x="51" s="1"/>
        <n x="4"/>
      </t>
    </mdx>
    <mdx n="0" f="v">
      <t c="6" fi="0">
        <n x="45" s="1"/>
        <n x="97" s="1"/>
        <n x="2"/>
        <n x="16"/>
        <n x="51" s="1"/>
        <n x="4"/>
      </t>
    </mdx>
    <mdx n="0" f="v">
      <t c="6" fi="0">
        <n x="45" s="1"/>
        <n x="97" s="1"/>
        <n x="2"/>
        <n x="17"/>
        <n x="51" s="1"/>
        <n x="4"/>
      </t>
    </mdx>
    <mdx n="0" f="v">
      <t c="6" fi="0">
        <n x="45" s="1"/>
        <n x="97" s="1"/>
        <n x="2"/>
        <n x="54"/>
        <n x="51" s="1"/>
        <n x="4"/>
      </t>
    </mdx>
    <mdx n="0" f="v">
      <t c="6" fi="0">
        <n x="45" s="1"/>
        <n x="97" s="1"/>
        <n x="2"/>
        <n x="18"/>
        <n x="51" s="1"/>
        <n x="4"/>
      </t>
    </mdx>
    <mdx n="0" f="v">
      <t c="6" fi="0">
        <n x="45" s="1"/>
        <n x="97" s="1"/>
        <n x="2"/>
        <n x="19"/>
        <n x="51" s="1"/>
        <n x="4"/>
      </t>
    </mdx>
    <mdx n="0" f="v">
      <t c="6" fi="0">
        <n x="45" s="1"/>
        <n x="97" s="1"/>
        <n x="2"/>
        <n x="20"/>
        <n x="51" s="1"/>
        <n x="4"/>
      </t>
    </mdx>
    <mdx n="0" f="v">
      <t c="6" fi="0">
        <n x="45" s="1"/>
        <n x="97" s="1"/>
        <n x="21"/>
        <n x="55" s="1"/>
        <n x="51" s="1"/>
        <n x="4"/>
      </t>
    </mdx>
    <mdx n="0" f="v">
      <t c="6" fi="0">
        <n x="45" s="1"/>
        <n x="97" s="1"/>
        <n x="21"/>
        <n x="22"/>
        <n x="51" s="1"/>
        <n x="4"/>
      </t>
    </mdx>
    <mdx n="0" f="v">
      <t c="6" fi="0">
        <n x="45" s="1"/>
        <n x="97" s="1"/>
        <n x="21"/>
        <n x="23"/>
        <n x="51" s="1"/>
        <n x="4"/>
      </t>
    </mdx>
    <mdx n="0" f="v">
      <t c="6" fi="0">
        <n x="45" s="1"/>
        <n x="97" s="1"/>
        <n x="21"/>
        <n x="24"/>
        <n x="51" s="1"/>
        <n x="4"/>
      </t>
    </mdx>
    <mdx n="0" f="v">
      <t c="6" fi="0">
        <n x="45" s="1"/>
        <n x="97" s="1"/>
        <n x="21"/>
        <n x="25"/>
        <n x="51" s="1"/>
        <n x="4"/>
      </t>
    </mdx>
    <mdx n="0" f="v">
      <t c="6" fi="0">
        <n x="45" s="1"/>
        <n x="97" s="1"/>
        <n x="21"/>
        <n x="26"/>
        <n x="51" s="1"/>
        <n x="4"/>
      </t>
    </mdx>
    <mdx n="0" f="v">
      <t c="6" fi="0">
        <n x="45" s="1"/>
        <n x="97" s="1"/>
        <n x="21"/>
        <n x="56"/>
        <n x="51" s="1"/>
        <n x="4"/>
      </t>
    </mdx>
    <mdx n="0" f="v">
      <t c="6" fi="0">
        <n x="45" s="1"/>
        <n x="97" s="1"/>
        <n x="21"/>
        <n x="57"/>
        <n x="51" s="1"/>
        <n x="4"/>
      </t>
    </mdx>
    <mdx n="0" f="v">
      <t c="6" fi="0">
        <n x="45" s="1"/>
        <n x="97" s="1"/>
        <n x="21"/>
        <n x="58"/>
        <n x="51" s="1"/>
        <n x="4"/>
      </t>
    </mdx>
    <mdx n="0" f="v">
      <t c="6" fi="0">
        <n x="45" s="1"/>
        <n x="97" s="1"/>
        <n x="21"/>
        <n x="27"/>
        <n x="51" s="1"/>
        <n x="4"/>
      </t>
    </mdx>
    <mdx n="0" f="v">
      <t c="6" fi="0">
        <n x="45" s="1"/>
        <n x="97" s="1"/>
        <n x="21"/>
        <n x="28"/>
        <n x="51" s="1"/>
        <n x="4"/>
      </t>
    </mdx>
    <mdx n="0" f="v">
      <t c="6" fi="0">
        <n x="45" s="1"/>
        <n x="97" s="1"/>
        <n x="21"/>
        <n x="29"/>
        <n x="51" s="1"/>
        <n x="4"/>
      </t>
    </mdx>
    <mdx n="0" f="v">
      <t c="6" fi="0">
        <n x="45" s="1"/>
        <n x="97" s="1"/>
        <n x="21"/>
        <n x="30"/>
        <n x="51" s="1"/>
        <n x="4"/>
      </t>
    </mdx>
    <mdx n="0" f="v">
      <t c="6" fi="0">
        <n x="45" s="1"/>
        <n x="97" s="1"/>
        <n x="31"/>
        <n x="32"/>
        <n x="59" s="1"/>
        <n x="4"/>
      </t>
    </mdx>
    <mdx n="0" f="v">
      <t c="6" fi="0">
        <n x="45" s="1"/>
        <n x="97" s="1"/>
        <n x="31"/>
        <n x="32"/>
        <n x="60" s="1"/>
        <n x="4"/>
      </t>
    </mdx>
    <mdx n="0" f="v">
      <t c="6" fi="0">
        <n x="45" s="1"/>
        <n x="97" s="1"/>
        <n x="21"/>
        <n x="33"/>
        <n x="51" s="1"/>
        <n x="4"/>
      </t>
    </mdx>
    <mdx n="0" f="v">
      <t c="6" fi="0">
        <n x="45" s="1"/>
        <n x="97" s="1"/>
        <n x="21"/>
        <n x="34"/>
        <n x="51" s="1"/>
        <n x="4"/>
      </t>
    </mdx>
    <mdx n="0" f="v">
      <t c="6" fi="0">
        <n x="45" s="1"/>
        <n x="75"/>
        <n x="35"/>
        <n x="62"/>
        <n x="98"/>
        <n x="4"/>
      </t>
    </mdx>
    <mdx n="0" f="v">
      <t c="6" fi="0">
        <n x="45" s="1"/>
        <n x="75"/>
        <n x="35"/>
        <n x="99"/>
        <n x="98"/>
        <n x="4"/>
      </t>
    </mdx>
    <mdx n="0" f="v">
      <t c="6" fi="0">
        <n x="45" s="1"/>
        <n x="75"/>
        <n x="35"/>
        <n x="63"/>
        <n x="98"/>
        <n x="4"/>
      </t>
    </mdx>
    <mdx n="0" f="v">
      <t c="6" fi="0">
        <n x="45" s="1"/>
        <n x="75"/>
        <n x="35"/>
        <n x="100"/>
        <n x="98"/>
        <n x="4"/>
      </t>
    </mdx>
    <mdx n="0" f="v">
      <t c="6" fi="0">
        <n x="45" s="1"/>
        <n x="75"/>
        <n x="35"/>
        <n x="64"/>
        <n x="98"/>
        <n x="4"/>
      </t>
    </mdx>
    <mdx n="0" f="v">
      <t c="6" fi="0">
        <n x="45" s="1"/>
        <n x="75"/>
        <n x="35"/>
        <n x="101"/>
        <n x="98"/>
        <n x="4"/>
      </t>
    </mdx>
    <mdx n="0" f="v">
      <t c="6" fi="0">
        <n x="45" s="1"/>
        <n x="75"/>
        <n x="35"/>
        <n x="65"/>
        <n x="98"/>
        <n x="4"/>
      </t>
    </mdx>
    <mdx n="0" f="v">
      <t c="6" fi="0">
        <n x="45" s="1"/>
        <n x="75"/>
        <n x="35"/>
        <n x="66"/>
        <n x="98"/>
        <n x="4"/>
      </t>
    </mdx>
    <mdx n="0" f="v">
      <t c="6" fi="0">
        <n x="45" s="1"/>
        <n x="75"/>
        <n x="35"/>
        <n x="67"/>
        <n x="98"/>
        <n x="4"/>
      </t>
    </mdx>
    <mdx n="0" f="v">
      <t c="6" fi="0">
        <n x="45" s="1"/>
        <n x="97" s="1"/>
        <n x="2"/>
        <n x="36"/>
        <n x="51" s="1"/>
        <n x="4"/>
      </t>
    </mdx>
    <mdx n="0" f="v">
      <t c="6" fi="0">
        <n x="45" s="1"/>
        <n x="97" s="1"/>
        <n x="2"/>
        <n x="37"/>
        <n x="51" s="1"/>
        <n x="4"/>
      </t>
    </mdx>
    <mdx n="0" f="v">
      <t c="6" fi="0">
        <n x="45" s="1"/>
        <n x="75"/>
        <n x="35"/>
        <n x="68"/>
        <n x="98"/>
        <n x="4"/>
      </t>
    </mdx>
    <mdx n="0" f="v">
      <t c="6" fi="0">
        <n x="45" s="1"/>
        <n x="75"/>
        <n x="35"/>
        <n x="69"/>
        <n x="98"/>
        <n x="4"/>
      </t>
    </mdx>
    <mdx n="0" f="v">
      <t c="6" fi="0">
        <n x="45" s="1"/>
        <n x="75"/>
        <n x="35"/>
        <n x="70"/>
        <n x="98"/>
        <n x="4"/>
      </t>
    </mdx>
    <mdx n="0" f="v">
      <t c="6" fi="0">
        <n x="45" s="1"/>
        <n x="75"/>
        <n x="35"/>
        <n x="71"/>
        <n x="98"/>
        <n x="4"/>
      </t>
    </mdx>
    <mdx n="0" f="v">
      <t c="6" fi="0">
        <n x="45" s="1"/>
        <n x="75"/>
        <n x="35"/>
        <n x="72"/>
        <n x="98"/>
        <n x="4"/>
      </t>
    </mdx>
    <mdx n="0" f="v">
      <t c="6" fi="0">
        <n x="45" s="1"/>
        <n x="75"/>
        <n x="35"/>
        <n x="73"/>
        <n x="98"/>
        <n x="4"/>
      </t>
    </mdx>
    <mdx n="0" f="v">
      <t c="6" fi="0">
        <n x="45" s="1"/>
        <n x="75"/>
        <n x="35"/>
        <n x="74"/>
        <n x="98"/>
        <n x="4"/>
      </t>
    </mdx>
    <mdx n="0" f="v">
      <t c="6" fi="0">
        <n x="43" s="1"/>
        <n x="97" s="1"/>
        <n x="2"/>
        <n x="3"/>
        <n x="51" s="1"/>
        <n x="4"/>
      </t>
    </mdx>
    <mdx n="0" f="v">
      <t c="6" fi="0">
        <n x="43" s="1"/>
        <n x="97" s="1"/>
        <n x="2"/>
        <n x="5"/>
        <n x="51" s="1"/>
        <n x="4"/>
      </t>
    </mdx>
    <mdx n="0" f="v">
      <t c="6" fi="0">
        <n x="43" s="1"/>
        <n x="97" s="1"/>
        <n x="2"/>
        <n x="52"/>
        <n x="51" s="1"/>
        <n x="4"/>
      </t>
    </mdx>
    <mdx n="0" f="v">
      <t c="6" fi="0">
        <n x="43" s="1"/>
        <n x="97" s="1"/>
        <n x="2"/>
        <n x="6"/>
        <n x="51" s="1"/>
        <n x="4"/>
      </t>
    </mdx>
    <mdx n="0" f="v">
      <t c="6" fi="0">
        <n x="43" s="1"/>
        <n x="97" s="1"/>
        <n x="2"/>
        <n x="7"/>
        <n x="51" s="1"/>
        <n x="4"/>
      </t>
    </mdx>
    <mdx n="0" f="v">
      <t c="6" fi="0">
        <n x="43" s="1"/>
        <n x="97" s="1"/>
        <n x="2"/>
        <n x="53"/>
        <n x="51" s="1"/>
        <n x="4"/>
      </t>
    </mdx>
    <mdx n="0" f="v">
      <t c="6" fi="0">
        <n x="43" s="1"/>
        <n x="97" s="1"/>
        <n x="2"/>
        <n x="8"/>
        <n x="51" s="1"/>
        <n x="4"/>
      </t>
    </mdx>
    <mdx n="0" f="v">
      <t c="6" fi="0">
        <n x="43" s="1"/>
        <n x="97" s="1"/>
        <n x="2"/>
        <n x="9"/>
        <n x="51" s="1"/>
        <n x="4"/>
      </t>
    </mdx>
    <mdx n="0" f="v">
      <t c="6" fi="0">
        <n x="43" s="1"/>
        <n x="97" s="1"/>
        <n x="2"/>
        <n x="10"/>
        <n x="51" s="1"/>
        <n x="4"/>
      </t>
    </mdx>
    <mdx n="0" f="v">
      <t c="6" fi="0">
        <n x="43" s="1"/>
        <n x="97" s="1"/>
        <n x="2"/>
        <n x="11"/>
        <n x="51" s="1"/>
        <n x="4"/>
      </t>
    </mdx>
    <mdx n="0" f="v">
      <t c="6" fi="0">
        <n x="43" s="1"/>
        <n x="97" s="1"/>
        <n x="2"/>
        <n x="12"/>
        <n x="51" s="1"/>
        <n x="4"/>
      </t>
    </mdx>
    <mdx n="0" f="v">
      <t c="6" fi="0">
        <n x="43" s="1"/>
        <n x="97" s="1"/>
        <n x="2"/>
        <n x="13"/>
        <n x="51" s="1"/>
        <n x="4"/>
      </t>
    </mdx>
    <mdx n="0" f="v">
      <t c="6" fi="0">
        <n x="43" s="1"/>
        <n x="97" s="1"/>
        <n x="2"/>
        <n x="14"/>
        <n x="51" s="1"/>
        <n x="4"/>
      </t>
    </mdx>
    <mdx n="0" f="v">
      <t c="6" fi="0">
        <n x="43" s="1"/>
        <n x="97" s="1"/>
        <n x="2"/>
        <n x="15"/>
        <n x="51" s="1"/>
        <n x="4"/>
      </t>
    </mdx>
    <mdx n="0" f="v">
      <t c="6" fi="0">
        <n x="43" s="1"/>
        <n x="97" s="1"/>
        <n x="2"/>
        <n x="16"/>
        <n x="51" s="1"/>
        <n x="4"/>
      </t>
    </mdx>
    <mdx n="0" f="v">
      <t c="6" fi="0">
        <n x="43" s="1"/>
        <n x="97" s="1"/>
        <n x="2"/>
        <n x="17"/>
        <n x="51" s="1"/>
        <n x="4"/>
      </t>
    </mdx>
    <mdx n="0" f="v">
      <t c="6" fi="0">
        <n x="43" s="1"/>
        <n x="97" s="1"/>
        <n x="2"/>
        <n x="54"/>
        <n x="51" s="1"/>
        <n x="4"/>
      </t>
    </mdx>
    <mdx n="0" f="v">
      <t c="6" fi="0">
        <n x="43" s="1"/>
        <n x="97" s="1"/>
        <n x="2"/>
        <n x="18"/>
        <n x="51" s="1"/>
        <n x="4"/>
      </t>
    </mdx>
    <mdx n="0" f="v">
      <t c="6" fi="0">
        <n x="43" s="1"/>
        <n x="97" s="1"/>
        <n x="2"/>
        <n x="19"/>
        <n x="51" s="1"/>
        <n x="4"/>
      </t>
    </mdx>
    <mdx n="0" f="v">
      <t c="6" fi="0">
        <n x="43" s="1"/>
        <n x="97" s="1"/>
        <n x="2"/>
        <n x="20"/>
        <n x="51" s="1"/>
        <n x="4"/>
      </t>
    </mdx>
    <mdx n="0" f="v">
      <t c="6" fi="0">
        <n x="43" s="1"/>
        <n x="97" s="1"/>
        <n x="21"/>
        <n x="55" s="1"/>
        <n x="51" s="1"/>
        <n x="4"/>
      </t>
    </mdx>
    <mdx n="0" f="v">
      <t c="6" fi="0">
        <n x="43" s="1"/>
        <n x="97" s="1"/>
        <n x="21"/>
        <n x="22"/>
        <n x="51" s="1"/>
        <n x="4"/>
      </t>
    </mdx>
    <mdx n="0" f="v">
      <t c="6" fi="0">
        <n x="43" s="1"/>
        <n x="97" s="1"/>
        <n x="21"/>
        <n x="23"/>
        <n x="51" s="1"/>
        <n x="4"/>
      </t>
    </mdx>
    <mdx n="0" f="v">
      <t c="6" fi="0">
        <n x="43" s="1"/>
        <n x="97" s="1"/>
        <n x="21"/>
        <n x="24"/>
        <n x="51" s="1"/>
        <n x="4"/>
      </t>
    </mdx>
    <mdx n="0" f="v">
      <t c="6" fi="0">
        <n x="43" s="1"/>
        <n x="97" s="1"/>
        <n x="21"/>
        <n x="25"/>
        <n x="51" s="1"/>
        <n x="4"/>
      </t>
    </mdx>
    <mdx n="0" f="v">
      <t c="6" fi="0">
        <n x="43" s="1"/>
        <n x="97" s="1"/>
        <n x="21"/>
        <n x="26"/>
        <n x="51" s="1"/>
        <n x="4"/>
      </t>
    </mdx>
    <mdx n="0" f="v">
      <t c="6" fi="0">
        <n x="43" s="1"/>
        <n x="97" s="1"/>
        <n x="21"/>
        <n x="56"/>
        <n x="51" s="1"/>
        <n x="4"/>
      </t>
    </mdx>
    <mdx n="0" f="v">
      <t c="6" fi="0">
        <n x="43" s="1"/>
        <n x="97" s="1"/>
        <n x="21"/>
        <n x="57"/>
        <n x="51" s="1"/>
        <n x="4"/>
      </t>
    </mdx>
    <mdx n="0" f="v">
      <t c="6" fi="0">
        <n x="43" s="1"/>
        <n x="97" s="1"/>
        <n x="21"/>
        <n x="58"/>
        <n x="51" s="1"/>
        <n x="4"/>
      </t>
    </mdx>
    <mdx n="0" f="v">
      <t c="6" fi="0">
        <n x="43" s="1"/>
        <n x="97" s="1"/>
        <n x="21"/>
        <n x="27"/>
        <n x="51" s="1"/>
        <n x="4"/>
      </t>
    </mdx>
    <mdx n="0" f="v">
      <t c="6" fi="0">
        <n x="43" s="1"/>
        <n x="97" s="1"/>
        <n x="21"/>
        <n x="28"/>
        <n x="51" s="1"/>
        <n x="4"/>
      </t>
    </mdx>
    <mdx n="0" f="v">
      <t c="6" fi="0">
        <n x="43" s="1"/>
        <n x="97" s="1"/>
        <n x="21"/>
        <n x="29"/>
        <n x="51" s="1"/>
        <n x="4"/>
      </t>
    </mdx>
    <mdx n="0" f="v">
      <t c="6" fi="0">
        <n x="43" s="1"/>
        <n x="97" s="1"/>
        <n x="21"/>
        <n x="30"/>
        <n x="51" s="1"/>
        <n x="4"/>
      </t>
    </mdx>
    <mdx n="0" f="v">
      <t c="6" fi="0">
        <n x="43" s="1"/>
        <n x="97" s="1"/>
        <n x="31"/>
        <n x="32"/>
        <n x="59" s="1"/>
        <n x="4"/>
      </t>
    </mdx>
    <mdx n="0" f="v">
      <t c="6" fi="0">
        <n x="43" s="1"/>
        <n x="97" s="1"/>
        <n x="31"/>
        <n x="32"/>
        <n x="60" s="1"/>
        <n x="4"/>
      </t>
    </mdx>
    <mdx n="0" f="v">
      <t c="6" fi="0">
        <n x="43" s="1"/>
        <n x="97" s="1"/>
        <n x="21"/>
        <n x="33"/>
        <n x="51" s="1"/>
        <n x="4"/>
      </t>
    </mdx>
    <mdx n="0" f="v">
      <t c="6" fi="0">
        <n x="43" s="1"/>
        <n x="97" s="1"/>
        <n x="21"/>
        <n x="34"/>
        <n x="51" s="1"/>
        <n x="4"/>
      </t>
    </mdx>
    <mdx n="0" f="v">
      <t c="6" fi="0">
        <n x="43" s="1"/>
        <n x="75"/>
        <n x="35"/>
        <n x="62"/>
        <n x="98"/>
        <n x="4"/>
      </t>
    </mdx>
    <mdx n="0" f="v">
      <t c="6" fi="0">
        <n x="43" s="1"/>
        <n x="75"/>
        <n x="35"/>
        <n x="99"/>
        <n x="98"/>
        <n x="4"/>
      </t>
    </mdx>
    <mdx n="0" f="v">
      <t c="6" fi="0">
        <n x="43" s="1"/>
        <n x="75"/>
        <n x="35"/>
        <n x="63"/>
        <n x="98"/>
        <n x="4"/>
      </t>
    </mdx>
    <mdx n="0" f="v">
      <t c="6" fi="0">
        <n x="43" s="1"/>
        <n x="75"/>
        <n x="35"/>
        <n x="100"/>
        <n x="98"/>
        <n x="4"/>
      </t>
    </mdx>
    <mdx n="0" f="v">
      <t c="6" fi="0">
        <n x="43" s="1"/>
        <n x="75"/>
        <n x="35"/>
        <n x="64"/>
        <n x="98"/>
        <n x="4"/>
      </t>
    </mdx>
    <mdx n="0" f="v">
      <t c="6" fi="0">
        <n x="43" s="1"/>
        <n x="75"/>
        <n x="35"/>
        <n x="101"/>
        <n x="98"/>
        <n x="4"/>
      </t>
    </mdx>
    <mdx n="0" f="v">
      <t c="6" fi="0">
        <n x="43" s="1"/>
        <n x="75"/>
        <n x="35"/>
        <n x="65"/>
        <n x="98"/>
        <n x="4"/>
      </t>
    </mdx>
    <mdx n="0" f="v">
      <t c="6" fi="0">
        <n x="43" s="1"/>
        <n x="75"/>
        <n x="35"/>
        <n x="66"/>
        <n x="98"/>
        <n x="4"/>
      </t>
    </mdx>
    <mdx n="0" f="v">
      <t c="6" fi="0">
        <n x="43" s="1"/>
        <n x="75"/>
        <n x="35"/>
        <n x="67"/>
        <n x="98"/>
        <n x="4"/>
      </t>
    </mdx>
    <mdx n="0" f="v">
      <t c="6" fi="0">
        <n x="43" s="1"/>
        <n x="97" s="1"/>
        <n x="2"/>
        <n x="36"/>
        <n x="51" s="1"/>
        <n x="4"/>
      </t>
    </mdx>
    <mdx n="0" f="v">
      <t c="6" fi="0">
        <n x="43" s="1"/>
        <n x="97" s="1"/>
        <n x="2"/>
        <n x="37"/>
        <n x="51" s="1"/>
        <n x="4"/>
      </t>
    </mdx>
    <mdx n="0" f="v">
      <t c="6" fi="0">
        <n x="43" s="1"/>
        <n x="75"/>
        <n x="35"/>
        <n x="68"/>
        <n x="98"/>
        <n x="4"/>
      </t>
    </mdx>
    <mdx n="0" f="v">
      <t c="6" fi="0">
        <n x="43" s="1"/>
        <n x="75"/>
        <n x="35"/>
        <n x="69"/>
        <n x="98"/>
        <n x="4"/>
      </t>
    </mdx>
    <mdx n="0" f="v">
      <t c="6" fi="0">
        <n x="43" s="1"/>
        <n x="75"/>
        <n x="35"/>
        <n x="70"/>
        <n x="98"/>
        <n x="4"/>
      </t>
    </mdx>
    <mdx n="0" f="v">
      <t c="6" fi="0">
        <n x="43" s="1"/>
        <n x="75"/>
        <n x="35"/>
        <n x="71"/>
        <n x="98"/>
        <n x="4"/>
      </t>
    </mdx>
    <mdx n="0" f="v">
      <t c="6" fi="0">
        <n x="43" s="1"/>
        <n x="75"/>
        <n x="35"/>
        <n x="72"/>
        <n x="98"/>
        <n x="4"/>
      </t>
    </mdx>
    <mdx n="0" f="v">
      <t c="6" fi="0">
        <n x="43" s="1"/>
        <n x="75"/>
        <n x="35"/>
        <n x="73"/>
        <n x="98"/>
        <n x="4"/>
      </t>
    </mdx>
    <mdx n="0" f="v">
      <t c="6" fi="0">
        <n x="43" s="1"/>
        <n x="75"/>
        <n x="35"/>
        <n x="74"/>
        <n x="98"/>
        <n x="4"/>
      </t>
    </mdx>
    <mdx n="0" f="v">
      <t c="6" fi="0">
        <n x="40" s="1"/>
        <n x="97" s="1"/>
        <n x="2"/>
        <n x="3"/>
        <n x="51" s="1"/>
        <n x="4"/>
      </t>
    </mdx>
    <mdx n="0" f="v">
      <t c="6" fi="0">
        <n x="40" s="1"/>
        <n x="97" s="1"/>
        <n x="2"/>
        <n x="5"/>
        <n x="51" s="1"/>
        <n x="4"/>
      </t>
    </mdx>
    <mdx n="0" f="v">
      <t c="6" fi="0">
        <n x="40" s="1"/>
        <n x="97" s="1"/>
        <n x="2"/>
        <n x="52"/>
        <n x="51" s="1"/>
        <n x="4"/>
      </t>
    </mdx>
    <mdx n="0" f="v">
      <t c="6" fi="0">
        <n x="40" s="1"/>
        <n x="97" s="1"/>
        <n x="2"/>
        <n x="6"/>
        <n x="51" s="1"/>
        <n x="4"/>
      </t>
    </mdx>
    <mdx n="0" f="v">
      <t c="6" fi="0">
        <n x="40" s="1"/>
        <n x="97" s="1"/>
        <n x="2"/>
        <n x="7"/>
        <n x="51" s="1"/>
        <n x="4"/>
      </t>
    </mdx>
    <mdx n="0" f="v">
      <t c="6" fi="0">
        <n x="40" s="1"/>
        <n x="97" s="1"/>
        <n x="2"/>
        <n x="53"/>
        <n x="51" s="1"/>
        <n x="4"/>
      </t>
    </mdx>
    <mdx n="0" f="v">
      <t c="6" fi="0">
        <n x="40" s="1"/>
        <n x="97" s="1"/>
        <n x="2"/>
        <n x="8"/>
        <n x="51" s="1"/>
        <n x="4"/>
      </t>
    </mdx>
    <mdx n="0" f="v">
      <t c="6" fi="0">
        <n x="40" s="1"/>
        <n x="97" s="1"/>
        <n x="2"/>
        <n x="9"/>
        <n x="51" s="1"/>
        <n x="4"/>
      </t>
    </mdx>
    <mdx n="0" f="v">
      <t c="6" fi="0">
        <n x="40" s="1"/>
        <n x="97" s="1"/>
        <n x="2"/>
        <n x="10"/>
        <n x="51" s="1"/>
        <n x="4"/>
      </t>
    </mdx>
    <mdx n="0" f="v">
      <t c="6" fi="0">
        <n x="40" s="1"/>
        <n x="97" s="1"/>
        <n x="2"/>
        <n x="11"/>
        <n x="51" s="1"/>
        <n x="4"/>
      </t>
    </mdx>
    <mdx n="0" f="v">
      <t c="6" fi="0">
        <n x="40" s="1"/>
        <n x="97" s="1"/>
        <n x="2"/>
        <n x="12"/>
        <n x="51" s="1"/>
        <n x="4"/>
      </t>
    </mdx>
    <mdx n="0" f="v">
      <t c="6" fi="0">
        <n x="40" s="1"/>
        <n x="97" s="1"/>
        <n x="2"/>
        <n x="13"/>
        <n x="51" s="1"/>
        <n x="4"/>
      </t>
    </mdx>
    <mdx n="0" f="v">
      <t c="6" fi="0">
        <n x="40" s="1"/>
        <n x="97" s="1"/>
        <n x="2"/>
        <n x="14"/>
        <n x="51" s="1"/>
        <n x="4"/>
      </t>
    </mdx>
    <mdx n="0" f="v">
      <t c="6" fi="0">
        <n x="40" s="1"/>
        <n x="97" s="1"/>
        <n x="2"/>
        <n x="15"/>
        <n x="51" s="1"/>
        <n x="4"/>
      </t>
    </mdx>
    <mdx n="0" f="v">
      <t c="6" fi="0">
        <n x="40" s="1"/>
        <n x="97" s="1"/>
        <n x="2"/>
        <n x="16"/>
        <n x="51" s="1"/>
        <n x="4"/>
      </t>
    </mdx>
    <mdx n="0" f="v">
      <t c="6" fi="0">
        <n x="40" s="1"/>
        <n x="97" s="1"/>
        <n x="2"/>
        <n x="17"/>
        <n x="51" s="1"/>
        <n x="4"/>
      </t>
    </mdx>
    <mdx n="0" f="v">
      <t c="6" fi="0">
        <n x="40" s="1"/>
        <n x="97" s="1"/>
        <n x="2"/>
        <n x="54"/>
        <n x="51" s="1"/>
        <n x="4"/>
      </t>
    </mdx>
    <mdx n="0" f="v">
      <t c="6" fi="0">
        <n x="40" s="1"/>
        <n x="97" s="1"/>
        <n x="2"/>
        <n x="18"/>
        <n x="51" s="1"/>
        <n x="4"/>
      </t>
    </mdx>
    <mdx n="0" f="v">
      <t c="6" fi="0">
        <n x="40" s="1"/>
        <n x="97" s="1"/>
        <n x="2"/>
        <n x="19"/>
        <n x="51" s="1"/>
        <n x="4"/>
      </t>
    </mdx>
    <mdx n="0" f="v">
      <t c="6" fi="0">
        <n x="40" s="1"/>
        <n x="97" s="1"/>
        <n x="2"/>
        <n x="20"/>
        <n x="51" s="1"/>
        <n x="4"/>
      </t>
    </mdx>
    <mdx n="0" f="v">
      <t c="6" fi="0">
        <n x="40" s="1"/>
        <n x="97" s="1"/>
        <n x="21"/>
        <n x="55" s="1"/>
        <n x="51" s="1"/>
        <n x="4"/>
      </t>
    </mdx>
    <mdx n="0" f="v">
      <t c="6" fi="0">
        <n x="40" s="1"/>
        <n x="97" s="1"/>
        <n x="21"/>
        <n x="22"/>
        <n x="51" s="1"/>
        <n x="4"/>
      </t>
    </mdx>
    <mdx n="0" f="v">
      <t c="6" fi="0">
        <n x="40" s="1"/>
        <n x="97" s="1"/>
        <n x="21"/>
        <n x="23"/>
        <n x="51" s="1"/>
        <n x="4"/>
      </t>
    </mdx>
    <mdx n="0" f="v">
      <t c="6" fi="0">
        <n x="40" s="1"/>
        <n x="97" s="1"/>
        <n x="21"/>
        <n x="24"/>
        <n x="51" s="1"/>
        <n x="4"/>
      </t>
    </mdx>
    <mdx n="0" f="v">
      <t c="6" fi="0">
        <n x="40" s="1"/>
        <n x="97" s="1"/>
        <n x="21"/>
        <n x="25"/>
        <n x="51" s="1"/>
        <n x="4"/>
      </t>
    </mdx>
    <mdx n="0" f="v">
      <t c="6" fi="0">
        <n x="40" s="1"/>
        <n x="97" s="1"/>
        <n x="21"/>
        <n x="26"/>
        <n x="51" s="1"/>
        <n x="4"/>
      </t>
    </mdx>
    <mdx n="0" f="v">
      <t c="6" fi="0">
        <n x="40" s="1"/>
        <n x="97" s="1"/>
        <n x="21"/>
        <n x="56"/>
        <n x="51" s="1"/>
        <n x="4"/>
      </t>
    </mdx>
    <mdx n="0" f="v">
      <t c="6" fi="0">
        <n x="40" s="1"/>
        <n x="97" s="1"/>
        <n x="21"/>
        <n x="57"/>
        <n x="51" s="1"/>
        <n x="4"/>
      </t>
    </mdx>
    <mdx n="0" f="v">
      <t c="6" fi="0">
        <n x="40" s="1"/>
        <n x="97" s="1"/>
        <n x="21"/>
        <n x="58"/>
        <n x="51" s="1"/>
        <n x="4"/>
      </t>
    </mdx>
    <mdx n="0" f="v">
      <t c="6" fi="0">
        <n x="40" s="1"/>
        <n x="97" s="1"/>
        <n x="21"/>
        <n x="27"/>
        <n x="51" s="1"/>
        <n x="4"/>
      </t>
    </mdx>
    <mdx n="0" f="v">
      <t c="6" fi="0">
        <n x="40" s="1"/>
        <n x="97" s="1"/>
        <n x="21"/>
        <n x="28"/>
        <n x="51" s="1"/>
        <n x="4"/>
      </t>
    </mdx>
    <mdx n="0" f="v">
      <t c="6" fi="0">
        <n x="40" s="1"/>
        <n x="97" s="1"/>
        <n x="21"/>
        <n x="29"/>
        <n x="51" s="1"/>
        <n x="4"/>
      </t>
    </mdx>
    <mdx n="0" f="v">
      <t c="6" fi="0">
        <n x="40" s="1"/>
        <n x="97" s="1"/>
        <n x="21"/>
        <n x="30"/>
        <n x="51" s="1"/>
        <n x="4"/>
      </t>
    </mdx>
    <mdx n="0" f="v">
      <t c="6" fi="0">
        <n x="40" s="1"/>
        <n x="97" s="1"/>
        <n x="31"/>
        <n x="32"/>
        <n x="59" s="1"/>
        <n x="4"/>
      </t>
    </mdx>
    <mdx n="0" f="v">
      <t c="6" fi="0">
        <n x="40" s="1"/>
        <n x="97" s="1"/>
        <n x="31"/>
        <n x="32"/>
        <n x="60" s="1"/>
        <n x="4"/>
      </t>
    </mdx>
    <mdx n="0" f="v">
      <t c="6" fi="0">
        <n x="40" s="1"/>
        <n x="97" s="1"/>
        <n x="21"/>
        <n x="33"/>
        <n x="51" s="1"/>
        <n x="4"/>
      </t>
    </mdx>
    <mdx n="0" f="v">
      <t c="6" fi="0">
        <n x="40" s="1"/>
        <n x="97" s="1"/>
        <n x="21"/>
        <n x="34"/>
        <n x="51" s="1"/>
        <n x="4"/>
      </t>
    </mdx>
    <mdx n="0" f="v">
      <t c="6" fi="0">
        <n x="40" s="1"/>
        <n x="75"/>
        <n x="35"/>
        <n x="62"/>
        <n x="98"/>
        <n x="4"/>
      </t>
    </mdx>
    <mdx n="0" f="v">
      <t c="6" fi="0">
        <n x="40" s="1"/>
        <n x="75"/>
        <n x="35"/>
        <n x="99"/>
        <n x="98"/>
        <n x="4"/>
      </t>
    </mdx>
    <mdx n="0" f="v">
      <t c="6" fi="0">
        <n x="40" s="1"/>
        <n x="75"/>
        <n x="35"/>
        <n x="63"/>
        <n x="98"/>
        <n x="4"/>
      </t>
    </mdx>
    <mdx n="0" f="v">
      <t c="6" fi="0">
        <n x="40" s="1"/>
        <n x="75"/>
        <n x="35"/>
        <n x="100"/>
        <n x="98"/>
        <n x="4"/>
      </t>
    </mdx>
    <mdx n="0" f="v">
      <t c="6" fi="0">
        <n x="40" s="1"/>
        <n x="75"/>
        <n x="35"/>
        <n x="64"/>
        <n x="98"/>
        <n x="4"/>
      </t>
    </mdx>
    <mdx n="0" f="v">
      <t c="6" fi="0">
        <n x="40" s="1"/>
        <n x="75"/>
        <n x="35"/>
        <n x="101"/>
        <n x="98"/>
        <n x="4"/>
      </t>
    </mdx>
    <mdx n="0" f="v">
      <t c="6" fi="0">
        <n x="40" s="1"/>
        <n x="75"/>
        <n x="35"/>
        <n x="65"/>
        <n x="98"/>
        <n x="4"/>
      </t>
    </mdx>
    <mdx n="0" f="v">
      <t c="6" fi="0">
        <n x="40" s="1"/>
        <n x="75"/>
        <n x="35"/>
        <n x="66"/>
        <n x="98"/>
        <n x="4"/>
      </t>
    </mdx>
    <mdx n="0" f="v">
      <t c="6" fi="0">
        <n x="40" s="1"/>
        <n x="75"/>
        <n x="35"/>
        <n x="67"/>
        <n x="98"/>
        <n x="4"/>
      </t>
    </mdx>
    <mdx n="0" f="v">
      <t c="6" fi="0">
        <n x="40" s="1"/>
        <n x="97" s="1"/>
        <n x="2"/>
        <n x="36"/>
        <n x="51" s="1"/>
        <n x="4"/>
      </t>
    </mdx>
    <mdx n="0" f="v">
      <t c="6" fi="0">
        <n x="40" s="1"/>
        <n x="97" s="1"/>
        <n x="2"/>
        <n x="37"/>
        <n x="51" s="1"/>
        <n x="4"/>
      </t>
    </mdx>
    <mdx n="0" f="v">
      <t c="6" fi="0">
        <n x="40" s="1"/>
        <n x="75"/>
        <n x="35"/>
        <n x="68"/>
        <n x="98"/>
        <n x="4"/>
      </t>
    </mdx>
    <mdx n="0" f="v">
      <t c="6" fi="0">
        <n x="40" s="1"/>
        <n x="75"/>
        <n x="35"/>
        <n x="69"/>
        <n x="98"/>
        <n x="4"/>
      </t>
    </mdx>
    <mdx n="0" f="v">
      <t c="6" fi="0">
        <n x="40" s="1"/>
        <n x="75"/>
        <n x="35"/>
        <n x="70"/>
        <n x="98"/>
        <n x="4"/>
      </t>
    </mdx>
    <mdx n="0" f="v">
      <t c="6" fi="0">
        <n x="40" s="1"/>
        <n x="75"/>
        <n x="35"/>
        <n x="71"/>
        <n x="98"/>
        <n x="4"/>
      </t>
    </mdx>
    <mdx n="0" f="v">
      <t c="6" fi="0">
        <n x="40" s="1"/>
        <n x="75"/>
        <n x="35"/>
        <n x="72"/>
        <n x="98"/>
        <n x="4"/>
      </t>
    </mdx>
    <mdx n="0" f="v">
      <t c="6" fi="0">
        <n x="40" s="1"/>
        <n x="75"/>
        <n x="35"/>
        <n x="73"/>
        <n x="98"/>
        <n x="4"/>
      </t>
    </mdx>
    <mdx n="0" f="v">
      <t c="6" fi="0">
        <n x="40" s="1"/>
        <n x="75"/>
        <n x="35"/>
        <n x="74"/>
        <n x="98"/>
        <n x="4"/>
      </t>
    </mdx>
    <mdx n="0" f="v">
      <t c="6" fi="0">
        <n x="41" s="1"/>
        <n x="97" s="1"/>
        <n x="2"/>
        <n x="3"/>
        <n x="51" s="1"/>
        <n x="4"/>
      </t>
    </mdx>
    <mdx n="0" f="v">
      <t c="6" fi="0">
        <n x="41" s="1"/>
        <n x="97" s="1"/>
        <n x="2"/>
        <n x="5"/>
        <n x="51" s="1"/>
        <n x="4"/>
      </t>
    </mdx>
    <mdx n="0" f="v">
      <t c="6" fi="0">
        <n x="41" s="1"/>
        <n x="97" s="1"/>
        <n x="2"/>
        <n x="52"/>
        <n x="51" s="1"/>
        <n x="4"/>
      </t>
    </mdx>
    <mdx n="0" f="v">
      <t c="6" fi="0">
        <n x="41" s="1"/>
        <n x="97" s="1"/>
        <n x="2"/>
        <n x="6"/>
        <n x="51" s="1"/>
        <n x="4"/>
      </t>
    </mdx>
    <mdx n="0" f="v">
      <t c="6" fi="0">
        <n x="41" s="1"/>
        <n x="97" s="1"/>
        <n x="2"/>
        <n x="7"/>
        <n x="51" s="1"/>
        <n x="4"/>
      </t>
    </mdx>
    <mdx n="0" f="v">
      <t c="6" fi="0">
        <n x="41" s="1"/>
        <n x="97" s="1"/>
        <n x="2"/>
        <n x="53"/>
        <n x="51" s="1"/>
        <n x="4"/>
      </t>
    </mdx>
    <mdx n="0" f="v">
      <t c="6" fi="0">
        <n x="41" s="1"/>
        <n x="97" s="1"/>
        <n x="2"/>
        <n x="8"/>
        <n x="51" s="1"/>
        <n x="4"/>
      </t>
    </mdx>
    <mdx n="0" f="v">
      <t c="6" fi="0">
        <n x="41" s="1"/>
        <n x="97" s="1"/>
        <n x="2"/>
        <n x="9"/>
        <n x="51" s="1"/>
        <n x="4"/>
      </t>
    </mdx>
    <mdx n="0" f="v">
      <t c="6" fi="0">
        <n x="41" s="1"/>
        <n x="97" s="1"/>
        <n x="2"/>
        <n x="10"/>
        <n x="51" s="1"/>
        <n x="4"/>
      </t>
    </mdx>
    <mdx n="0" f="v">
      <t c="6" fi="0">
        <n x="41" s="1"/>
        <n x="97" s="1"/>
        <n x="2"/>
        <n x="11"/>
        <n x="51" s="1"/>
        <n x="4"/>
      </t>
    </mdx>
    <mdx n="0" f="v">
      <t c="6" fi="0">
        <n x="41" s="1"/>
        <n x="97" s="1"/>
        <n x="2"/>
        <n x="12"/>
        <n x="51" s="1"/>
        <n x="4"/>
      </t>
    </mdx>
    <mdx n="0" f="v">
      <t c="6" fi="0">
        <n x="41" s="1"/>
        <n x="97" s="1"/>
        <n x="2"/>
        <n x="13"/>
        <n x="51" s="1"/>
        <n x="4"/>
      </t>
    </mdx>
    <mdx n="0" f="v">
      <t c="6" fi="0">
        <n x="41" s="1"/>
        <n x="97" s="1"/>
        <n x="2"/>
        <n x="14"/>
        <n x="51" s="1"/>
        <n x="4"/>
      </t>
    </mdx>
    <mdx n="0" f="v">
      <t c="6" fi="0">
        <n x="41" s="1"/>
        <n x="97" s="1"/>
        <n x="2"/>
        <n x="15"/>
        <n x="51" s="1"/>
        <n x="4"/>
      </t>
    </mdx>
    <mdx n="0" f="v">
      <t c="6" fi="0">
        <n x="41" s="1"/>
        <n x="97" s="1"/>
        <n x="2"/>
        <n x="16"/>
        <n x="51" s="1"/>
        <n x="4"/>
      </t>
    </mdx>
    <mdx n="0" f="v">
      <t c="6" fi="0">
        <n x="41" s="1"/>
        <n x="97" s="1"/>
        <n x="2"/>
        <n x="17"/>
        <n x="51" s="1"/>
        <n x="4"/>
      </t>
    </mdx>
    <mdx n="0" f="v">
      <t c="6" fi="0">
        <n x="41" s="1"/>
        <n x="97" s="1"/>
        <n x="2"/>
        <n x="54"/>
        <n x="51" s="1"/>
        <n x="4"/>
      </t>
    </mdx>
    <mdx n="0" f="v">
      <t c="6" fi="0">
        <n x="41" s="1"/>
        <n x="97" s="1"/>
        <n x="2"/>
        <n x="18"/>
        <n x="51" s="1"/>
        <n x="4"/>
      </t>
    </mdx>
    <mdx n="0" f="v">
      <t c="6" fi="0">
        <n x="41" s="1"/>
        <n x="97" s="1"/>
        <n x="2"/>
        <n x="19"/>
        <n x="51" s="1"/>
        <n x="4"/>
      </t>
    </mdx>
    <mdx n="0" f="v">
      <t c="6" fi="0">
        <n x="41" s="1"/>
        <n x="97" s="1"/>
        <n x="2"/>
        <n x="20"/>
        <n x="51" s="1"/>
        <n x="4"/>
      </t>
    </mdx>
    <mdx n="0" f="v">
      <t c="6" fi="0">
        <n x="41" s="1"/>
        <n x="97" s="1"/>
        <n x="21"/>
        <n x="55" s="1"/>
        <n x="51" s="1"/>
        <n x="4"/>
      </t>
    </mdx>
    <mdx n="0" f="v">
      <t c="6" fi="0">
        <n x="41" s="1"/>
        <n x="97" s="1"/>
        <n x="21"/>
        <n x="22"/>
        <n x="51" s="1"/>
        <n x="4"/>
      </t>
    </mdx>
    <mdx n="0" f="v">
      <t c="6" fi="0">
        <n x="41" s="1"/>
        <n x="97" s="1"/>
        <n x="21"/>
        <n x="23"/>
        <n x="51" s="1"/>
        <n x="4"/>
      </t>
    </mdx>
    <mdx n="0" f="v">
      <t c="6" fi="0">
        <n x="41" s="1"/>
        <n x="97" s="1"/>
        <n x="21"/>
        <n x="24"/>
        <n x="51" s="1"/>
        <n x="4"/>
      </t>
    </mdx>
    <mdx n="0" f="v">
      <t c="6" fi="0">
        <n x="41" s="1"/>
        <n x="97" s="1"/>
        <n x="21"/>
        <n x="25"/>
        <n x="51" s="1"/>
        <n x="4"/>
      </t>
    </mdx>
    <mdx n="0" f="v">
      <t c="6" fi="0">
        <n x="41" s="1"/>
        <n x="97" s="1"/>
        <n x="21"/>
        <n x="26"/>
        <n x="51" s="1"/>
        <n x="4"/>
      </t>
    </mdx>
    <mdx n="0" f="v">
      <t c="6" fi="0">
        <n x="41" s="1"/>
        <n x="97" s="1"/>
        <n x="21"/>
        <n x="56"/>
        <n x="51" s="1"/>
        <n x="4"/>
      </t>
    </mdx>
    <mdx n="0" f="v">
      <t c="6" fi="0">
        <n x="41" s="1"/>
        <n x="97" s="1"/>
        <n x="21"/>
        <n x="57"/>
        <n x="51" s="1"/>
        <n x="4"/>
      </t>
    </mdx>
    <mdx n="0" f="v">
      <t c="6" fi="0">
        <n x="41" s="1"/>
        <n x="97" s="1"/>
        <n x="21"/>
        <n x="58"/>
        <n x="51" s="1"/>
        <n x="4"/>
      </t>
    </mdx>
    <mdx n="0" f="v">
      <t c="6" fi="0">
        <n x="41" s="1"/>
        <n x="97" s="1"/>
        <n x="21"/>
        <n x="27"/>
        <n x="51" s="1"/>
        <n x="4"/>
      </t>
    </mdx>
    <mdx n="0" f="v">
      <t c="6" fi="0">
        <n x="41" s="1"/>
        <n x="97" s="1"/>
        <n x="21"/>
        <n x="28"/>
        <n x="51" s="1"/>
        <n x="4"/>
      </t>
    </mdx>
    <mdx n="0" f="v">
      <t c="6" fi="0">
        <n x="41" s="1"/>
        <n x="97" s="1"/>
        <n x="21"/>
        <n x="29"/>
        <n x="51" s="1"/>
        <n x="4"/>
      </t>
    </mdx>
    <mdx n="0" f="v">
      <t c="6" fi="0">
        <n x="41" s="1"/>
        <n x="97" s="1"/>
        <n x="21"/>
        <n x="30"/>
        <n x="51" s="1"/>
        <n x="4"/>
      </t>
    </mdx>
    <mdx n="0" f="v">
      <t c="6" fi="0">
        <n x="41" s="1"/>
        <n x="97" s="1"/>
        <n x="31"/>
        <n x="32"/>
        <n x="59" s="1"/>
        <n x="4"/>
      </t>
    </mdx>
    <mdx n="0" f="v">
      <t c="6" fi="0">
        <n x="41" s="1"/>
        <n x="97" s="1"/>
        <n x="31"/>
        <n x="32"/>
        <n x="60" s="1"/>
        <n x="4"/>
      </t>
    </mdx>
    <mdx n="0" f="v">
      <t c="6" fi="0">
        <n x="41" s="1"/>
        <n x="97" s="1"/>
        <n x="21"/>
        <n x="33"/>
        <n x="51" s="1"/>
        <n x="4"/>
      </t>
    </mdx>
    <mdx n="0" f="v">
      <t c="6" fi="0">
        <n x="41" s="1"/>
        <n x="97" s="1"/>
        <n x="21"/>
        <n x="34"/>
        <n x="51" s="1"/>
        <n x="4"/>
      </t>
    </mdx>
    <mdx n="0" f="v">
      <t c="6" fi="0">
        <n x="41" s="1"/>
        <n x="75"/>
        <n x="35"/>
        <n x="62"/>
        <n x="98"/>
        <n x="4"/>
      </t>
    </mdx>
    <mdx n="0" f="v">
      <t c="6" fi="0">
        <n x="41" s="1"/>
        <n x="75"/>
        <n x="35"/>
        <n x="99"/>
        <n x="98"/>
        <n x="4"/>
      </t>
    </mdx>
    <mdx n="0" f="v">
      <t c="6" fi="0">
        <n x="41" s="1"/>
        <n x="75"/>
        <n x="35"/>
        <n x="63"/>
        <n x="98"/>
        <n x="4"/>
      </t>
    </mdx>
    <mdx n="0" f="v">
      <t c="6" fi="0">
        <n x="41" s="1"/>
        <n x="75"/>
        <n x="35"/>
        <n x="100"/>
        <n x="98"/>
        <n x="4"/>
      </t>
    </mdx>
    <mdx n="0" f="v">
      <t c="6" fi="0">
        <n x="41" s="1"/>
        <n x="75"/>
        <n x="35"/>
        <n x="64"/>
        <n x="98"/>
        <n x="4"/>
      </t>
    </mdx>
    <mdx n="0" f="v">
      <t c="6" fi="0">
        <n x="41" s="1"/>
        <n x="75"/>
        <n x="35"/>
        <n x="101"/>
        <n x="98"/>
        <n x="4"/>
      </t>
    </mdx>
    <mdx n="0" f="v">
      <t c="6" fi="0">
        <n x="41" s="1"/>
        <n x="75"/>
        <n x="35"/>
        <n x="65"/>
        <n x="98"/>
        <n x="4"/>
      </t>
    </mdx>
    <mdx n="0" f="v">
      <t c="6" fi="0">
        <n x="41" s="1"/>
        <n x="75"/>
        <n x="35"/>
        <n x="66"/>
        <n x="98"/>
        <n x="4"/>
      </t>
    </mdx>
    <mdx n="0" f="v">
      <t c="6" fi="0">
        <n x="41" s="1"/>
        <n x="75"/>
        <n x="35"/>
        <n x="67"/>
        <n x="98"/>
        <n x="4"/>
      </t>
    </mdx>
    <mdx n="0" f="v">
      <t c="6" fi="0">
        <n x="41" s="1"/>
        <n x="97" s="1"/>
        <n x="2"/>
        <n x="36"/>
        <n x="51" s="1"/>
        <n x="4"/>
      </t>
    </mdx>
    <mdx n="0" f="v">
      <t c="6" fi="0">
        <n x="41" s="1"/>
        <n x="97" s="1"/>
        <n x="2"/>
        <n x="37"/>
        <n x="51" s="1"/>
        <n x="4"/>
      </t>
    </mdx>
    <mdx n="0" f="v">
      <t c="6" fi="0">
        <n x="41" s="1"/>
        <n x="75"/>
        <n x="35"/>
        <n x="68"/>
        <n x="98"/>
        <n x="4"/>
      </t>
    </mdx>
    <mdx n="0" f="v">
      <t c="6" fi="0">
        <n x="41" s="1"/>
        <n x="75"/>
        <n x="35"/>
        <n x="69"/>
        <n x="98"/>
        <n x="4"/>
      </t>
    </mdx>
    <mdx n="0" f="v">
      <t c="6" fi="0">
        <n x="41" s="1"/>
        <n x="75"/>
        <n x="35"/>
        <n x="70"/>
        <n x="98"/>
        <n x="4"/>
      </t>
    </mdx>
    <mdx n="0" f="v">
      <t c="6" fi="0">
        <n x="41" s="1"/>
        <n x="75"/>
        <n x="35"/>
        <n x="71"/>
        <n x="98"/>
        <n x="4"/>
      </t>
    </mdx>
    <mdx n="0" f="v">
      <t c="6" fi="0">
        <n x="41" s="1"/>
        <n x="75"/>
        <n x="35"/>
        <n x="72"/>
        <n x="98"/>
        <n x="4"/>
      </t>
    </mdx>
    <mdx n="0" f="v">
      <t c="6" fi="0">
        <n x="41" s="1"/>
        <n x="75"/>
        <n x="35"/>
        <n x="73"/>
        <n x="98"/>
        <n x="4"/>
      </t>
    </mdx>
    <mdx n="0" f="v">
      <t c="6" fi="0">
        <n x="41" s="1"/>
        <n x="75"/>
        <n x="35"/>
        <n x="74"/>
        <n x="98"/>
        <n x="4"/>
      </t>
    </mdx>
    <mdx n="0" f="v">
      <t c="6" fi="0">
        <n x="42" s="1"/>
        <n x="97" s="1"/>
        <n x="2"/>
        <n x="3"/>
        <n x="51" s="1"/>
        <n x="4"/>
      </t>
    </mdx>
    <mdx n="0" f="v">
      <t c="6" fi="0">
        <n x="42" s="1"/>
        <n x="97" s="1"/>
        <n x="2"/>
        <n x="5"/>
        <n x="51" s="1"/>
        <n x="4"/>
      </t>
    </mdx>
    <mdx n="0" f="v">
      <t c="6" fi="0">
        <n x="42" s="1"/>
        <n x="97" s="1"/>
        <n x="2"/>
        <n x="52"/>
        <n x="51" s="1"/>
        <n x="4"/>
      </t>
    </mdx>
    <mdx n="0" f="v">
      <t c="6" fi="0">
        <n x="42" s="1"/>
        <n x="97" s="1"/>
        <n x="2"/>
        <n x="6"/>
        <n x="51" s="1"/>
        <n x="4"/>
      </t>
    </mdx>
    <mdx n="0" f="v">
      <t c="6" fi="0">
        <n x="42" s="1"/>
        <n x="97" s="1"/>
        <n x="2"/>
        <n x="7"/>
        <n x="51" s="1"/>
        <n x="4"/>
      </t>
    </mdx>
    <mdx n="0" f="v">
      <t c="6" fi="0">
        <n x="42" s="1"/>
        <n x="97" s="1"/>
        <n x="2"/>
        <n x="53"/>
        <n x="51" s="1"/>
        <n x="4"/>
      </t>
    </mdx>
    <mdx n="0" f="v">
      <t c="6" fi="0">
        <n x="42" s="1"/>
        <n x="97" s="1"/>
        <n x="2"/>
        <n x="8"/>
        <n x="51" s="1"/>
        <n x="4"/>
      </t>
    </mdx>
    <mdx n="0" f="v">
      <t c="6" fi="0">
        <n x="42" s="1"/>
        <n x="97" s="1"/>
        <n x="2"/>
        <n x="9"/>
        <n x="51" s="1"/>
        <n x="4"/>
      </t>
    </mdx>
    <mdx n="0" f="v">
      <t c="6" fi="0">
        <n x="42" s="1"/>
        <n x="97" s="1"/>
        <n x="2"/>
        <n x="10"/>
        <n x="51" s="1"/>
        <n x="4"/>
      </t>
    </mdx>
    <mdx n="0" f="v">
      <t c="6" fi="0">
        <n x="42" s="1"/>
        <n x="97" s="1"/>
        <n x="2"/>
        <n x="11"/>
        <n x="51" s="1"/>
        <n x="4"/>
      </t>
    </mdx>
    <mdx n="0" f="v">
      <t c="6" fi="0">
        <n x="42" s="1"/>
        <n x="97" s="1"/>
        <n x="2"/>
        <n x="12"/>
        <n x="51" s="1"/>
        <n x="4"/>
      </t>
    </mdx>
    <mdx n="0" f="v">
      <t c="6" fi="0">
        <n x="42" s="1"/>
        <n x="97" s="1"/>
        <n x="2"/>
        <n x="13"/>
        <n x="51" s="1"/>
        <n x="4"/>
      </t>
    </mdx>
    <mdx n="0" f="v">
      <t c="6" fi="0">
        <n x="42" s="1"/>
        <n x="97" s="1"/>
        <n x="2"/>
        <n x="14"/>
        <n x="51" s="1"/>
        <n x="4"/>
      </t>
    </mdx>
    <mdx n="0" f="v">
      <t c="6" fi="0">
        <n x="42" s="1"/>
        <n x="97" s="1"/>
        <n x="2"/>
        <n x="15"/>
        <n x="51" s="1"/>
        <n x="4"/>
      </t>
    </mdx>
    <mdx n="0" f="v">
      <t c="6" fi="0">
        <n x="42" s="1"/>
        <n x="97" s="1"/>
        <n x="2"/>
        <n x="16"/>
        <n x="51" s="1"/>
        <n x="4"/>
      </t>
    </mdx>
    <mdx n="0" f="v">
      <t c="6" fi="0">
        <n x="42" s="1"/>
        <n x="97" s="1"/>
        <n x="2"/>
        <n x="17"/>
        <n x="51" s="1"/>
        <n x="4"/>
      </t>
    </mdx>
    <mdx n="0" f="v">
      <t c="6" fi="0">
        <n x="42" s="1"/>
        <n x="97" s="1"/>
        <n x="2"/>
        <n x="54"/>
        <n x="51" s="1"/>
        <n x="4"/>
      </t>
    </mdx>
    <mdx n="0" f="v">
      <t c="6" fi="0">
        <n x="42" s="1"/>
        <n x="97" s="1"/>
        <n x="2"/>
        <n x="18"/>
        <n x="51" s="1"/>
        <n x="4"/>
      </t>
    </mdx>
    <mdx n="0" f="v">
      <t c="6" fi="0">
        <n x="42" s="1"/>
        <n x="97" s="1"/>
        <n x="2"/>
        <n x="19"/>
        <n x="51" s="1"/>
        <n x="4"/>
      </t>
    </mdx>
    <mdx n="0" f="v">
      <t c="6" fi="0">
        <n x="42" s="1"/>
        <n x="97" s="1"/>
        <n x="2"/>
        <n x="20"/>
        <n x="51" s="1"/>
        <n x="4"/>
      </t>
    </mdx>
    <mdx n="0" f="v">
      <t c="6" fi="0">
        <n x="42" s="1"/>
        <n x="97" s="1"/>
        <n x="21"/>
        <n x="55" s="1"/>
        <n x="51" s="1"/>
        <n x="4"/>
      </t>
    </mdx>
    <mdx n="0" f="v">
      <t c="6" fi="0">
        <n x="42" s="1"/>
        <n x="97" s="1"/>
        <n x="21"/>
        <n x="22"/>
        <n x="51" s="1"/>
        <n x="4"/>
      </t>
    </mdx>
    <mdx n="0" f="v">
      <t c="6" fi="0">
        <n x="42" s="1"/>
        <n x="97" s="1"/>
        <n x="21"/>
        <n x="23"/>
        <n x="51" s="1"/>
        <n x="4"/>
      </t>
    </mdx>
    <mdx n="0" f="v">
      <t c="6" fi="0">
        <n x="42" s="1"/>
        <n x="97" s="1"/>
        <n x="21"/>
        <n x="24"/>
        <n x="51" s="1"/>
        <n x="4"/>
      </t>
    </mdx>
    <mdx n="0" f="v">
      <t c="6" fi="0">
        <n x="42" s="1"/>
        <n x="97" s="1"/>
        <n x="21"/>
        <n x="25"/>
        <n x="51" s="1"/>
        <n x="4"/>
      </t>
    </mdx>
    <mdx n="0" f="v">
      <t c="6" fi="0">
        <n x="42" s="1"/>
        <n x="97" s="1"/>
        <n x="21"/>
        <n x="26"/>
        <n x="51" s="1"/>
        <n x="4"/>
      </t>
    </mdx>
    <mdx n="0" f="v">
      <t c="6" fi="0">
        <n x="42" s="1"/>
        <n x="97" s="1"/>
        <n x="21"/>
        <n x="56"/>
        <n x="51" s="1"/>
        <n x="4"/>
      </t>
    </mdx>
    <mdx n="0" f="v">
      <t c="6" fi="0">
        <n x="42" s="1"/>
        <n x="97" s="1"/>
        <n x="21"/>
        <n x="57"/>
        <n x="51" s="1"/>
        <n x="4"/>
      </t>
    </mdx>
    <mdx n="0" f="v">
      <t c="6" fi="0">
        <n x="42" s="1"/>
        <n x="97" s="1"/>
        <n x="21"/>
        <n x="27"/>
        <n x="51" s="1"/>
        <n x="4"/>
      </t>
    </mdx>
    <mdx n="0" f="v">
      <t c="6" fi="0">
        <n x="42" s="1"/>
        <n x="97" s="1"/>
        <n x="21"/>
        <n x="28"/>
        <n x="51" s="1"/>
        <n x="4"/>
      </t>
    </mdx>
    <mdx n="0" f="v">
      <t c="6" fi="0">
        <n x="42" s="1"/>
        <n x="97" s="1"/>
        <n x="21"/>
        <n x="29"/>
        <n x="51" s="1"/>
        <n x="4"/>
      </t>
    </mdx>
    <mdx n="0" f="v">
      <t c="6" fi="0">
        <n x="42" s="1"/>
        <n x="97" s="1"/>
        <n x="21"/>
        <n x="30"/>
        <n x="51" s="1"/>
        <n x="4"/>
      </t>
    </mdx>
    <mdx n="0" f="v">
      <t c="6" fi="0">
        <n x="42" s="1"/>
        <n x="97" s="1"/>
        <n x="31"/>
        <n x="32"/>
        <n x="59" s="1"/>
        <n x="4"/>
      </t>
    </mdx>
    <mdx n="0" f="v">
      <t c="6" fi="0">
        <n x="42" s="1"/>
        <n x="97" s="1"/>
        <n x="31"/>
        <n x="32"/>
        <n x="60" s="1"/>
        <n x="4"/>
      </t>
    </mdx>
    <mdx n="0" f="v">
      <t c="6" fi="0">
        <n x="42" s="1"/>
        <n x="97" s="1"/>
        <n x="21"/>
        <n x="33"/>
        <n x="51" s="1"/>
        <n x="4"/>
      </t>
    </mdx>
    <mdx n="0" f="v">
      <t c="6" fi="0">
        <n x="42" s="1"/>
        <n x="97" s="1"/>
        <n x="21"/>
        <n x="34"/>
        <n x="51" s="1"/>
        <n x="4"/>
      </t>
    </mdx>
    <mdx n="0" f="v">
      <t c="6" fi="0">
        <n x="42" s="1"/>
        <n x="75"/>
        <n x="35"/>
        <n x="62"/>
        <n x="98"/>
        <n x="4"/>
      </t>
    </mdx>
    <mdx n="0" f="v">
      <t c="6" fi="0">
        <n x="42" s="1"/>
        <n x="75"/>
        <n x="35"/>
        <n x="99"/>
        <n x="98"/>
        <n x="4"/>
      </t>
    </mdx>
    <mdx n="0" f="v">
      <t c="6" fi="0">
        <n x="42" s="1"/>
        <n x="75"/>
        <n x="35"/>
        <n x="63"/>
        <n x="98"/>
        <n x="4"/>
      </t>
    </mdx>
    <mdx n="0" f="v">
      <t c="6" fi="0">
        <n x="42" s="1"/>
        <n x="75"/>
        <n x="35"/>
        <n x="100"/>
        <n x="98"/>
        <n x="4"/>
      </t>
    </mdx>
    <mdx n="0" f="v">
      <t c="6" fi="0">
        <n x="42" s="1"/>
        <n x="75"/>
        <n x="35"/>
        <n x="64"/>
        <n x="98"/>
        <n x="4"/>
      </t>
    </mdx>
    <mdx n="0" f="v">
      <t c="6" fi="0">
        <n x="42" s="1"/>
        <n x="75"/>
        <n x="35"/>
        <n x="101"/>
        <n x="98"/>
        <n x="4"/>
      </t>
    </mdx>
    <mdx n="0" f="v">
      <t c="6" fi="0">
        <n x="42" s="1"/>
        <n x="75"/>
        <n x="35"/>
        <n x="65"/>
        <n x="98"/>
        <n x="4"/>
      </t>
    </mdx>
    <mdx n="0" f="v">
      <t c="6" fi="0">
        <n x="42" s="1"/>
        <n x="75"/>
        <n x="35"/>
        <n x="66"/>
        <n x="98"/>
        <n x="4"/>
      </t>
    </mdx>
    <mdx n="0" f="v">
      <t c="6" fi="0">
        <n x="42" s="1"/>
        <n x="75"/>
        <n x="35"/>
        <n x="67"/>
        <n x="98"/>
        <n x="4"/>
      </t>
    </mdx>
    <mdx n="0" f="v">
      <t c="6" fi="0">
        <n x="42" s="1"/>
        <n x="97" s="1"/>
        <n x="2"/>
        <n x="36"/>
        <n x="51" s="1"/>
        <n x="4"/>
      </t>
    </mdx>
    <mdx n="0" f="v">
      <t c="6" fi="0">
        <n x="42" s="1"/>
        <n x="97" s="1"/>
        <n x="2"/>
        <n x="37"/>
        <n x="51" s="1"/>
        <n x="4"/>
      </t>
    </mdx>
    <mdx n="0" f="v">
      <t c="6" fi="0">
        <n x="42" s="1"/>
        <n x="75"/>
        <n x="35"/>
        <n x="68"/>
        <n x="98"/>
        <n x="4"/>
      </t>
    </mdx>
    <mdx n="0" f="v">
      <t c="6" fi="0">
        <n x="42" s="1"/>
        <n x="75"/>
        <n x="35"/>
        <n x="69"/>
        <n x="98"/>
        <n x="4"/>
      </t>
    </mdx>
    <mdx n="0" f="v">
      <t c="6" fi="0">
        <n x="42" s="1"/>
        <n x="75"/>
        <n x="35"/>
        <n x="70"/>
        <n x="98"/>
        <n x="4"/>
      </t>
    </mdx>
    <mdx n="0" f="v">
      <t c="6" fi="0">
        <n x="42" s="1"/>
        <n x="75"/>
        <n x="35"/>
        <n x="71"/>
        <n x="98"/>
        <n x="4"/>
      </t>
    </mdx>
    <mdx n="0" f="v">
      <t c="6" fi="0">
        <n x="42" s="1"/>
        <n x="75"/>
        <n x="35"/>
        <n x="72"/>
        <n x="98"/>
        <n x="4"/>
      </t>
    </mdx>
    <mdx n="0" f="v">
      <t c="6" fi="0">
        <n x="42" s="1"/>
        <n x="75"/>
        <n x="35"/>
        <n x="73"/>
        <n x="98"/>
        <n x="4"/>
      </t>
    </mdx>
    <mdx n="0" f="v">
      <t c="6" fi="0">
        <n x="42" s="1"/>
        <n x="75"/>
        <n x="35"/>
        <n x="74"/>
        <n x="98"/>
        <n x="4"/>
      </t>
    </mdx>
    <mdx n="0" f="v">
      <t c="6" fi="0">
        <n x="46" s="1"/>
        <n x="97" s="1"/>
        <n x="2"/>
        <n x="3"/>
        <n x="51" s="1"/>
        <n x="4"/>
      </t>
    </mdx>
    <mdx n="0" f="v">
      <t c="6" fi="0">
        <n x="46" s="1"/>
        <n x="97" s="1"/>
        <n x="2"/>
        <n x="5"/>
        <n x="51" s="1"/>
        <n x="4"/>
      </t>
    </mdx>
    <mdx n="0" f="v">
      <t c="6" fi="0">
        <n x="46" s="1"/>
        <n x="97" s="1"/>
        <n x="2"/>
        <n x="52"/>
        <n x="51" s="1"/>
        <n x="4"/>
      </t>
    </mdx>
    <mdx n="0" f="v">
      <t c="6" fi="0">
        <n x="46" s="1"/>
        <n x="97" s="1"/>
        <n x="2"/>
        <n x="6"/>
        <n x="51" s="1"/>
        <n x="4"/>
      </t>
    </mdx>
    <mdx n="0" f="v">
      <t c="6" fi="0">
        <n x="46" s="1"/>
        <n x="97" s="1"/>
        <n x="2"/>
        <n x="7"/>
        <n x="51" s="1"/>
        <n x="4"/>
      </t>
    </mdx>
    <mdx n="0" f="v">
      <t c="6" fi="0">
        <n x="46" s="1"/>
        <n x="97" s="1"/>
        <n x="2"/>
        <n x="53"/>
        <n x="51" s="1"/>
        <n x="4"/>
      </t>
    </mdx>
    <mdx n="0" f="v">
      <t c="6" fi="0">
        <n x="46" s="1"/>
        <n x="97" s="1"/>
        <n x="2"/>
        <n x="8"/>
        <n x="51" s="1"/>
        <n x="4"/>
      </t>
    </mdx>
    <mdx n="0" f="v">
      <t c="6" fi="0">
        <n x="46" s="1"/>
        <n x="97" s="1"/>
        <n x="2"/>
        <n x="9"/>
        <n x="51" s="1"/>
        <n x="4"/>
      </t>
    </mdx>
    <mdx n="0" f="v">
      <t c="6" fi="0">
        <n x="46" s="1"/>
        <n x="97" s="1"/>
        <n x="2"/>
        <n x="10"/>
        <n x="51" s="1"/>
        <n x="4"/>
      </t>
    </mdx>
    <mdx n="0" f="v">
      <t c="6" fi="0">
        <n x="46" s="1"/>
        <n x="97" s="1"/>
        <n x="2"/>
        <n x="11"/>
        <n x="51" s="1"/>
        <n x="4"/>
      </t>
    </mdx>
    <mdx n="0" f="v">
      <t c="6" fi="0">
        <n x="46" s="1"/>
        <n x="97" s="1"/>
        <n x="2"/>
        <n x="12"/>
        <n x="51" s="1"/>
        <n x="4"/>
      </t>
    </mdx>
    <mdx n="0" f="v">
      <t c="6" fi="0">
        <n x="46" s="1"/>
        <n x="97" s="1"/>
        <n x="2"/>
        <n x="13"/>
        <n x="51" s="1"/>
        <n x="4"/>
      </t>
    </mdx>
    <mdx n="0" f="v">
      <t c="6" fi="0">
        <n x="46" s="1"/>
        <n x="97" s="1"/>
        <n x="2"/>
        <n x="14"/>
        <n x="51" s="1"/>
        <n x="4"/>
      </t>
    </mdx>
    <mdx n="0" f="v">
      <t c="6" fi="0">
        <n x="46" s="1"/>
        <n x="97" s="1"/>
        <n x="2"/>
        <n x="15"/>
        <n x="51" s="1"/>
        <n x="4"/>
      </t>
    </mdx>
    <mdx n="0" f="v">
      <t c="6" fi="0">
        <n x="46" s="1"/>
        <n x="97" s="1"/>
        <n x="2"/>
        <n x="16"/>
        <n x="51" s="1"/>
        <n x="4"/>
      </t>
    </mdx>
    <mdx n="0" f="v">
      <t c="6" fi="0">
        <n x="46" s="1"/>
        <n x="97" s="1"/>
        <n x="2"/>
        <n x="17"/>
        <n x="51" s="1"/>
        <n x="4"/>
      </t>
    </mdx>
    <mdx n="0" f="v">
      <t c="6" fi="0">
        <n x="46" s="1"/>
        <n x="97" s="1"/>
        <n x="2"/>
        <n x="54"/>
        <n x="51" s="1"/>
        <n x="4"/>
      </t>
    </mdx>
    <mdx n="0" f="v">
      <t c="6" fi="0">
        <n x="46" s="1"/>
        <n x="97" s="1"/>
        <n x="2"/>
        <n x="18"/>
        <n x="51" s="1"/>
        <n x="4"/>
      </t>
    </mdx>
    <mdx n="0" f="v">
      <t c="6" fi="0">
        <n x="46" s="1"/>
        <n x="97" s="1"/>
        <n x="2"/>
        <n x="19"/>
        <n x="51" s="1"/>
        <n x="4"/>
      </t>
    </mdx>
    <mdx n="0" f="v">
      <t c="6" fi="0">
        <n x="46" s="1"/>
        <n x="97" s="1"/>
        <n x="2"/>
        <n x="20"/>
        <n x="51" s="1"/>
        <n x="4"/>
      </t>
    </mdx>
    <mdx n="0" f="v">
      <t c="6" fi="0">
        <n x="46" s="1"/>
        <n x="97" s="1"/>
        <n x="21"/>
        <n x="55" s="1"/>
        <n x="51" s="1"/>
        <n x="4"/>
      </t>
    </mdx>
    <mdx n="0" f="v">
      <t c="6" fi="0">
        <n x="46" s="1"/>
        <n x="97" s="1"/>
        <n x="21"/>
        <n x="22"/>
        <n x="51" s="1"/>
        <n x="4"/>
      </t>
    </mdx>
    <mdx n="0" f="v">
      <t c="6" fi="0">
        <n x="46" s="1"/>
        <n x="97" s="1"/>
        <n x="21"/>
        <n x="23"/>
        <n x="51" s="1"/>
        <n x="4"/>
      </t>
    </mdx>
    <mdx n="0" f="v">
      <t c="6" fi="0">
        <n x="46" s="1"/>
        <n x="97" s="1"/>
        <n x="21"/>
        <n x="24"/>
        <n x="51" s="1"/>
        <n x="4"/>
      </t>
    </mdx>
    <mdx n="0" f="v">
      <t c="6" fi="0">
        <n x="46" s="1"/>
        <n x="97" s="1"/>
        <n x="21"/>
        <n x="25"/>
        <n x="51" s="1"/>
        <n x="4"/>
      </t>
    </mdx>
    <mdx n="0" f="v">
      <t c="6" fi="0">
        <n x="46" s="1"/>
        <n x="97" s="1"/>
        <n x="21"/>
        <n x="26"/>
        <n x="51" s="1"/>
        <n x="4"/>
      </t>
    </mdx>
    <mdx n="0" f="v">
      <t c="6" fi="0">
        <n x="46" s="1"/>
        <n x="97" s="1"/>
        <n x="21"/>
        <n x="56"/>
        <n x="51" s="1"/>
        <n x="4"/>
      </t>
    </mdx>
    <mdx n="0" f="v">
      <t c="6" fi="0">
        <n x="46" s="1"/>
        <n x="97" s="1"/>
        <n x="21"/>
        <n x="57"/>
        <n x="51" s="1"/>
        <n x="4"/>
      </t>
    </mdx>
    <mdx n="0" f="v">
      <t c="6" fi="0">
        <n x="46" s="1"/>
        <n x="97" s="1"/>
        <n x="21"/>
        <n x="58"/>
        <n x="51" s="1"/>
        <n x="4"/>
      </t>
    </mdx>
    <mdx n="0" f="v">
      <t c="6" fi="0">
        <n x="46" s="1"/>
        <n x="97" s="1"/>
        <n x="21"/>
        <n x="27"/>
        <n x="51" s="1"/>
        <n x="4"/>
      </t>
    </mdx>
    <mdx n="0" f="v">
      <t c="6" fi="0">
        <n x="46" s="1"/>
        <n x="97" s="1"/>
        <n x="21"/>
        <n x="28"/>
        <n x="51" s="1"/>
        <n x="4"/>
      </t>
    </mdx>
    <mdx n="0" f="v">
      <t c="6" fi="0">
        <n x="46" s="1"/>
        <n x="97" s="1"/>
        <n x="21"/>
        <n x="29"/>
        <n x="51" s="1"/>
        <n x="4"/>
      </t>
    </mdx>
    <mdx n="0" f="v">
      <t c="6" fi="0">
        <n x="46" s="1"/>
        <n x="97" s="1"/>
        <n x="21"/>
        <n x="30"/>
        <n x="51" s="1"/>
        <n x="4"/>
      </t>
    </mdx>
    <mdx n="0" f="v">
      <t c="6" fi="0">
        <n x="46" s="1"/>
        <n x="97" s="1"/>
        <n x="31"/>
        <n x="32"/>
        <n x="59" s="1"/>
        <n x="4"/>
      </t>
    </mdx>
    <mdx n="0" f="v">
      <t c="6" fi="0">
        <n x="46" s="1"/>
        <n x="97" s="1"/>
        <n x="31"/>
        <n x="32"/>
        <n x="60" s="1"/>
        <n x="4"/>
      </t>
    </mdx>
    <mdx n="0" f="v">
      <t c="6" fi="0">
        <n x="46" s="1"/>
        <n x="97" s="1"/>
        <n x="21"/>
        <n x="33"/>
        <n x="51" s="1"/>
        <n x="4"/>
      </t>
    </mdx>
    <mdx n="0" f="v">
      <t c="6" fi="0">
        <n x="46" s="1"/>
        <n x="97" s="1"/>
        <n x="21"/>
        <n x="34"/>
        <n x="51" s="1"/>
        <n x="4"/>
      </t>
    </mdx>
    <mdx n="0" f="v">
      <t c="6" fi="0">
        <n x="46" s="1"/>
        <n x="75"/>
        <n x="35"/>
        <n x="62"/>
        <n x="98"/>
        <n x="4"/>
      </t>
    </mdx>
    <mdx n="0" f="v">
      <t c="6" fi="0">
        <n x="46" s="1"/>
        <n x="75"/>
        <n x="35"/>
        <n x="99"/>
        <n x="98"/>
        <n x="4"/>
      </t>
    </mdx>
    <mdx n="0" f="v">
      <t c="6" fi="0">
        <n x="46" s="1"/>
        <n x="75"/>
        <n x="35"/>
        <n x="63"/>
        <n x="98"/>
        <n x="4"/>
      </t>
    </mdx>
    <mdx n="0" f="v">
      <t c="6" fi="0">
        <n x="46" s="1"/>
        <n x="75"/>
        <n x="35"/>
        <n x="100"/>
        <n x="98"/>
        <n x="4"/>
      </t>
    </mdx>
    <mdx n="0" f="v">
      <t c="6" fi="0">
        <n x="46" s="1"/>
        <n x="75"/>
        <n x="35"/>
        <n x="64"/>
        <n x="98"/>
        <n x="4"/>
      </t>
    </mdx>
    <mdx n="0" f="v">
      <t c="6" fi="0">
        <n x="46" s="1"/>
        <n x="75"/>
        <n x="35"/>
        <n x="101"/>
        <n x="98"/>
        <n x="4"/>
      </t>
    </mdx>
    <mdx n="0" f="v">
      <t c="6" fi="0">
        <n x="46" s="1"/>
        <n x="75"/>
        <n x="35"/>
        <n x="65"/>
        <n x="98"/>
        <n x="4"/>
      </t>
    </mdx>
    <mdx n="0" f="v">
      <t c="6" fi="0">
        <n x="46" s="1"/>
        <n x="75"/>
        <n x="35"/>
        <n x="66"/>
        <n x="98"/>
        <n x="4"/>
      </t>
    </mdx>
    <mdx n="0" f="v">
      <t c="6" fi="0">
        <n x="46" s="1"/>
        <n x="75"/>
        <n x="35"/>
        <n x="67"/>
        <n x="98"/>
        <n x="4"/>
      </t>
    </mdx>
    <mdx n="0" f="v">
      <t c="6" fi="0">
        <n x="46" s="1"/>
        <n x="97" s="1"/>
        <n x="2"/>
        <n x="36"/>
        <n x="51" s="1"/>
        <n x="4"/>
      </t>
    </mdx>
    <mdx n="0" f="v">
      <t c="6" fi="0">
        <n x="46" s="1"/>
        <n x="97" s="1"/>
        <n x="2"/>
        <n x="37"/>
        <n x="51" s="1"/>
        <n x="4"/>
      </t>
    </mdx>
    <mdx n="0" f="v">
      <t c="6" fi="0">
        <n x="46" s="1"/>
        <n x="75"/>
        <n x="35"/>
        <n x="68"/>
        <n x="98"/>
        <n x="4"/>
      </t>
    </mdx>
    <mdx n="0" f="v">
      <t c="6" fi="0">
        <n x="46" s="1"/>
        <n x="75"/>
        <n x="35"/>
        <n x="69"/>
        <n x="98"/>
        <n x="4"/>
      </t>
    </mdx>
    <mdx n="0" f="v">
      <t c="6" fi="0">
        <n x="46" s="1"/>
        <n x="75"/>
        <n x="35"/>
        <n x="70"/>
        <n x="98"/>
        <n x="4"/>
      </t>
    </mdx>
    <mdx n="0" f="v">
      <t c="6" fi="0">
        <n x="46" s="1"/>
        <n x="75"/>
        <n x="35"/>
        <n x="71"/>
        <n x="98"/>
        <n x="4"/>
      </t>
    </mdx>
    <mdx n="0" f="v">
      <t c="6" fi="0">
        <n x="46" s="1"/>
        <n x="75"/>
        <n x="35"/>
        <n x="72"/>
        <n x="98"/>
        <n x="4"/>
      </t>
    </mdx>
    <mdx n="0" f="v">
      <t c="6" fi="0">
        <n x="46" s="1"/>
        <n x="75"/>
        <n x="35"/>
        <n x="73"/>
        <n x="98"/>
        <n x="4"/>
      </t>
    </mdx>
    <mdx n="0" f="v">
      <t c="6" fi="0">
        <n x="46" s="1"/>
        <n x="75"/>
        <n x="35"/>
        <n x="74"/>
        <n x="98"/>
        <n x="4"/>
      </t>
    </mdx>
    <mdx n="0" f="v">
      <t c="6" fi="0">
        <n x="44" s="1"/>
        <n x="97" s="1"/>
        <n x="2"/>
        <n x="3"/>
        <n x="51" s="1"/>
        <n x="4"/>
      </t>
    </mdx>
    <mdx n="0" f="v">
      <t c="6" fi="0">
        <n x="44" s="1"/>
        <n x="97" s="1"/>
        <n x="2"/>
        <n x="5"/>
        <n x="51" s="1"/>
        <n x="4"/>
      </t>
    </mdx>
    <mdx n="0" f="v">
      <t c="6" fi="0">
        <n x="44" s="1"/>
        <n x="97" s="1"/>
        <n x="2"/>
        <n x="52"/>
        <n x="51" s="1"/>
        <n x="4"/>
      </t>
    </mdx>
    <mdx n="0" f="v">
      <t c="6" fi="0">
        <n x="44" s="1"/>
        <n x="97" s="1"/>
        <n x="2"/>
        <n x="6"/>
        <n x="51" s="1"/>
        <n x="4"/>
      </t>
    </mdx>
    <mdx n="0" f="v">
      <t c="6" fi="0">
        <n x="44" s="1"/>
        <n x="97" s="1"/>
        <n x="2"/>
        <n x="7"/>
        <n x="51" s="1"/>
        <n x="4"/>
      </t>
    </mdx>
    <mdx n="0" f="v">
      <t c="6" fi="0">
        <n x="44" s="1"/>
        <n x="97" s="1"/>
        <n x="2"/>
        <n x="53"/>
        <n x="51" s="1"/>
        <n x="4"/>
      </t>
    </mdx>
    <mdx n="0" f="v">
      <t c="6" fi="0">
        <n x="44" s="1"/>
        <n x="97" s="1"/>
        <n x="2"/>
        <n x="8"/>
        <n x="51" s="1"/>
        <n x="4"/>
      </t>
    </mdx>
    <mdx n="0" f="v">
      <t c="6" fi="0">
        <n x="44" s="1"/>
        <n x="97" s="1"/>
        <n x="2"/>
        <n x="9"/>
        <n x="51" s="1"/>
        <n x="4"/>
      </t>
    </mdx>
    <mdx n="0" f="v">
      <t c="6" fi="0">
        <n x="44" s="1"/>
        <n x="97" s="1"/>
        <n x="2"/>
        <n x="10"/>
        <n x="51" s="1"/>
        <n x="4"/>
      </t>
    </mdx>
    <mdx n="0" f="v">
      <t c="6" fi="0">
        <n x="44" s="1"/>
        <n x="97" s="1"/>
        <n x="2"/>
        <n x="11"/>
        <n x="51" s="1"/>
        <n x="4"/>
      </t>
    </mdx>
    <mdx n="0" f="v">
      <t c="6" fi="0">
        <n x="44" s="1"/>
        <n x="97" s="1"/>
        <n x="2"/>
        <n x="12"/>
        <n x="51" s="1"/>
        <n x="4"/>
      </t>
    </mdx>
    <mdx n="0" f="v">
      <t c="6" fi="0">
        <n x="44" s="1"/>
        <n x="97" s="1"/>
        <n x="2"/>
        <n x="13"/>
        <n x="51" s="1"/>
        <n x="4"/>
      </t>
    </mdx>
    <mdx n="0" f="v">
      <t c="6" fi="0">
        <n x="44" s="1"/>
        <n x="97" s="1"/>
        <n x="2"/>
        <n x="14"/>
        <n x="51" s="1"/>
        <n x="4"/>
      </t>
    </mdx>
    <mdx n="0" f="v">
      <t c="6" fi="0">
        <n x="44" s="1"/>
        <n x="97" s="1"/>
        <n x="2"/>
        <n x="15"/>
        <n x="51" s="1"/>
        <n x="4"/>
      </t>
    </mdx>
    <mdx n="0" f="v">
      <t c="6" fi="0">
        <n x="44" s="1"/>
        <n x="97" s="1"/>
        <n x="2"/>
        <n x="16"/>
        <n x="51" s="1"/>
        <n x="4"/>
      </t>
    </mdx>
    <mdx n="0" f="v">
      <t c="6" fi="0">
        <n x="44" s="1"/>
        <n x="97" s="1"/>
        <n x="2"/>
        <n x="17"/>
        <n x="51" s="1"/>
        <n x="4"/>
      </t>
    </mdx>
    <mdx n="0" f="v">
      <t c="6" fi="0">
        <n x="44" s="1"/>
        <n x="97" s="1"/>
        <n x="2"/>
        <n x="54"/>
        <n x="51" s="1"/>
        <n x="4"/>
      </t>
    </mdx>
    <mdx n="0" f="v">
      <t c="6" fi="0">
        <n x="44" s="1"/>
        <n x="97" s="1"/>
        <n x="2"/>
        <n x="18"/>
        <n x="51" s="1"/>
        <n x="4"/>
      </t>
    </mdx>
    <mdx n="0" f="v">
      <t c="6" fi="0">
        <n x="44" s="1"/>
        <n x="97" s="1"/>
        <n x="2"/>
        <n x="19"/>
        <n x="51" s="1"/>
        <n x="4"/>
      </t>
    </mdx>
    <mdx n="0" f="v">
      <t c="6" fi="0">
        <n x="44" s="1"/>
        <n x="97" s="1"/>
        <n x="2"/>
        <n x="20"/>
        <n x="51" s="1"/>
        <n x="4"/>
      </t>
    </mdx>
    <mdx n="0" f="v">
      <t c="6" fi="0">
        <n x="44" s="1"/>
        <n x="97" s="1"/>
        <n x="21"/>
        <n x="55" s="1"/>
        <n x="51" s="1"/>
        <n x="4"/>
      </t>
    </mdx>
    <mdx n="0" f="v">
      <t c="6" fi="0">
        <n x="44" s="1"/>
        <n x="97" s="1"/>
        <n x="21"/>
        <n x="22"/>
        <n x="51" s="1"/>
        <n x="4"/>
      </t>
    </mdx>
    <mdx n="0" f="v">
      <t c="6" fi="0">
        <n x="44" s="1"/>
        <n x="97" s="1"/>
        <n x="21"/>
        <n x="23"/>
        <n x="51" s="1"/>
        <n x="4"/>
      </t>
    </mdx>
    <mdx n="0" f="v">
      <t c="6" fi="0">
        <n x="44" s="1"/>
        <n x="97" s="1"/>
        <n x="21"/>
        <n x="24"/>
        <n x="51" s="1"/>
        <n x="4"/>
      </t>
    </mdx>
    <mdx n="0" f="v">
      <t c="6" fi="0">
        <n x="44" s="1"/>
        <n x="97" s="1"/>
        <n x="21"/>
        <n x="25"/>
        <n x="51" s="1"/>
        <n x="4"/>
      </t>
    </mdx>
    <mdx n="0" f="v">
      <t c="6" fi="0">
        <n x="44" s="1"/>
        <n x="97" s="1"/>
        <n x="21"/>
        <n x="26"/>
        <n x="51" s="1"/>
        <n x="4"/>
      </t>
    </mdx>
    <mdx n="0" f="v">
      <t c="6" fi="0">
        <n x="44" s="1"/>
        <n x="97" s="1"/>
        <n x="21"/>
        <n x="56"/>
        <n x="51" s="1"/>
        <n x="4"/>
      </t>
    </mdx>
    <mdx n="0" f="v">
      <t c="6" fi="0">
        <n x="44" s="1"/>
        <n x="97" s="1"/>
        <n x="21"/>
        <n x="57"/>
        <n x="51" s="1"/>
        <n x="4"/>
      </t>
    </mdx>
    <mdx n="0" f="v">
      <t c="6" fi="0">
        <n x="44" s="1"/>
        <n x="97" s="1"/>
        <n x="21"/>
        <n x="58"/>
        <n x="51" s="1"/>
        <n x="4"/>
      </t>
    </mdx>
    <mdx n="0" f="v">
      <t c="6" fi="0">
        <n x="44" s="1"/>
        <n x="97" s="1"/>
        <n x="21"/>
        <n x="27"/>
        <n x="51" s="1"/>
        <n x="4"/>
      </t>
    </mdx>
    <mdx n="0" f="v">
      <t c="6" fi="0">
        <n x="44" s="1"/>
        <n x="97" s="1"/>
        <n x="21"/>
        <n x="28"/>
        <n x="51" s="1"/>
        <n x="4"/>
      </t>
    </mdx>
    <mdx n="0" f="v">
      <t c="6" fi="0">
        <n x="44" s="1"/>
        <n x="97" s="1"/>
        <n x="21"/>
        <n x="29"/>
        <n x="51" s="1"/>
        <n x="4"/>
      </t>
    </mdx>
    <mdx n="0" f="v">
      <t c="6" fi="0">
        <n x="44" s="1"/>
        <n x="97" s="1"/>
        <n x="21"/>
        <n x="30"/>
        <n x="51" s="1"/>
        <n x="4"/>
      </t>
    </mdx>
    <mdx n="0" f="v">
      <t c="6" fi="0">
        <n x="44" s="1"/>
        <n x="97" s="1"/>
        <n x="31"/>
        <n x="32"/>
        <n x="59" s="1"/>
        <n x="4"/>
      </t>
    </mdx>
    <mdx n="0" f="v">
      <t c="6" fi="0">
        <n x="44" s="1"/>
        <n x="97" s="1"/>
        <n x="31"/>
        <n x="32"/>
        <n x="60" s="1"/>
        <n x="4"/>
      </t>
    </mdx>
    <mdx n="0" f="v">
      <t c="6" fi="0">
        <n x="44" s="1"/>
        <n x="97" s="1"/>
        <n x="21"/>
        <n x="33"/>
        <n x="51" s="1"/>
        <n x="4"/>
      </t>
    </mdx>
    <mdx n="0" f="v">
      <t c="6" fi="0">
        <n x="44" s="1"/>
        <n x="97" s="1"/>
        <n x="21"/>
        <n x="34"/>
        <n x="51" s="1"/>
        <n x="4"/>
      </t>
    </mdx>
    <mdx n="0" f="v">
      <t c="6" fi="0">
        <n x="44" s="1"/>
        <n x="75"/>
        <n x="35"/>
        <n x="62"/>
        <n x="98"/>
        <n x="4"/>
      </t>
    </mdx>
    <mdx n="0" f="v">
      <t c="6" fi="0">
        <n x="44" s="1"/>
        <n x="75"/>
        <n x="35"/>
        <n x="99"/>
        <n x="98"/>
        <n x="4"/>
      </t>
    </mdx>
    <mdx n="0" f="v">
      <t c="6" fi="0">
        <n x="44" s="1"/>
        <n x="75"/>
        <n x="35"/>
        <n x="63"/>
        <n x="98"/>
        <n x="4"/>
      </t>
    </mdx>
    <mdx n="0" f="v">
      <t c="6" fi="0">
        <n x="44" s="1"/>
        <n x="75"/>
        <n x="35"/>
        <n x="100"/>
        <n x="98"/>
        <n x="4"/>
      </t>
    </mdx>
    <mdx n="0" f="v">
      <t c="6" fi="0">
        <n x="44" s="1"/>
        <n x="75"/>
        <n x="35"/>
        <n x="64"/>
        <n x="98"/>
        <n x="4"/>
      </t>
    </mdx>
    <mdx n="0" f="v">
      <t c="6" fi="0">
        <n x="44" s="1"/>
        <n x="75"/>
        <n x="35"/>
        <n x="101"/>
        <n x="98"/>
        <n x="4"/>
      </t>
    </mdx>
    <mdx n="0" f="v">
      <t c="6" fi="0">
        <n x="44" s="1"/>
        <n x="75"/>
        <n x="35"/>
        <n x="65"/>
        <n x="98"/>
        <n x="4"/>
      </t>
    </mdx>
    <mdx n="0" f="v">
      <t c="6" fi="0">
        <n x="44" s="1"/>
        <n x="75"/>
        <n x="35"/>
        <n x="66"/>
        <n x="98"/>
        <n x="4"/>
      </t>
    </mdx>
    <mdx n="0" f="v">
      <t c="6" fi="0">
        <n x="44" s="1"/>
        <n x="75"/>
        <n x="35"/>
        <n x="67"/>
        <n x="98"/>
        <n x="4"/>
      </t>
    </mdx>
    <mdx n="0" f="v">
      <t c="6" fi="0">
        <n x="44" s="1"/>
        <n x="97" s="1"/>
        <n x="2"/>
        <n x="36"/>
        <n x="51" s="1"/>
        <n x="4"/>
      </t>
    </mdx>
    <mdx n="0" f="v">
      <t c="6" fi="0">
        <n x="44" s="1"/>
        <n x="97" s="1"/>
        <n x="2"/>
        <n x="37"/>
        <n x="51" s="1"/>
        <n x="4"/>
      </t>
    </mdx>
    <mdx n="0" f="v">
      <t c="6" fi="0">
        <n x="44" s="1"/>
        <n x="75"/>
        <n x="35"/>
        <n x="68"/>
        <n x="98"/>
        <n x="4"/>
      </t>
    </mdx>
    <mdx n="0" f="v">
      <t c="6" fi="0">
        <n x="44" s="1"/>
        <n x="75"/>
        <n x="35"/>
        <n x="69"/>
        <n x="98"/>
        <n x="4"/>
      </t>
    </mdx>
    <mdx n="0" f="v">
      <t c="6" fi="0">
        <n x="44" s="1"/>
        <n x="75"/>
        <n x="35"/>
        <n x="70"/>
        <n x="98"/>
        <n x="4"/>
      </t>
    </mdx>
    <mdx n="0" f="v">
      <t c="6" fi="0">
        <n x="44" s="1"/>
        <n x="75"/>
        <n x="35"/>
        <n x="71"/>
        <n x="98"/>
        <n x="4"/>
      </t>
    </mdx>
    <mdx n="0" f="v">
      <t c="6" fi="0">
        <n x="44" s="1"/>
        <n x="75"/>
        <n x="35"/>
        <n x="72"/>
        <n x="98"/>
        <n x="4"/>
      </t>
    </mdx>
    <mdx n="0" f="v">
      <t c="6" fi="0">
        <n x="44" s="1"/>
        <n x="75"/>
        <n x="35"/>
        <n x="73"/>
        <n x="98"/>
        <n x="4"/>
      </t>
    </mdx>
    <mdx n="0" f="v">
      <t c="6" fi="0">
        <n x="44" s="1"/>
        <n x="75"/>
        <n x="35"/>
        <n x="74"/>
        <n x="98"/>
        <n x="4"/>
      </t>
    </mdx>
    <mdx n="0" f="v">
      <t c="5" fi="0">
        <n x="102"/>
        <n x="2"/>
        <n x="76" s="1"/>
        <n x="77"/>
        <n x="78"/>
      </t>
    </mdx>
    <mdx n="0" f="v">
      <t c="5" fi="0">
        <n x="102"/>
        <n x="31"/>
        <n x="79" s="1"/>
        <n x="80"/>
        <n x="78"/>
      </t>
    </mdx>
    <mdx n="0" f="v">
      <t c="5" fi="0">
        <n x="102"/>
        <n x="31"/>
        <n x="81" s="1"/>
        <n x="80"/>
        <n x="78"/>
      </t>
    </mdx>
    <mdx n="0" f="v">
      <t c="5" fi="0">
        <n x="102"/>
        <n x="31"/>
        <n x="82" s="1"/>
        <n x="80"/>
        <n x="78"/>
      </t>
    </mdx>
    <mdx n="0" f="v">
      <t c="5" fi="0">
        <n x="102"/>
        <n x="2"/>
        <n x="83" s="1"/>
        <n x="77"/>
        <n x="78"/>
      </t>
    </mdx>
    <mdx n="0" f="v">
      <t c="5" fi="0">
        <n x="102"/>
        <n x="2"/>
        <n x="84" s="1"/>
        <n x="77"/>
        <n x="78"/>
      </t>
    </mdx>
    <mdx n="0" f="v">
      <t c="5" fi="0">
        <n x="102"/>
        <n x="2"/>
        <n x="85" s="1"/>
        <n x="77"/>
        <n x="78"/>
      </t>
    </mdx>
    <mdx n="0" f="v">
      <t c="5" fi="0">
        <n x="102"/>
        <n x="86"/>
        <n x="87" s="1"/>
        <n x="77"/>
        <n x="78"/>
      </t>
    </mdx>
    <mdx n="0" f="v">
      <t c="5" fi="0">
        <n x="102"/>
        <n x="86"/>
        <n x="88" s="1"/>
        <n x="77"/>
        <n x="78"/>
      </t>
    </mdx>
    <mdx n="0" f="v">
      <t c="5" fi="0">
        <n x="102"/>
        <n x="86"/>
        <n x="89" s="1"/>
        <n x="77"/>
        <n x="78"/>
      </t>
    </mdx>
    <mdx n="0" f="v">
      <t c="5" fi="0">
        <n x="102"/>
        <n x="35"/>
        <n x="90" s="1"/>
        <n x="39"/>
        <n x="78"/>
      </t>
    </mdx>
    <mdx n="0" f="v">
      <t c="6" fi="0">
        <n x="102"/>
        <n x="35"/>
        <n x="94" s="1"/>
        <n x="39"/>
        <n x="78"/>
        <n x="95"/>
      </t>
    </mdx>
    <mdx n="0" f="v">
      <t c="5" fi="0">
        <n x="102"/>
        <n x="86"/>
        <n x="96" s="1"/>
        <n x="77"/>
        <n x="78"/>
      </t>
    </mdx>
  </mdxMetadata>
  <valueMetadata count="53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</valueMetadata>
</metadata>
</file>

<file path=xl/sharedStrings.xml><?xml version="1.0" encoding="utf-8"?>
<sst xmlns="http://schemas.openxmlformats.org/spreadsheetml/2006/main" count="2703" uniqueCount="950">
  <si>
    <t>Ref</t>
  </si>
  <si>
    <t>Deutsch</t>
  </si>
  <si>
    <t>Französisch</t>
  </si>
  <si>
    <t>Leistungsbearbeitungsaufwendungen</t>
  </si>
  <si>
    <t>Frais occasionnés par le traitement des prestations</t>
  </si>
  <si>
    <t>Anteile an Anlagefonds</t>
  </si>
  <si>
    <t>Parts de fonds de placement</t>
  </si>
  <si>
    <t>Flüssige Mittel</t>
  </si>
  <si>
    <t>Liquidités et dépôts à terme</t>
  </si>
  <si>
    <t>Autres placements de capitaux</t>
  </si>
  <si>
    <t>Teuerungsrückstellungen</t>
  </si>
  <si>
    <t>Abschlussaufwendungen</t>
  </si>
  <si>
    <t>Frais d'acquisition</t>
  </si>
  <si>
    <t>Aufwendungen für Marketing und Werbung</t>
  </si>
  <si>
    <t>Charges pour le marketing et la publicité</t>
  </si>
  <si>
    <t>Valorisationskorrektur</t>
  </si>
  <si>
    <t>Gains ou pertes de changes sur les monnaies étrangères</t>
  </si>
  <si>
    <t>Risikoprämien</t>
  </si>
  <si>
    <t>Primes de risque</t>
  </si>
  <si>
    <t>Kostenprämien</t>
  </si>
  <si>
    <t>Primes de frais</t>
  </si>
  <si>
    <t>Leistungen infolge Alter</t>
  </si>
  <si>
    <t>Prestations en cas de vieillesse</t>
  </si>
  <si>
    <t>Actifs</t>
  </si>
  <si>
    <t>Placements de capitaux directs</t>
  </si>
  <si>
    <t>TER-Kosten</t>
  </si>
  <si>
    <t>Frais TER</t>
  </si>
  <si>
    <t>TTC-Kosten</t>
  </si>
  <si>
    <t>Frais TTC</t>
  </si>
  <si>
    <t>SC-Kosten</t>
  </si>
  <si>
    <t>Frais SC</t>
  </si>
  <si>
    <t>Vermögensverwaltungskosten (netto gemäss Betriebsrechnung BV)</t>
  </si>
  <si>
    <t xml:space="preserve">Frais de gestion de la fortune (net selon comptabilité séparée prévoyance) </t>
  </si>
  <si>
    <t>Vermögensverwaltungskosten (brutto gemäss OAK-Schema)</t>
  </si>
  <si>
    <t xml:space="preserve">Frais de gestion de la fortune (brut selon schéma CHS) </t>
  </si>
  <si>
    <t>Aktivierte Kosten</t>
  </si>
  <si>
    <t>Charges activées</t>
  </si>
  <si>
    <t>Unterhalts- und Instandhaltungskosten Liegenschaften</t>
  </si>
  <si>
    <t>Frais d'entretien et de maintien des immeubles</t>
  </si>
  <si>
    <t>Offenlegungsschema gegenüber den versicherten Vorsorgeeinrichtungen</t>
  </si>
  <si>
    <t>Schéma de publication aux institutions de prévoyance</t>
  </si>
  <si>
    <t>Betriebsrechnung berufliche Vorsorge</t>
  </si>
  <si>
    <t>Comptabilité de la prévoyance professionnelle</t>
  </si>
  <si>
    <t>Minimal-Anforderungen der FINMA</t>
  </si>
  <si>
    <t>Exigences minimales de la FINMA</t>
  </si>
  <si>
    <t>I.  Erfolgsrechnung</t>
  </si>
  <si>
    <t>I.  Compte de résultat</t>
  </si>
  <si>
    <t>Ertrag</t>
  </si>
  <si>
    <t>Produit</t>
  </si>
  <si>
    <t>Primes (brutes émises)</t>
  </si>
  <si>
    <t>Ergebnis aus Veräusserungen</t>
  </si>
  <si>
    <t>Résultat sur réalisations</t>
  </si>
  <si>
    <t>Währungsergebnis</t>
  </si>
  <si>
    <t>Résultat monétaire</t>
  </si>
  <si>
    <t>Saldo aus Zu- und Abschreibungen</t>
  </si>
  <si>
    <t>Solde entre plus-values et amortissements</t>
  </si>
  <si>
    <t>Zinsaufwand</t>
  </si>
  <si>
    <t>Charges d'intérêt</t>
  </si>
  <si>
    <t>Aufwand</t>
  </si>
  <si>
    <t>Charges</t>
  </si>
  <si>
    <t>Kapitalleistungen</t>
  </si>
  <si>
    <t>Prestations en capital</t>
  </si>
  <si>
    <t>Rentenleistungen</t>
  </si>
  <si>
    <t>Prestations de rentes</t>
  </si>
  <si>
    <t>Rückkaufswerte aus Vertragsauflösungen</t>
  </si>
  <si>
    <t>Valeurs de rachat résultant de résiliations de contrat</t>
  </si>
  <si>
    <t>Altersguthaben</t>
  </si>
  <si>
    <t>Avoirs de vieillesse</t>
  </si>
  <si>
    <t>Deckungskapital für laufende Alters- und Hinterbliebenenrenten</t>
  </si>
  <si>
    <t>Provision mathématique des rentes de vieillesse et de survivants en cours</t>
  </si>
  <si>
    <t>Deckungskapital Freizügigkeitspolicen</t>
  </si>
  <si>
    <t>Provision mathématique des polices de libre passage</t>
  </si>
  <si>
    <t>Betriebsergebnis</t>
  </si>
  <si>
    <t>Résultat d'exploitation</t>
  </si>
  <si>
    <t>II.  Bilanz</t>
  </si>
  <si>
    <t>II.  Bilan</t>
  </si>
  <si>
    <t>Aktiven</t>
  </si>
  <si>
    <t>Kapitalanlagen</t>
  </si>
  <si>
    <t>Placements de capitaux</t>
  </si>
  <si>
    <t>Übrige Aktiven</t>
  </si>
  <si>
    <t>Autres actifs</t>
  </si>
  <si>
    <t>Passiven</t>
  </si>
  <si>
    <t>Passifs</t>
  </si>
  <si>
    <t>Obligatorium</t>
  </si>
  <si>
    <t>Überobligatorium</t>
  </si>
  <si>
    <t>Gutgeschriebene Überschussanteile</t>
  </si>
  <si>
    <t>Überschussfonds</t>
  </si>
  <si>
    <t>Fonds d'excédents</t>
  </si>
  <si>
    <t>Übrige Passiven</t>
  </si>
  <si>
    <t>Autres passifs</t>
  </si>
  <si>
    <t>Technischer Zinssatz für die Bewertung der Rentenverpflichtungen</t>
  </si>
  <si>
    <t>Intérêt technique pour l'évaluation des engagements de rente</t>
  </si>
  <si>
    <t>Direkte Kapitalanlagen</t>
  </si>
  <si>
    <t>Anzahl aktive Versicherte</t>
  </si>
  <si>
    <t>Nombre d'assurés actifs</t>
  </si>
  <si>
    <t>Anzahl Rentenbezüger</t>
  </si>
  <si>
    <t>Nombres de bénéficiaires de rentes</t>
  </si>
  <si>
    <t>Anzahl Freizügigkeitspolicen</t>
  </si>
  <si>
    <t>Nombre de polices de libre passage</t>
  </si>
  <si>
    <t>Summe der Ertragskomponenten</t>
  </si>
  <si>
    <t>Somme des composantes du produit</t>
  </si>
  <si>
    <t>Sparprozess (Kapitalanlageertrag)</t>
  </si>
  <si>
    <t>Processus d'épargne (Produits des placements de capitaux)</t>
  </si>
  <si>
    <t>Risikoprozess (Risikoprämien)</t>
  </si>
  <si>
    <t>Processus de risque (Primes de risque)</t>
  </si>
  <si>
    <t>Kostenprozess (Kostenprämien)</t>
  </si>
  <si>
    <t>Processus de frais (Primes de frais)</t>
  </si>
  <si>
    <t>Summe der Aufwendungen</t>
  </si>
  <si>
    <t>Somme des charges</t>
  </si>
  <si>
    <t>Sparprozess (hauptsächlich techn. Verzinsung)</t>
  </si>
  <si>
    <t>Processus d'épargne (princ. Intérêts techniques)</t>
  </si>
  <si>
    <t>Risikoprozess (hauptsächlich Todesfall- und Inv.leistungen)</t>
  </si>
  <si>
    <t>Processus de risque (princ. prest. en cas de décès et d'inv.)</t>
  </si>
  <si>
    <t>Kostenprozess (hauptsächlich Verwaltungskosten)</t>
  </si>
  <si>
    <t>Processus de frais (princ. frais de gestion)</t>
  </si>
  <si>
    <t>Bruttoergebnis der Betriebsrechnung  b)</t>
  </si>
  <si>
    <t>Résultat brut d'exploitation  b)</t>
  </si>
  <si>
    <t>Langlebigkeitsrisiko</t>
  </si>
  <si>
    <t>risque de longévité</t>
  </si>
  <si>
    <t>Deckungslücken bei Rentenumwandlung</t>
  </si>
  <si>
    <t>Lacunes de couverture en cas de conversion en rentes</t>
  </si>
  <si>
    <t>Zinsgarantien</t>
  </si>
  <si>
    <t>Garanties d'intérêt</t>
  </si>
  <si>
    <t>Wertschwankungen Kapitalanlagen</t>
  </si>
  <si>
    <t>Fluctuations de la valeur des placements de capitaux</t>
  </si>
  <si>
    <t>Gemeldete noch nicht erledigte Versicherungsfälle  c)</t>
  </si>
  <si>
    <t>Sinistres annoncés mais non encore liquidés  c)</t>
  </si>
  <si>
    <t>Eingetretene noch nicht gemeldete Versicherungsfälle</t>
  </si>
  <si>
    <t>Sinistres survenus mais non encore annoncés</t>
  </si>
  <si>
    <t>Schadenschwankungen</t>
  </si>
  <si>
    <t>Fluctuations de sinistres</t>
  </si>
  <si>
    <t>Tarifumstellungen und Tarifsanierungen</t>
  </si>
  <si>
    <t>Adaptations et assainissements de tarifs</t>
  </si>
  <si>
    <t>Kosten für zusätzlich aufgenommenes Risikokapital</t>
  </si>
  <si>
    <t>Frais pour capital risque supplémentaire</t>
  </si>
  <si>
    <t>Zuweisung an den Überschussfonds</t>
  </si>
  <si>
    <t>Attribution au fonds d'excédents</t>
  </si>
  <si>
    <t>Ergebnis der Betriebsrechnung</t>
  </si>
  <si>
    <t>Résutat d'exploitation de l'exercice</t>
  </si>
  <si>
    <t>Ausschüttungsquote</t>
  </si>
  <si>
    <t>Quote-part de distribution</t>
  </si>
  <si>
    <t>600a</t>
  </si>
  <si>
    <t>601a</t>
  </si>
  <si>
    <t>602a</t>
  </si>
  <si>
    <t>603a</t>
  </si>
  <si>
    <t>604a</t>
  </si>
  <si>
    <t>605a</t>
  </si>
  <si>
    <t>605e</t>
  </si>
  <si>
    <t>Total BV</t>
  </si>
  <si>
    <t>Total PP</t>
  </si>
  <si>
    <t>606a</t>
  </si>
  <si>
    <t>607a</t>
  </si>
  <si>
    <t>Gebuchte Brutto-Prämien</t>
  </si>
  <si>
    <t>608b</t>
  </si>
  <si>
    <t>Sparprämien</t>
  </si>
  <si>
    <t>Primes d'épargne</t>
  </si>
  <si>
    <t>609c</t>
  </si>
  <si>
    <t>Altersgutschriften</t>
  </si>
  <si>
    <t>Cotisation épargne</t>
  </si>
  <si>
    <t>610c</t>
  </si>
  <si>
    <t>Individuelle Einlagen infolge Diensteintritt, Einkauf, WEF oder Scheidung</t>
  </si>
  <si>
    <t>Prime unique individuelle suite à un libre passage, rachat, séparation ou remboursement d'un versement anticipé</t>
  </si>
  <si>
    <t>611c</t>
  </si>
  <si>
    <t>Eingebrachte Altersguthaben bei Vertragsübernahmen</t>
  </si>
  <si>
    <t>Avoirs de vieillesse reçus suite à un reprise de contrat</t>
  </si>
  <si>
    <t>612c</t>
  </si>
  <si>
    <t>Einlagen für Alters- und Hinterbliebenenrenten</t>
  </si>
  <si>
    <t>Prime unique reçue suite à reprise d'une rente de vieillesse ou une rente de survivant</t>
  </si>
  <si>
    <t>613c</t>
  </si>
  <si>
    <t>Einlagen für Invaliden- und Invalidenkinderrenten</t>
  </si>
  <si>
    <t>Prime unique reçue suite à reprise d'une rente d'invalidité ou rente d'enfant d'invalide</t>
  </si>
  <si>
    <t>614c</t>
  </si>
  <si>
    <t>Einlagen für Freizügigkeitspolicen</t>
  </si>
  <si>
    <t>Prime unique reçue suite à un libre-passage</t>
  </si>
  <si>
    <t>615b</t>
  </si>
  <si>
    <t>616b</t>
  </si>
  <si>
    <t>617a</t>
  </si>
  <si>
    <t>Nettokapitalerträge</t>
  </si>
  <si>
    <t>Revenus net des capitaux</t>
  </si>
  <si>
    <t>618b</t>
  </si>
  <si>
    <t>Bruttokapitalerträge</t>
  </si>
  <si>
    <t>Revenus brut des capitaux</t>
  </si>
  <si>
    <t>Obligationen</t>
  </si>
  <si>
    <t>Obligations</t>
  </si>
  <si>
    <t>Liegenschaften</t>
  </si>
  <si>
    <t>Immobiliers</t>
  </si>
  <si>
    <t>Hypotheken</t>
  </si>
  <si>
    <t>Hypothèques</t>
  </si>
  <si>
    <t>Übrige Kapitalanlagen</t>
  </si>
  <si>
    <t>628b</t>
  </si>
  <si>
    <t>Vermögensverwaltungskosten</t>
  </si>
  <si>
    <t>Charges pour placement de capitaux</t>
  </si>
  <si>
    <t>629a</t>
  </si>
  <si>
    <t>Übriger Ertrag</t>
  </si>
  <si>
    <t>Autres produits</t>
  </si>
  <si>
    <t>630a</t>
  </si>
  <si>
    <t>Rückversicherungsergebnis</t>
  </si>
  <si>
    <t>Résultat de réassurance</t>
  </si>
  <si>
    <t>631a</t>
  </si>
  <si>
    <t>632a</t>
  </si>
  <si>
    <t>Versicherungsleistungen</t>
  </si>
  <si>
    <t>Prestations d'assurance</t>
  </si>
  <si>
    <t>633b</t>
  </si>
  <si>
    <t>633j</t>
  </si>
  <si>
    <t>Quote</t>
  </si>
  <si>
    <t>Taux</t>
  </si>
  <si>
    <t>634c</t>
  </si>
  <si>
    <t>635c</t>
  </si>
  <si>
    <t>636b</t>
  </si>
  <si>
    <t>Leistungen infolge Tod und Invalidität</t>
  </si>
  <si>
    <t>Prestations suite à un décés ou une invalidité</t>
  </si>
  <si>
    <t>637c</t>
  </si>
  <si>
    <t>638c</t>
  </si>
  <si>
    <t>639b</t>
  </si>
  <si>
    <t>Individuelle Kapitalleistungen (FZL, WEF, Scheidung, FZP)</t>
  </si>
  <si>
    <t>Versement individuel suite à un libre passage, une séparation ou un versement anticipé</t>
  </si>
  <si>
    <t>640b</t>
  </si>
  <si>
    <t>641b</t>
  </si>
  <si>
    <t>642a</t>
  </si>
  <si>
    <t>Veränderung versicherungstechnische Rückstellungen</t>
  </si>
  <si>
    <t>Variation des provisions techniques</t>
  </si>
  <si>
    <t>643b</t>
  </si>
  <si>
    <t>644b</t>
  </si>
  <si>
    <t>Rückstellung für zukünftige Umwandlungssatzverluste</t>
  </si>
  <si>
    <t>Provision pour pertes future sur taux de conversion</t>
  </si>
  <si>
    <t>645b</t>
  </si>
  <si>
    <t>646b</t>
  </si>
  <si>
    <t>Deckungskapital für laufende Invaliden- und Invalidenkinderrenten</t>
  </si>
  <si>
    <t>Provisions mathématiques pour rentes d'invalidité et enfant d'invalide (rente en cours)</t>
  </si>
  <si>
    <t>647b</t>
  </si>
  <si>
    <t>648b</t>
  </si>
  <si>
    <t>Deckungskapital übrige Deckungen</t>
  </si>
  <si>
    <t>Provisions pour autres couvertures</t>
  </si>
  <si>
    <t>649b</t>
  </si>
  <si>
    <t>DK-Verstärkungen für Rentendeckungskapitalien und Freizügigkeitspolicen</t>
  </si>
  <si>
    <t>Renforcement de la provision mathématique des rentes en cours et des PLP</t>
  </si>
  <si>
    <t>650b</t>
  </si>
  <si>
    <t>Rückstellung für eingetretene noch nicht erledigte Versicherungsfälle (RBNS und IBNR)</t>
  </si>
  <si>
    <t>Provisions pour sinistres (RBNS et IBNR)</t>
  </si>
  <si>
    <t>651b</t>
  </si>
  <si>
    <t>Wertschwankungs- und Zinsgarantierückstellungen</t>
  </si>
  <si>
    <t>Provision pour fluctuation des valeur et pour garantie des taux</t>
  </si>
  <si>
    <t>652b</t>
  </si>
  <si>
    <t>Provision de renchérissement</t>
  </si>
  <si>
    <t>653b</t>
  </si>
  <si>
    <t>Übrige versicherungstechnische Rückstellungen</t>
  </si>
  <si>
    <t>Autres provisions techniques</t>
  </si>
  <si>
    <t>654a</t>
  </si>
  <si>
    <t>Zuweisung zum Überschussfonds</t>
  </si>
  <si>
    <t>655a</t>
  </si>
  <si>
    <t>Veränderung Prämienüberträge</t>
  </si>
  <si>
    <t>Variation du report de primes</t>
  </si>
  <si>
    <t>656a</t>
  </si>
  <si>
    <t>Abschluss- und Verwaltungskosten</t>
  </si>
  <si>
    <t>Frais de gestion et d'acquisition</t>
  </si>
  <si>
    <t>657a</t>
  </si>
  <si>
    <t>Übriger Aufwand</t>
  </si>
  <si>
    <t>Autres charges</t>
  </si>
  <si>
    <t>658a</t>
  </si>
  <si>
    <t>659a</t>
  </si>
  <si>
    <t>660a</t>
  </si>
  <si>
    <t>661a</t>
  </si>
  <si>
    <t>662b</t>
  </si>
  <si>
    <t>663b</t>
  </si>
  <si>
    <t>664c</t>
  </si>
  <si>
    <t>CHF</t>
  </si>
  <si>
    <t>665c</t>
  </si>
  <si>
    <t>FW</t>
  </si>
  <si>
    <t>Monnaies étrangères</t>
  </si>
  <si>
    <t>666b</t>
  </si>
  <si>
    <t>667b</t>
  </si>
  <si>
    <t>668b</t>
  </si>
  <si>
    <t>Aktien und Beteiligungen</t>
  </si>
  <si>
    <t>Actions et participations</t>
  </si>
  <si>
    <t>669b</t>
  </si>
  <si>
    <t>Alternative Kapitalanlagen</t>
  </si>
  <si>
    <t>Placement de produits alternatifs</t>
  </si>
  <si>
    <t>670b</t>
  </si>
  <si>
    <t>671b</t>
  </si>
  <si>
    <t>Netto-Guthaben aus derivativen Finanzinstrumenten</t>
  </si>
  <si>
    <t>Avoirs  nets  découlant d’instruments financiers dérivés</t>
  </si>
  <si>
    <t>672b</t>
  </si>
  <si>
    <t>673a</t>
  </si>
  <si>
    <t>Verpflichtungen aus derivativen Finanzinstrumenten</t>
  </si>
  <si>
    <t>Engagements découlant d'instruments dérivés</t>
  </si>
  <si>
    <t>674a</t>
  </si>
  <si>
    <t>675a</t>
  </si>
  <si>
    <t>Passive Rückversicherung</t>
  </si>
  <si>
    <t>Réassurance passive</t>
  </si>
  <si>
    <t>676a</t>
  </si>
  <si>
    <t>677a</t>
  </si>
  <si>
    <t>Versicherungstechnische Rückstellungen</t>
  </si>
  <si>
    <t>Provisions techniques</t>
  </si>
  <si>
    <t>678b</t>
  </si>
  <si>
    <t>679c</t>
  </si>
  <si>
    <t>obligatoire</t>
  </si>
  <si>
    <t>680c</t>
  </si>
  <si>
    <t>surobligatoire</t>
  </si>
  <si>
    <t>681b</t>
  </si>
  <si>
    <t>Rückstellung für zukünftige Rentenumwandlungssatzverluste</t>
  </si>
  <si>
    <t>682c</t>
  </si>
  <si>
    <t>683c</t>
  </si>
  <si>
    <t>684b</t>
  </si>
  <si>
    <t>685c</t>
  </si>
  <si>
    <t>686c</t>
  </si>
  <si>
    <t>687b</t>
  </si>
  <si>
    <t>688c</t>
  </si>
  <si>
    <t>689c</t>
  </si>
  <si>
    <t>690b</t>
  </si>
  <si>
    <t>691b</t>
  </si>
  <si>
    <t>692b</t>
  </si>
  <si>
    <t>Verstärkungen für Rentendeckungskapitalien</t>
  </si>
  <si>
    <t>Renforcement de la provision mathématique des rentes</t>
  </si>
  <si>
    <t>693b</t>
  </si>
  <si>
    <t>Rückstellung für eingetretene, noch nicht erledigte Versicherungsfälle (RBNS und IBNR)</t>
  </si>
  <si>
    <t>694b</t>
  </si>
  <si>
    <t>Rückstellungen für Zinsgarantien, Schaden- und Wertschwankungen</t>
  </si>
  <si>
    <t>Provision pour garantie d'intérêt, provision de fluctuation des sinitres et des valeurs de placement</t>
  </si>
  <si>
    <t>695b</t>
  </si>
  <si>
    <t>696b</t>
  </si>
  <si>
    <t>697c</t>
  </si>
  <si>
    <t>Stand Anfang Jahr</t>
  </si>
  <si>
    <t>Situation début d'année</t>
  </si>
  <si>
    <t>698c</t>
  </si>
  <si>
    <t>Teuerungsprämien brutto</t>
  </si>
  <si>
    <t>Prime de renchérissement but</t>
  </si>
  <si>
    <t>699c</t>
  </si>
  <si>
    <t>Kostenaufwand</t>
  </si>
  <si>
    <t>Charges de frais</t>
  </si>
  <si>
    <t>700c</t>
  </si>
  <si>
    <t>Aufwand für teuerungsbedingte Erhöhungen der Risikorenten</t>
  </si>
  <si>
    <t>Charges pour augmentations liées au renchérissement des rentes de risque</t>
  </si>
  <si>
    <t>701c</t>
  </si>
  <si>
    <t>Auflösung zugunsten Verstärkungen gem. Art. 149 Abs. 1 Bst. a</t>
  </si>
  <si>
    <t>Dissolution en faveur des renforcement selon art. 149 al. 1 let a</t>
  </si>
  <si>
    <t>702c</t>
  </si>
  <si>
    <t>Auflösung zugunsten Überschussfonds</t>
  </si>
  <si>
    <t>Dissolution en faveur du fond d'excédent</t>
  </si>
  <si>
    <t>703c</t>
  </si>
  <si>
    <t>Bildung zusätzliche Teuerungsrückstellungen</t>
  </si>
  <si>
    <t>Constitution de provision de renchérissement supplémentaire</t>
  </si>
  <si>
    <t>704a</t>
  </si>
  <si>
    <t>705b</t>
  </si>
  <si>
    <t>706b</t>
  </si>
  <si>
    <t>Verteilung an Vorsorgeeinrichtungen (Überschusszuteilung)</t>
  </si>
  <si>
    <t>Attribution à l'institution de prévoyance (attribution de l'excédent)</t>
  </si>
  <si>
    <t>707b</t>
  </si>
  <si>
    <t>Überschussbeteiligung laufendes Jahr (Überschusszuweisung)</t>
  </si>
  <si>
    <t>Participation aux excédents attribuée au fonds d'excédents pour l'année d'exercice</t>
  </si>
  <si>
    <t>708b</t>
  </si>
  <si>
    <t>Entnahme zur Deckung des Betriebsdefizits</t>
  </si>
  <si>
    <t>Prélèvement pour couvrir le déficit du compte d'exploitation</t>
  </si>
  <si>
    <t>709b</t>
  </si>
  <si>
    <t>710a</t>
  </si>
  <si>
    <t>Prämienüberträge</t>
  </si>
  <si>
    <t>Report de prime</t>
  </si>
  <si>
    <t>711a</t>
  </si>
  <si>
    <t>Parts d'excédents créditées</t>
  </si>
  <si>
    <t>712a</t>
  </si>
  <si>
    <t>713a</t>
  </si>
  <si>
    <t>III.  Ergebnis, Ausschüttungsquoten und Mindestquote</t>
  </si>
  <si>
    <t>III Résultat, quote part de distribution et quote-par minimum</t>
  </si>
  <si>
    <t>713j</t>
  </si>
  <si>
    <t>MQ</t>
  </si>
  <si>
    <t>QM</t>
  </si>
  <si>
    <t>713o</t>
  </si>
  <si>
    <t>nMQ</t>
  </si>
  <si>
    <t>nQM</t>
  </si>
  <si>
    <t>714a</t>
  </si>
  <si>
    <t>715b</t>
  </si>
  <si>
    <t>716b</t>
  </si>
  <si>
    <t>717b</t>
  </si>
  <si>
    <t>718a</t>
  </si>
  <si>
    <t>719b</t>
  </si>
  <si>
    <t>720b</t>
  </si>
  <si>
    <t>721b</t>
  </si>
  <si>
    <t>722a</t>
  </si>
  <si>
    <t>723a</t>
  </si>
  <si>
    <t>Bildung (-) und Auflösung (+) technischer Rückstellungen</t>
  </si>
  <si>
    <t>Constitution (-) ou dissolution (+) des provisions techniques</t>
  </si>
  <si>
    <t>724b</t>
  </si>
  <si>
    <t>im Sparprozess</t>
  </si>
  <si>
    <t>au processus d'épargne</t>
  </si>
  <si>
    <t>725c</t>
  </si>
  <si>
    <t>726c</t>
  </si>
  <si>
    <t>727c</t>
  </si>
  <si>
    <t>728c</t>
  </si>
  <si>
    <t>Auflösung Teuerungsrückstellungen zugunsten Verstärkungen</t>
  </si>
  <si>
    <t>Dissolution de la provision de renchérissement en faveur des renforcements</t>
  </si>
  <si>
    <t>729c</t>
  </si>
  <si>
    <t>730b</t>
  </si>
  <si>
    <t>im Risikoprozess</t>
  </si>
  <si>
    <t>dans le processus risque</t>
  </si>
  <si>
    <t>731c</t>
  </si>
  <si>
    <t>732c</t>
  </si>
  <si>
    <t>733c</t>
  </si>
  <si>
    <t>734c</t>
  </si>
  <si>
    <t>735c</t>
  </si>
  <si>
    <t>736c</t>
  </si>
  <si>
    <t>737b</t>
  </si>
  <si>
    <t>Auflösung Teuerungsrückstellungen zugunsten Überschussfonds</t>
  </si>
  <si>
    <t>Dissolution de la provision de renchérissement en faveur du fonds d'excédent</t>
  </si>
  <si>
    <t>738a</t>
  </si>
  <si>
    <t>739a</t>
  </si>
  <si>
    <t>740a</t>
  </si>
  <si>
    <t>741a</t>
  </si>
  <si>
    <t>742a</t>
  </si>
  <si>
    <t>Mindestquote</t>
  </si>
  <si>
    <t>Quote-par minimum</t>
  </si>
  <si>
    <t>743a</t>
  </si>
  <si>
    <t>IV.  Weitere Kennzahlen</t>
  </si>
  <si>
    <t>IV. Autres chiffres-clé</t>
  </si>
  <si>
    <t>744a</t>
  </si>
  <si>
    <t>745b</t>
  </si>
  <si>
    <t>gebundener Teil</t>
  </si>
  <si>
    <t>partie liée</t>
  </si>
  <si>
    <t>746b</t>
  </si>
  <si>
    <t>freier Teil</t>
  </si>
  <si>
    <t>partie libre</t>
  </si>
  <si>
    <t>747a</t>
  </si>
  <si>
    <t>748b</t>
  </si>
  <si>
    <t>749b</t>
  </si>
  <si>
    <t>750a</t>
  </si>
  <si>
    <t>Kapitalanlagen und stille Reserven</t>
  </si>
  <si>
    <t>Placement des capitaux et réserves latentes</t>
  </si>
  <si>
    <t>751a</t>
  </si>
  <si>
    <t>Buchwert der Kapitalanlagen</t>
  </si>
  <si>
    <t>Valeur comptable des placements de capitaux</t>
  </si>
  <si>
    <t>752a</t>
  </si>
  <si>
    <t>Marktwert der Kapitalanlagen</t>
  </si>
  <si>
    <t>Valeur de marché des placement de capitaux</t>
  </si>
  <si>
    <t>753a</t>
  </si>
  <si>
    <t>Stille Reserven</t>
  </si>
  <si>
    <t>Réserves latentes</t>
  </si>
  <si>
    <t>754a</t>
  </si>
  <si>
    <t>Rendite auf Buchwerten und Performance auf Marktwerten</t>
  </si>
  <si>
    <t>Rendement sur valeurs comptables et performance sur les valeurs de marché</t>
  </si>
  <si>
    <t>755a</t>
  </si>
  <si>
    <t>Netto-Rendite auf Buchwerten</t>
  </si>
  <si>
    <t>Rendements nets sur valeurs comptables</t>
  </si>
  <si>
    <t>756a</t>
  </si>
  <si>
    <t>Netto-Performance auf Marktwerten</t>
  </si>
  <si>
    <t>Performance nette sur valeurs de marché</t>
  </si>
  <si>
    <t>757a</t>
  </si>
  <si>
    <t>Brutto-Rendite auf Buchwerten</t>
  </si>
  <si>
    <t>Rendements bruts sur valeurs comptables</t>
  </si>
  <si>
    <t>758a</t>
  </si>
  <si>
    <t>Brutto-Performance auf Marktwerten</t>
  </si>
  <si>
    <t>Performance brute sur valeurs de marché</t>
  </si>
  <si>
    <t>759a</t>
  </si>
  <si>
    <t>Zins- und Umwandlungssätze</t>
  </si>
  <si>
    <t>Taux d'intérêt et taux de conversion</t>
  </si>
  <si>
    <t>760a</t>
  </si>
  <si>
    <t>761a</t>
  </si>
  <si>
    <t>Zinssatz für die Verzinsung der überobligatorischen Altersguthaben</t>
  </si>
  <si>
    <t xml:space="preserve">Taux de rémunération de la partie surobligatoire des avoirs de vieillesse </t>
  </si>
  <si>
    <t>762a</t>
  </si>
  <si>
    <t>Taux de conversion en rente pour hommes à l'âge de retraite 65 en cas de couverture complète, partie surobligatoire</t>
  </si>
  <si>
    <t>763a</t>
  </si>
  <si>
    <t>Taux de conversion en rentes pour femmes à l'âge de retraite 64 en cas de couverture complète, partie surobligatoire</t>
  </si>
  <si>
    <t>764a</t>
  </si>
  <si>
    <t>Anzahl Versicherte per 31.12</t>
  </si>
  <si>
    <t>Nombre d'assurés au 31.12</t>
  </si>
  <si>
    <t>765b</t>
  </si>
  <si>
    <t>766c</t>
  </si>
  <si>
    <t>Anzahl Vollversicherte</t>
  </si>
  <si>
    <t>Nombre d'assurés en couverture complète</t>
  </si>
  <si>
    <t>767c</t>
  </si>
  <si>
    <t>Anzahl übrige aktive Versicherte</t>
  </si>
  <si>
    <t>Nombre autres assurés actifs</t>
  </si>
  <si>
    <t>768b</t>
  </si>
  <si>
    <t>769b</t>
  </si>
  <si>
    <t>770j</t>
  </si>
  <si>
    <t>pro Kopf (CHF)</t>
  </si>
  <si>
    <t>par assuré (CHF)</t>
  </si>
  <si>
    <t>771a</t>
  </si>
  <si>
    <t>Kostenprämien gegliedert nach Kostenträgern</t>
  </si>
  <si>
    <t>Primes de frais selon répondants de frais</t>
  </si>
  <si>
    <t>772a</t>
  </si>
  <si>
    <t>Total Kostenprämien</t>
  </si>
  <si>
    <t>Total prime pour frais de gestion</t>
  </si>
  <si>
    <t>773b</t>
  </si>
  <si>
    <t>Kostenprämien aktive Versicherte</t>
  </si>
  <si>
    <t>Prime pour frais de gestion assurés actifs</t>
  </si>
  <si>
    <t>774b</t>
  </si>
  <si>
    <t>Kostenprämien Freizügigkeitspolicen</t>
  </si>
  <si>
    <t>Prime pour frais police de libre-passage</t>
  </si>
  <si>
    <t>775b</t>
  </si>
  <si>
    <t>Übrige Kostenprämien</t>
  </si>
  <si>
    <t>Autres primes de frais</t>
  </si>
  <si>
    <t>776a</t>
  </si>
  <si>
    <t>Betriebsaufwand gegliedert nach Kostenträgern</t>
  </si>
  <si>
    <t>Charges d'exploitation selon répondants de frais</t>
  </si>
  <si>
    <t>777a</t>
  </si>
  <si>
    <t>Total Betriebsaufwand</t>
  </si>
  <si>
    <t>Total charges d'exploitation</t>
  </si>
  <si>
    <t>778b</t>
  </si>
  <si>
    <t>Betriebsaufwand aktive Versicherte</t>
  </si>
  <si>
    <t>Charges d'exploitation assurés actifs</t>
  </si>
  <si>
    <t>779b</t>
  </si>
  <si>
    <t>Betriebsaufwand Rentenbezüger</t>
  </si>
  <si>
    <t>Charges d'exploitation bénéficiaires de rente</t>
  </si>
  <si>
    <t>780b</t>
  </si>
  <si>
    <t>Betriebsaufwand Freizügigkeitspolicen</t>
  </si>
  <si>
    <t>Charges d'exploitation police de libre passage</t>
  </si>
  <si>
    <t>781b</t>
  </si>
  <si>
    <t>Betriebsaufwand für übrige Kostenträger</t>
  </si>
  <si>
    <t>Charges d'expoitation pour autres répondants de frais</t>
  </si>
  <si>
    <t>782a</t>
  </si>
  <si>
    <t>Betriebsaufwand gegliedert nach Kostenstellen</t>
  </si>
  <si>
    <t>Charges d'exploitation selon sections de frais</t>
  </si>
  <si>
    <t>783a</t>
  </si>
  <si>
    <t>784b</t>
  </si>
  <si>
    <t>785c</t>
  </si>
  <si>
    <t>786d</t>
  </si>
  <si>
    <t>an Broker und Makler</t>
  </si>
  <si>
    <t>aux courtiers et intermédiaires non liés</t>
  </si>
  <si>
    <t>787d</t>
  </si>
  <si>
    <t>an eigenen Aussendienst</t>
  </si>
  <si>
    <t xml:space="preserve">aux agents du service externe </t>
  </si>
  <si>
    <t>788d</t>
  </si>
  <si>
    <t>übrige</t>
  </si>
  <si>
    <t>autre</t>
  </si>
  <si>
    <t>789c</t>
  </si>
  <si>
    <t>790c</t>
  </si>
  <si>
    <t>Aufwendungen für die allgemeine Verwaltung</t>
  </si>
  <si>
    <t>Charges pour la gestion générales</t>
  </si>
  <si>
    <t>791b</t>
  </si>
  <si>
    <t>792b</t>
  </si>
  <si>
    <t>Anteil Rückversicherer am Betriebsaufwand</t>
  </si>
  <si>
    <t>Part des assureurs sur les charges d'exploitation</t>
  </si>
  <si>
    <t>793j</t>
  </si>
  <si>
    <t>794a</t>
  </si>
  <si>
    <t>Marktwert Kapitalanlagen</t>
  </si>
  <si>
    <t>795b</t>
  </si>
  <si>
    <t>796b</t>
  </si>
  <si>
    <t>Ein- und mehrstufige kollektive Kapitalanlagen</t>
  </si>
  <si>
    <t>Placements collectifs à un ou plusieurs niveaux</t>
  </si>
  <si>
    <t>797b</t>
  </si>
  <si>
    <t>Nicht kostentransparente Kapitalanlagen</t>
  </si>
  <si>
    <t xml:space="preserve">Placements de capitaux non-transparents </t>
  </si>
  <si>
    <t>798a</t>
  </si>
  <si>
    <t>799b</t>
  </si>
  <si>
    <t>800c</t>
  </si>
  <si>
    <t>801d</t>
  </si>
  <si>
    <t>802d</t>
  </si>
  <si>
    <t>Ein- und mehrstufige Kapitalanlagen (Kostenkennzahl)</t>
  </si>
  <si>
    <t>803c</t>
  </si>
  <si>
    <t>804c</t>
  </si>
  <si>
    <t>805b</t>
  </si>
  <si>
    <t>806b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</si>
  <si>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</si>
  <si>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</si>
  <si>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</si>
  <si>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</si>
  <si>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</si>
  <si>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</si>
  <si>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</si>
  <si>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</si>
  <si>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</si>
  <si>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</si>
  <si>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</si>
  <si>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</si>
  <si>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</si>
  <si>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</si>
  <si>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</si>
  <si>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</si>
  <si>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</si>
  <si>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</si>
  <si>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</si>
  <si>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</si>
  <si>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Δ abs</t>
  </si>
  <si>
    <t>Δ %</t>
  </si>
  <si>
    <t>%</t>
  </si>
  <si>
    <t>Angaben in 1000 CHF, gemäss statutarischem Rechnungsabschluss</t>
  </si>
  <si>
    <t>Données en 1000 CHF, selon clôture des comptes statutaire</t>
  </si>
  <si>
    <t xml:space="preserve">Lebensversicherungsunternehmen: </t>
  </si>
  <si>
    <t xml:space="preserve">Entreprise d'assurance sur la vie: </t>
  </si>
  <si>
    <t>Swiss Life</t>
  </si>
  <si>
    <t>Axa</t>
  </si>
  <si>
    <t>Basler</t>
  </si>
  <si>
    <t>Helvetia</t>
  </si>
  <si>
    <t>Allianz Suisse</t>
  </si>
  <si>
    <t>Pax</t>
  </si>
  <si>
    <t>Zürich</t>
  </si>
  <si>
    <t>Mobiliar</t>
  </si>
  <si>
    <t>Generali</t>
  </si>
  <si>
    <t>DE</t>
  </si>
  <si>
    <t>Kostenprozess</t>
  </si>
  <si>
    <t/>
  </si>
  <si>
    <t>618a</t>
  </si>
  <si>
    <t>761b</t>
  </si>
  <si>
    <t>763b</t>
  </si>
  <si>
    <t>618ac</t>
  </si>
  <si>
    <t>Direkte Kapitalanlageerträge</t>
  </si>
  <si>
    <t>Produit des placements de capitaux direct</t>
  </si>
  <si>
    <t>761aa</t>
  </si>
  <si>
    <t>Zinssatz für die Verzinsung der obligatorischen Altersguthaben</t>
  </si>
  <si>
    <t xml:space="preserve">Taux de rémunération de la partie obligatoire des avoirs de vieillesse </t>
  </si>
  <si>
    <t>761ba</t>
  </si>
  <si>
    <t>Obligatorischer BVG-Mindestzinssatz (Schattenrechnung)</t>
  </si>
  <si>
    <t>Taux minimal de rémunération LPP (pour compte témoin)</t>
  </si>
  <si>
    <t>762aa</t>
  </si>
  <si>
    <t>Umwandlungssatz M65 für obligatorische Altersguthaben</t>
  </si>
  <si>
    <t>Taux de conversion en rente pour hommes à l'âge de retraite 65 en cas de couverture complète, partie obligatoire</t>
  </si>
  <si>
    <t>763aa</t>
  </si>
  <si>
    <t>Umwandlungssatz F64 für obligatorische Altersguthaben</t>
  </si>
  <si>
    <t>Taux de conversion en rentes pour femmes à l'âge de retraite 64 en cas de couverture complète, partie obligatoire</t>
  </si>
  <si>
    <t>763ba</t>
  </si>
  <si>
    <t>Obligatorischer Rentenmindestumwandlungssatz M65/F64 (Schattenrechnung)</t>
  </si>
  <si>
    <t>619d</t>
  </si>
  <si>
    <t>620d</t>
  </si>
  <si>
    <t>621d</t>
  </si>
  <si>
    <t>622d</t>
  </si>
  <si>
    <t>623d</t>
  </si>
  <si>
    <t>624c</t>
  </si>
  <si>
    <t>625c</t>
  </si>
  <si>
    <t>626c</t>
  </si>
  <si>
    <t>627c</t>
  </si>
  <si>
    <t>Umwandlungssatz M65 für überobligatorische Altersguthaben</t>
  </si>
  <si>
    <t>Umwandlungssatz F64 für überobligatorische Altersguthaben</t>
  </si>
  <si>
    <t>Abbildung 1</t>
  </si>
  <si>
    <t>Abbildung 2</t>
  </si>
  <si>
    <t>in Mio. CHF</t>
  </si>
  <si>
    <t>Sparprozess</t>
  </si>
  <si>
    <t>Ergebnis</t>
  </si>
  <si>
    <t>Risikoprozess</t>
  </si>
  <si>
    <t>Zusammenfassung der drei Ergebnisse</t>
  </si>
  <si>
    <t>Ergebnis im Sparprozess</t>
  </si>
  <si>
    <t>Ergebnis im Risikoprozess</t>
  </si>
  <si>
    <t>Ergebnis im Kostenprozess</t>
  </si>
  <si>
    <t>Bruttoergebnis der Betriebsrechnung</t>
  </si>
  <si>
    <t>Verstärkung der techn. Rückstellungen  a)</t>
  </si>
  <si>
    <t>Nettoergebnis</t>
  </si>
  <si>
    <t>Aufteilung des Nettoergebnisses</t>
  </si>
  <si>
    <t>Betriebsergebnis  b)</t>
  </si>
  <si>
    <t>Abbildung 3</t>
  </si>
  <si>
    <t>Abbildung 4</t>
  </si>
  <si>
    <t>Nettoperformance in Prozent</t>
  </si>
  <si>
    <t>Nettobuchrendite in Prozent</t>
  </si>
  <si>
    <t>Aggregiertes Anlagevermögen der KL-Versicherer in Mio. CHF</t>
  </si>
  <si>
    <t>Abbildung 5</t>
  </si>
  <si>
    <t>Gesamtaufwand für Todesfall- und Invaliditätsrisiken</t>
  </si>
  <si>
    <t>Abbildung 6</t>
  </si>
  <si>
    <t xml:space="preserve">Provisionen an Broker und Makler
</t>
  </si>
  <si>
    <t xml:space="preserve">Provisionen an eigenen Aussendienst
</t>
  </si>
  <si>
    <t>Übrige Abschluss-aufwendungen</t>
  </si>
  <si>
    <t>Kosten der Leistungsbearbeitung</t>
  </si>
  <si>
    <t>Abbildung 7</t>
  </si>
  <si>
    <t>Abbildung 8</t>
  </si>
  <si>
    <t>Prämien und Kapitalanlagen</t>
  </si>
  <si>
    <t>Netto-Kapitalanlagerendite auf Buchwerten, in Prozent</t>
  </si>
  <si>
    <t>Betriebskosten pro Kopf, in CHF</t>
  </si>
  <si>
    <t>Gemittelt über die Versicherten</t>
  </si>
  <si>
    <t>Aktive Versicherte</t>
  </si>
  <si>
    <t>Rentenbezüger</t>
  </si>
  <si>
    <t>Freizügigkeitspoliceninhaber</t>
  </si>
  <si>
    <t>Ausserhalb der Prozesse</t>
  </si>
  <si>
    <t>Total (Nettoergebnis)</t>
  </si>
  <si>
    <t>Anteil Lebensversicherer in %</t>
  </si>
  <si>
    <t>Anteil Versicherte in %</t>
  </si>
  <si>
    <t>Anteil Versicherte in % (Ausschüttungsquote)</t>
  </si>
  <si>
    <t>Ausschüttungsquote nur im Mindestquotengeschäft, in Prozent</t>
  </si>
  <si>
    <t>Abbildung 9</t>
  </si>
  <si>
    <t>in Mrd. CHF</t>
  </si>
  <si>
    <t>Technische Rückstellungen brutto</t>
  </si>
  <si>
    <t>Prämienvolumen</t>
  </si>
  <si>
    <t>Anzahl versicherte Personen</t>
  </si>
  <si>
    <t>Aktive</t>
  </si>
  <si>
    <t xml:space="preserve">   davon aus Vollversicherung</t>
  </si>
  <si>
    <t>Freizügigkeitspolicen</t>
  </si>
  <si>
    <t>Total Versicherte</t>
  </si>
  <si>
    <t>Abbildung 10</t>
  </si>
  <si>
    <t>Anteil in Prozent</t>
  </si>
  <si>
    <t>Veränderung vs Vorjahr in Prozent</t>
  </si>
  <si>
    <t>Reglementarische Sparbeiträge (Altersgutschriften)</t>
  </si>
  <si>
    <t>Individuelle Freizügigkeitseinlagen aus Diensteintritten und Einkäufen</t>
  </si>
  <si>
    <t>Eingebrachte Altersguthaben aus Vertragsübernahmen</t>
  </si>
  <si>
    <t>Einlagen für übernommene Alters- und Hinterbliebenenrenten</t>
  </si>
  <si>
    <t>Einlagen für übernommene Invaliden- und Invalidenkinderrenten</t>
  </si>
  <si>
    <t>Total Sparprämien</t>
  </si>
  <si>
    <t>Total Risikoprämien</t>
  </si>
  <si>
    <t>Total gebuchte Bruttoprämien</t>
  </si>
  <si>
    <t>Abbildung 11</t>
  </si>
  <si>
    <t>in Tsd.</t>
  </si>
  <si>
    <t>KL-Versicherer</t>
  </si>
  <si>
    <t>Aktive Vollversicherte</t>
  </si>
  <si>
    <t>Demografisches Verhältnis</t>
  </si>
  <si>
    <t>Gesamtmarkt berufliche Vorsorge</t>
  </si>
  <si>
    <t>--</t>
  </si>
  <si>
    <t>Abbildung 12</t>
  </si>
  <si>
    <t>Bildung (-) und Auflösung (+) von Verstärkungen</t>
  </si>
  <si>
    <t>Zuweisung an Überschussfonds</t>
  </si>
  <si>
    <t>Abbildung 13</t>
  </si>
  <si>
    <t>Kollektivversicherung BV</t>
  </si>
  <si>
    <t>Der Mindestquote unterstellt</t>
  </si>
  <si>
    <t>Der Mindestquote nicht unterstellt</t>
  </si>
  <si>
    <t>Brutto- und Nettoergebnis</t>
  </si>
  <si>
    <t>Verstärkung der technischen Rückstellungen a)</t>
  </si>
  <si>
    <t>Betriebsergebnis b)</t>
  </si>
  <si>
    <t>Abbildung 14</t>
  </si>
  <si>
    <t>Erträge im Spar-, Risiko- und Kostenprozess</t>
  </si>
  <si>
    <t>Zugunsten Lebensversicherer (Betriebsergebnis)</t>
  </si>
  <si>
    <t>Zugunsten Versicherte</t>
  </si>
  <si>
    <t>Ausschüttungs-quote in Prozent</t>
  </si>
  <si>
    <t>Total</t>
  </si>
  <si>
    <t>Mindestquotenpflichtig</t>
  </si>
  <si>
    <t>Ausserhalb Mindestquote</t>
  </si>
  <si>
    <t>Abbildung 15</t>
  </si>
  <si>
    <t>Ertrag im Sparprozess</t>
  </si>
  <si>
    <t>Aufwand im Sparprozes</t>
  </si>
  <si>
    <t>Abbildung 16</t>
  </si>
  <si>
    <t>in Prozent</t>
  </si>
  <si>
    <t>BVG-Mindestzinssätze</t>
  </si>
  <si>
    <t>Abbildung 17</t>
  </si>
  <si>
    <t>Durchschnitt</t>
  </si>
  <si>
    <t>gewichteter Durchschnitt</t>
  </si>
  <si>
    <t>Abbildung 18</t>
  </si>
  <si>
    <t>BVG-Mindestzins</t>
  </si>
  <si>
    <t>Abbildung 19</t>
  </si>
  <si>
    <t>Buchwerte</t>
  </si>
  <si>
    <t>Marktwerte</t>
  </si>
  <si>
    <t>In Mio. CHF</t>
  </si>
  <si>
    <t>Aktien und Ähnliches</t>
  </si>
  <si>
    <t>Alternative Anlagen</t>
  </si>
  <si>
    <t>Derivative Finanzinstrumente (netto)</t>
  </si>
  <si>
    <t>Total Kapitalanlagen abzgl. Verpflichtungen aus deriv. Finanzinstr.</t>
  </si>
  <si>
    <t>Verpflichtungen aus deriv. Finanzinstr.</t>
  </si>
  <si>
    <t>Total Kapitalanlagen</t>
  </si>
  <si>
    <t>Abbildung 20</t>
  </si>
  <si>
    <t>Bewertungsreserven in Mio. CHF</t>
  </si>
  <si>
    <t>In Prozent der Buchwerte</t>
  </si>
  <si>
    <t>Abbildung 21</t>
  </si>
  <si>
    <t>Direkte Erträge</t>
  </si>
  <si>
    <t>Gewinn-Verlust aus Veräusserungen</t>
  </si>
  <si>
    <t>Zuschreibungen-Abschreibungen</t>
  </si>
  <si>
    <t>Währungsergebnis auf Kapitalanlagen (+=Gewinn)</t>
  </si>
  <si>
    <t>Zwischentotal</t>
  </si>
  <si>
    <t>Kapitalanlageerträge brutto</t>
  </si>
  <si>
    <t>Kapitalanlageerträge netto</t>
  </si>
  <si>
    <t>Abbildung 22</t>
  </si>
  <si>
    <t>Buchwerte in Mio. CHF</t>
  </si>
  <si>
    <t>Rendite der direkten Bruttokapitalanlageerträge, in Prozent</t>
  </si>
  <si>
    <t>Rendite der Bruttokapitalanlageerträge, in Prozent</t>
  </si>
  <si>
    <t>Rendite der Nettokapitalanlageerträge, in Prozent</t>
  </si>
  <si>
    <t>Marktwerte in Mio. CHF</t>
  </si>
  <si>
    <t>Performance der direkten Bruttokapitalanlageerträge, in Prozent</t>
  </si>
  <si>
    <t>Performance der Bruttokapitalanlageerträge, in Prozent</t>
  </si>
  <si>
    <t>Performance der Nettokapitalanlageerträge, in Prozent</t>
  </si>
  <si>
    <t>Abbildung 23</t>
  </si>
  <si>
    <t>Pictet BVG-Indizes</t>
  </si>
  <si>
    <t>Lebensversicherer</t>
  </si>
  <si>
    <t>Jahr</t>
  </si>
  <si>
    <t>BVG-25</t>
  </si>
  <si>
    <t>BVG-40</t>
  </si>
  <si>
    <t>BVG-60</t>
  </si>
  <si>
    <t>Nettoperformance</t>
  </si>
  <si>
    <t>geometrisches Mittel</t>
  </si>
  <si>
    <t>Abbildung 24</t>
  </si>
  <si>
    <t>Buchwert Anfang Jahr</t>
  </si>
  <si>
    <t>Buchwert Ende Jahr</t>
  </si>
  <si>
    <t>Durch-schnittlicher Buchwert</t>
  </si>
  <si>
    <t>Direkte Kapitalanlage-erträge brutto</t>
  </si>
  <si>
    <t>in Prozent des Buchwerts</t>
  </si>
  <si>
    <t>in Prozent des Buchwerts, Vorjahr</t>
  </si>
  <si>
    <t>Abbildung 25</t>
  </si>
  <si>
    <t>Ertrag im Risikoprozess</t>
  </si>
  <si>
    <t>Aufwand im Risikoprozess</t>
  </si>
  <si>
    <t>Abbildung 26</t>
  </si>
  <si>
    <t>In Prozent Vorjahr</t>
  </si>
  <si>
    <t>Schadenaufwand im Risikoprozess</t>
  </si>
  <si>
    <t>Bruttoergebnis Risikoprozess</t>
  </si>
  <si>
    <t>(Bildung)/Auflösung Verstärkungen im Risikoprozess</t>
  </si>
  <si>
    <t>Nettoergebnis im Risikoprozess, vor Überschusszuweisung</t>
  </si>
  <si>
    <t>Schadenquote</t>
  </si>
  <si>
    <t>Abbildung 27</t>
  </si>
  <si>
    <t>Ertrag im Kostenprozess</t>
  </si>
  <si>
    <t>Aufwand im Kostenprozess</t>
  </si>
  <si>
    <t>Abbildung 28</t>
  </si>
  <si>
    <t>Leistungsbearbeitungskosten</t>
  </si>
  <si>
    <t>Allgemeine Verwaltungskosten inkl. Marketing und Werbung sowie Anteil Rückversicherer</t>
  </si>
  <si>
    <t>Provisionen Broker / Makler</t>
  </si>
  <si>
    <t>Provisionen eigener Aussendienst</t>
  </si>
  <si>
    <t>Übrige Abschlussaufwendungen</t>
  </si>
  <si>
    <t>Abbildung 29</t>
  </si>
  <si>
    <t>Aufwand im Kostenprozess in Millionen Franken</t>
  </si>
  <si>
    <t>Anzahl Versicherte (inkl. Inhaber von Freizügigkeitspolicen) in Millionen</t>
  </si>
  <si>
    <t>Aufwand im Kostenprozess pro Kopf in Franken</t>
  </si>
  <si>
    <t>Abbildung 30</t>
  </si>
  <si>
    <t>Renten-bezüger</t>
  </si>
  <si>
    <t>Freizügigkeits-policen</t>
  </si>
  <si>
    <t>Übrige</t>
  </si>
  <si>
    <t>Betriebsaufwand in Mio. CHF</t>
  </si>
  <si>
    <t>Betriebsaufwand pro Kopf in Franken</t>
  </si>
  <si>
    <t>Abbildung 31</t>
  </si>
  <si>
    <t>Betriebsaufwand</t>
  </si>
  <si>
    <t>Übrige Aufwendungen für die allgemeine Verwaltung</t>
  </si>
  <si>
    <t>Anteil der Rückversicherer</t>
  </si>
  <si>
    <t>Saldo aus den übrigen Erfolgsposten (dem Kostenprozess zugeordnet)</t>
  </si>
  <si>
    <t>Leistungsbearbeitungskosten (dem Risikoprozess zugeordnet)</t>
  </si>
  <si>
    <t>Abbildung 32</t>
  </si>
  <si>
    <t>Verwaltungsaufwand in Mio. CHF</t>
  </si>
  <si>
    <t>Anzahl Versicherte (ohne Inhaber von Freizügigkeitspolicen) in Millionen</t>
  </si>
  <si>
    <t>Verwaltungsaufwand pro Kopf in Franken</t>
  </si>
  <si>
    <t>Abbildung 33</t>
  </si>
  <si>
    <t>Bucherendite netto</t>
  </si>
  <si>
    <t>Allianz</t>
  </si>
  <si>
    <t>Zuerich</t>
  </si>
  <si>
    <t>Volumenanteil</t>
  </si>
  <si>
    <t>Vermögensverwaltungskosten in %</t>
  </si>
  <si>
    <t>Abbildung 34</t>
  </si>
  <si>
    <t>Vermögensverwaltungskosten (1)</t>
  </si>
  <si>
    <t>Veränderung zum Vorjahr in %</t>
  </si>
  <si>
    <t>Durchschnittliches Vermögen zu Marktwerten (2)</t>
  </si>
  <si>
    <t>Vermögensverwaltungskosten in % (1) / (2)</t>
  </si>
  <si>
    <t>Abbildung 35</t>
  </si>
  <si>
    <t>Transparenzquote</t>
  </si>
  <si>
    <t>Total Kosten (brutto gemäss OAK-Schema)</t>
  </si>
  <si>
    <t>,/. Aktivierte Kosten</t>
  </si>
  <si>
    <t>./. Unterhalts- und Instandhaltungskosten Liegenschaften</t>
  </si>
  <si>
    <t>Total Kosten (netto gemäss Betriebsrechnung)</t>
  </si>
  <si>
    <t>Abbildung 36</t>
  </si>
  <si>
    <t>2019/18</t>
  </si>
  <si>
    <t>Altersguthaben Obligatorium</t>
  </si>
  <si>
    <t>Altersguthaben Überobligatorium</t>
  </si>
  <si>
    <t>Zusätzliche Rückstellung für zukünftige Rentenumwandlungen</t>
  </si>
  <si>
    <t>Deckungskapital für laufende Invalidenrenten</t>
  </si>
  <si>
    <t>Deckungskapitalverstärkung der laufenden Renten</t>
  </si>
  <si>
    <t>Rückstellung für eingetretene, noch nicht erledigte Versicherungsfälle</t>
  </si>
  <si>
    <t>Rückstellung für Zinsgarantien, Schaden- und Wertschwankungen</t>
  </si>
  <si>
    <t>Total versicherungstechnische Rückstellungen</t>
  </si>
  <si>
    <t>Prämiendepots</t>
  </si>
  <si>
    <t>Bilanzsumme der Betriebsrechnung berufliche Vorsorge</t>
  </si>
  <si>
    <t>Abbildung 37</t>
  </si>
  <si>
    <t>Bildung (+) und Auflösung (-) von Verstärkungen für versicherungstechnische Rückstellungen im:</t>
  </si>
  <si>
    <t>Auflösung Teuerungsrückstellungen zugunsten Sparprozess</t>
  </si>
  <si>
    <t>Gemeldete noch nicht erledigte Versicherungsfälle (RBNS) inkl. Verstärkung laufende Risikoleistungen</t>
  </si>
  <si>
    <t>Eingetretene noch nicht gemeldete Versicherungsfälle (IBNR)</t>
  </si>
  <si>
    <t>Bildung/Auflösung Teuerungsrückstellungen zugunsten Risikoprozess</t>
  </si>
  <si>
    <t>Auflösung Teuerungsfonds zugunsten Überschussfonds</t>
  </si>
  <si>
    <t>Netto-Bildung von Verstärkungen für versicherungstechnische Rückstellungen</t>
  </si>
  <si>
    <t>Abbildung 38</t>
  </si>
  <si>
    <t>Berufliche Vorsorge insgesamt</t>
  </si>
  <si>
    <t>Der Mindestquote
nicht unterstellt</t>
  </si>
  <si>
    <t>Zuteilung an Versicherte</t>
  </si>
  <si>
    <t>Abbildung 39</t>
  </si>
  <si>
    <t>Entnahmen</t>
  </si>
  <si>
    <t>In Prozent</t>
  </si>
  <si>
    <t>Zuführungen</t>
  </si>
  <si>
    <t>Stand Ende Jahr</t>
  </si>
  <si>
    <t>Aus Zuführung zugeteilt im Jahr +1</t>
  </si>
  <si>
    <t>Aus Zuführung zugeteilt im Jahr +2</t>
  </si>
  <si>
    <t>Aus Zuführung zugeteilt im Jahr +3</t>
  </si>
  <si>
    <t>Aus Zuführung zugeteilt im Jahr +4</t>
  </si>
  <si>
    <t>Aus Zuführung zugeteilt im Jahr +5</t>
  </si>
  <si>
    <t>Summe der Zuteilungen</t>
  </si>
  <si>
    <t>Noch offene Zuteilungen</t>
  </si>
  <si>
    <t>Abbildung 40</t>
  </si>
  <si>
    <t>Garantierte Verzinsung Aktive</t>
  </si>
  <si>
    <t>Überschussbeteiligung</t>
  </si>
  <si>
    <t>Aufwand Aktive</t>
  </si>
  <si>
    <t>Altersguthaben Aktive</t>
  </si>
  <si>
    <t>Aufwand in Prozent Altersguthaben Aktive (1)</t>
  </si>
  <si>
    <t>Laufender Verlust aus Rentenumwandlung</t>
  </si>
  <si>
    <t>Bildung Rückstellung für Umwandlungssatzverluste</t>
  </si>
  <si>
    <t>Bildung Rückstellung für Langlebigkeit</t>
  </si>
  <si>
    <t>Aufwand Alters- und Hinterlassenrenten</t>
  </si>
  <si>
    <t>Deckungskapital inkl. Verstärkungen Alters- und Hinterlassenenrenten</t>
  </si>
  <si>
    <t>Aufwand in Prozent DK Rentenbezüger (2)</t>
  </si>
  <si>
    <t>Verhältnis Aktive/Rentenbezüger (1) : (2)</t>
  </si>
  <si>
    <t>1 : 1</t>
  </si>
  <si>
    <t>1 : 2.4</t>
  </si>
  <si>
    <t>1 : 2.6</t>
  </si>
  <si>
    <t>1 : 3.2</t>
  </si>
  <si>
    <t>Abbildung 41</t>
  </si>
  <si>
    <t>Abbildung 42</t>
  </si>
  <si>
    <t>Abbildung 43</t>
  </si>
  <si>
    <t>BV-Geschäft der Lebens-versicherer 2019 in absoluten Zahlen</t>
  </si>
  <si>
    <t>Angelegte Gelder in Mrd. CHF</t>
  </si>
  <si>
    <t>Abbildung 44</t>
  </si>
  <si>
    <t>Vollversicherer</t>
  </si>
  <si>
    <t>Risikoversicherer</t>
  </si>
  <si>
    <t>Abbildung 45</t>
  </si>
  <si>
    <t>Betriebsergebnis / Rückstellungen</t>
  </si>
  <si>
    <t>Illustration 1</t>
  </si>
  <si>
    <t>Français</t>
  </si>
  <si>
    <t>Daten</t>
  </si>
  <si>
    <t>Illustration 45</t>
  </si>
  <si>
    <t>Illustration 44</t>
  </si>
  <si>
    <t>Illustration 43</t>
  </si>
  <si>
    <t>Illustration 42</t>
  </si>
  <si>
    <t>Illustration 41</t>
  </si>
  <si>
    <t>Illustration 40</t>
  </si>
  <si>
    <t>Illustration 39</t>
  </si>
  <si>
    <t>Illustration 38</t>
  </si>
  <si>
    <t>Illustration 37</t>
  </si>
  <si>
    <t>Illustration 36</t>
  </si>
  <si>
    <t>Illustration 35</t>
  </si>
  <si>
    <t>Illustration 34</t>
  </si>
  <si>
    <t>Illustration 33</t>
  </si>
  <si>
    <t>Illustration 32</t>
  </si>
  <si>
    <t>Illustration 31</t>
  </si>
  <si>
    <t>Illustration 30</t>
  </si>
  <si>
    <t>Illustration 29</t>
  </si>
  <si>
    <t>Illustration 28</t>
  </si>
  <si>
    <t>Illustration 27</t>
  </si>
  <si>
    <t>Illustration 26</t>
  </si>
  <si>
    <t>Illustration 25</t>
  </si>
  <si>
    <t>Illustration 24</t>
  </si>
  <si>
    <t>Illustration 23</t>
  </si>
  <si>
    <t>Illustration 22</t>
  </si>
  <si>
    <t>Illustration 21</t>
  </si>
  <si>
    <t>Illustration 20</t>
  </si>
  <si>
    <t>Illustration 19</t>
  </si>
  <si>
    <t>Illustration 18</t>
  </si>
  <si>
    <t>Illustration 17</t>
  </si>
  <si>
    <t>Illustration 16</t>
  </si>
  <si>
    <t>Illustration 15</t>
  </si>
  <si>
    <t>Illustration 14</t>
  </si>
  <si>
    <t>Illustration 13</t>
  </si>
  <si>
    <t>Illustration 12</t>
  </si>
  <si>
    <t>Illustration 11</t>
  </si>
  <si>
    <t>Illustration 10</t>
  </si>
  <si>
    <t>Illustration 9</t>
  </si>
  <si>
    <t>Illustration 8</t>
  </si>
  <si>
    <t>Illustration 7</t>
  </si>
  <si>
    <t>Illustration 6</t>
  </si>
  <si>
    <t>Illustration 5</t>
  </si>
  <si>
    <t>Illustration 4</t>
  </si>
  <si>
    <t>Illustration 3</t>
  </si>
  <si>
    <t>Illustration 2</t>
  </si>
  <si>
    <t>Performance nette en %</t>
  </si>
  <si>
    <t>Rendements comptables nets en %</t>
  </si>
  <si>
    <t>Fortune de placement agrégée des assureurs-vie collective en millions de francs</t>
  </si>
  <si>
    <t>Charges totales pour les risques de décès et d’invalidité</t>
  </si>
  <si>
    <t>Total Bruttoprämien gebucht</t>
  </si>
  <si>
    <t>Total Kapitalanlagen (Marktwerte)</t>
  </si>
  <si>
    <t>Total Kapitalanlagen (Buchwerte)</t>
  </si>
  <si>
    <t>Nettoergebnis1)</t>
  </si>
  <si>
    <t>Anteil Lebensversicherer (Betriebsergebnis)</t>
  </si>
  <si>
    <t>Anteil Versicherte (Zuweisung Überschussfonds)</t>
  </si>
  <si>
    <t>10-jährige Kassazinssätze</t>
  </si>
  <si>
    <t>100 / 10 / 10</t>
  </si>
  <si>
    <t>2020/19</t>
  </si>
  <si>
    <t>Stand 01.01.2020</t>
  </si>
  <si>
    <t>Stand 31.12.2020</t>
  </si>
  <si>
    <t>1 : 0.7</t>
  </si>
  <si>
    <t>BV-Geschäft der Lebens-versicherer 2020 in absoluten Zahlen</t>
  </si>
  <si>
    <t>BV-Geschäft der Lebens-versicherer 2019 in Prozent des Gesamtmarkts</t>
  </si>
  <si>
    <t>Gesamtmarkt der beruflichen Vorsorge
2019 in absoluten Zahlen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</si>
</sst>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000000000"/>
    <numFmt numFmtId="165" formatCode="\+#,##0;\-#,##0"/>
    <numFmt numFmtId="166" formatCode="\+0%;\-0%"/>
    <numFmt numFmtId="167" formatCode="#,##0.0000000"/>
    <numFmt numFmtId="168" formatCode="0.0%"/>
    <numFmt numFmtId="169" formatCode="#,##0.00000000"/>
    <numFmt numFmtId="170" formatCode="\+#,##0.00%;\-#,##0.00%"/>
    <numFmt numFmtId="171" formatCode="mm\ yyyy"/>
  </numFmts>
  <fonts count="1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12"/>
      <name val="Arial"/>
      <family val="2"/>
    </font>
    <font>
      <b/>
      <i/>
      <sz val="8"/>
      <name val="Arial"/>
      <family val="2"/>
    </font>
    <font>
      <sz val="10"/>
      <color theme="0"/>
      <name val="Arial"/>
      <family val="2"/>
    </font>
    <font>
      <i/>
      <sz val="8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</cellStyleXfs>
  <cellXfs count="128">
    <xf numFmtId="0" fontId="0" fillId="0" borderId="0" xfId="0"/>
    <xf numFmtId="0" fontId="5" fillId="0" borderId="1" xfId="2" applyFont="1" applyBorder="1"/>
    <xf numFmtId="0" fontId="4" fillId="0" borderId="0" xfId="2" applyFill="1"/>
    <xf numFmtId="0" fontId="4" fillId="0" borderId="0" xfId="2"/>
    <xf numFmtId="0" fontId="6" fillId="0" borderId="0" xfId="2" applyFont="1"/>
    <xf numFmtId="0" fontId="6" fillId="0" borderId="0" xfId="2" applyFont="1" applyFill="1" applyBorder="1"/>
    <xf numFmtId="0" fontId="6" fillId="0" borderId="0" xfId="2" applyFont="1" applyFill="1"/>
    <xf numFmtId="0" fontId="6" fillId="0" borderId="0" xfId="2" applyFont="1" applyFill="1" applyAlignment="1">
      <alignment wrapText="1"/>
    </xf>
    <xf numFmtId="0" fontId="6" fillId="0" borderId="0" xfId="2" quotePrefix="1" applyFont="1" applyFill="1"/>
    <xf numFmtId="0" fontId="6" fillId="0" borderId="0" xfId="2" quotePrefix="1" applyFont="1"/>
    <xf numFmtId="0" fontId="7" fillId="0" borderId="0" xfId="2" applyFont="1"/>
    <xf numFmtId="0" fontId="2" fillId="0" borderId="0" xfId="2" applyFont="1"/>
    <xf numFmtId="0" fontId="4" fillId="0" borderId="0" xfId="2" applyBorder="1"/>
    <xf numFmtId="0" fontId="0" fillId="6" borderId="0" xfId="0" applyFill="1" applyProtection="1">
      <protection locked="0"/>
    </xf>
    <xf numFmtId="0" fontId="6" fillId="6" borderId="0" xfId="0" applyFont="1" applyFill="1" applyProtection="1">
      <protection locked="0"/>
    </xf>
    <xf numFmtId="0" fontId="4" fillId="0" borderId="0" xfId="0" applyFont="1" applyFill="1"/>
    <xf numFmtId="0" fontId="4" fillId="0" borderId="0" xfId="0" applyFont="1" applyFill="1" applyAlignment="1">
      <alignment wrapText="1"/>
    </xf>
    <xf numFmtId="0" fontId="4" fillId="0" borderId="0" xfId="2" applyFont="1" applyFill="1"/>
    <xf numFmtId="0" fontId="8" fillId="7" borderId="2" xfId="0" applyFont="1" applyFill="1" applyBorder="1" applyAlignment="1" applyProtection="1">
      <alignment horizontal="left"/>
      <protection locked="0"/>
    </xf>
    <xf numFmtId="0" fontId="13" fillId="0" borderId="2" xfId="0" applyFont="1" applyFill="1" applyBorder="1" applyProtection="1">
      <protection locked="0"/>
    </xf>
    <xf numFmtId="0" fontId="14" fillId="0" borderId="2" xfId="0" applyFont="1" applyFill="1" applyBorder="1" applyProtection="1"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9" fillId="2" borderId="2" xfId="0" applyFont="1" applyFill="1" applyBorder="1" applyProtection="1">
      <protection locked="0"/>
    </xf>
    <xf numFmtId="0" fontId="11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 applyProtection="1">
      <alignment horizontal="right"/>
      <protection locked="0"/>
    </xf>
    <xf numFmtId="0" fontId="11" fillId="0" borderId="2" xfId="0" applyFont="1" applyBorder="1" applyProtection="1">
      <protection locked="0"/>
    </xf>
    <xf numFmtId="3" fontId="0" fillId="0" borderId="2" xfId="0" applyNumberFormat="1" applyFill="1" applyBorder="1" applyProtection="1">
      <protection locked="0"/>
    </xf>
    <xf numFmtId="0" fontId="0" fillId="0" borderId="2" xfId="0" applyFill="1" applyBorder="1" applyProtection="1">
      <protection locked="0"/>
    </xf>
    <xf numFmtId="3" fontId="0" fillId="0" borderId="2" xfId="0" applyNumberFormat="1" applyBorder="1" applyProtection="1">
      <protection locked="0"/>
    </xf>
    <xf numFmtId="0" fontId="4" fillId="0" borderId="2" xfId="0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9" fontId="10" fillId="0" borderId="2" xfId="0" applyNumberFormat="1" applyFont="1" applyBorder="1" applyProtection="1">
      <protection locked="0"/>
    </xf>
    <xf numFmtId="3" fontId="0" fillId="0" borderId="2" xfId="0" applyNumberFormat="1" applyBorder="1" applyAlignment="1" applyProtection="1">
      <alignment horizontal="right"/>
      <protection locked="0"/>
    </xf>
    <xf numFmtId="168" fontId="0" fillId="0" borderId="2" xfId="1" applyNumberFormat="1" applyFont="1" applyBorder="1" applyProtection="1">
      <protection locked="0"/>
    </xf>
    <xf numFmtId="1" fontId="5" fillId="3" borderId="2" xfId="0" applyNumberFormat="1" applyFont="1" applyFill="1" applyBorder="1" applyProtection="1">
      <protection locked="0"/>
    </xf>
    <xf numFmtId="3" fontId="2" fillId="0" borderId="2" xfId="0" applyNumberFormat="1" applyFont="1" applyBorder="1" applyProtection="1">
      <protection locked="0"/>
    </xf>
    <xf numFmtId="3" fontId="4" fillId="0" borderId="2" xfId="0" applyNumberFormat="1" applyFont="1" applyBorder="1" applyAlignment="1" applyProtection="1">
      <alignment horizontal="right"/>
      <protection locked="0"/>
    </xf>
    <xf numFmtId="3" fontId="10" fillId="6" borderId="0" xfId="0" applyNumberFormat="1" applyFont="1" applyFill="1" applyProtection="1">
      <protection locked="0"/>
    </xf>
    <xf numFmtId="9" fontId="10" fillId="6" borderId="0" xfId="0" applyNumberFormat="1" applyFont="1" applyFill="1" applyProtection="1">
      <protection locked="0"/>
    </xf>
    <xf numFmtId="3" fontId="0" fillId="6" borderId="0" xfId="0" applyNumberFormat="1" applyFill="1" applyProtection="1">
      <protection locked="0"/>
    </xf>
    <xf numFmtId="0" fontId="8" fillId="0" borderId="2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right"/>
    </xf>
    <xf numFmtId="0" fontId="0" fillId="6" borderId="0" xfId="0" applyFill="1" applyProtection="1"/>
    <xf numFmtId="0" fontId="9" fillId="0" borderId="2" xfId="0" applyFont="1" applyBorder="1" applyProtection="1"/>
    <xf numFmtId="0" fontId="0" fillId="0" borderId="2" xfId="0" applyBorder="1" applyProtection="1"/>
    <xf numFmtId="0" fontId="10" fillId="0" borderId="2" xfId="0" applyFont="1" applyBorder="1" applyProtection="1"/>
    <xf numFmtId="0" fontId="5" fillId="0" borderId="2" xfId="0" applyFont="1" applyBorder="1" applyProtection="1"/>
    <xf numFmtId="0" fontId="0" fillId="0" borderId="2" xfId="0" applyBorder="1" applyAlignment="1" applyProtection="1">
      <alignment horizontal="center"/>
    </xf>
    <xf numFmtId="0" fontId="6" fillId="0" borderId="2" xfId="0" applyFont="1" applyBorder="1" applyAlignment="1" applyProtection="1">
      <alignment horizontal="center"/>
    </xf>
    <xf numFmtId="0" fontId="8" fillId="6" borderId="0" xfId="0" applyFont="1" applyFill="1" applyAlignment="1" applyProtection="1">
      <alignment horizontal="left"/>
    </xf>
    <xf numFmtId="0" fontId="13" fillId="0" borderId="2" xfId="0" applyFont="1" applyFill="1" applyBorder="1" applyProtection="1"/>
    <xf numFmtId="164" fontId="0" fillId="0" borderId="2" xfId="0" applyNumberFormat="1" applyBorder="1" applyProtection="1"/>
    <xf numFmtId="0" fontId="9" fillId="2" borderId="2" xfId="0" applyFont="1" applyFill="1" applyBorder="1" applyProtection="1"/>
    <xf numFmtId="0" fontId="11" fillId="2" borderId="2" xfId="0" applyFont="1" applyFill="1" applyBorder="1" applyProtection="1"/>
    <xf numFmtId="0" fontId="9" fillId="2" borderId="2" xfId="0" applyFont="1" applyFill="1" applyBorder="1" applyAlignment="1" applyProtection="1">
      <alignment horizontal="right"/>
    </xf>
    <xf numFmtId="0" fontId="12" fillId="2" borderId="2" xfId="0" applyFont="1" applyFill="1" applyBorder="1" applyAlignment="1" applyProtection="1">
      <alignment horizontal="right"/>
    </xf>
    <xf numFmtId="0" fontId="11" fillId="0" borderId="2" xfId="0" applyFont="1" applyBorder="1" applyProtection="1"/>
    <xf numFmtId="0" fontId="11" fillId="6" borderId="0" xfId="0" applyFont="1" applyFill="1" applyProtection="1"/>
    <xf numFmtId="0" fontId="12" fillId="0" borderId="2" xfId="0" applyFont="1" applyBorder="1" applyAlignment="1" applyProtection="1">
      <alignment horizontal="right"/>
    </xf>
    <xf numFmtId="0" fontId="5" fillId="3" borderId="2" xfId="0" applyFont="1" applyFill="1" applyBorder="1" applyProtection="1"/>
    <xf numFmtId="3" fontId="5" fillId="3" borderId="2" xfId="0" applyNumberFormat="1" applyFont="1" applyFill="1" applyBorder="1" applyProtection="1"/>
    <xf numFmtId="165" fontId="12" fillId="3" borderId="2" xfId="0" applyNumberFormat="1" applyFont="1" applyFill="1" applyBorder="1" applyProtection="1"/>
    <xf numFmtId="166" fontId="12" fillId="3" borderId="2" xfId="1" applyNumberFormat="1" applyFont="1" applyFill="1" applyBorder="1" applyProtection="1"/>
    <xf numFmtId="3" fontId="0" fillId="0" borderId="2" xfId="0" applyNumberFormat="1" applyFill="1" applyBorder="1" applyProtection="1"/>
    <xf numFmtId="0" fontId="5" fillId="6" borderId="0" xfId="0" applyFont="1" applyFill="1" applyProtection="1"/>
    <xf numFmtId="0" fontId="0" fillId="4" borderId="2" xfId="0" applyFill="1" applyBorder="1" applyProtection="1"/>
    <xf numFmtId="3" fontId="0" fillId="4" borderId="2" xfId="0" applyNumberFormat="1" applyFill="1" applyBorder="1" applyProtection="1"/>
    <xf numFmtId="165" fontId="10" fillId="4" borderId="2" xfId="0" applyNumberFormat="1" applyFont="1" applyFill="1" applyBorder="1" applyProtection="1"/>
    <xf numFmtId="166" fontId="10" fillId="4" borderId="2" xfId="1" applyNumberFormat="1" applyFont="1" applyFill="1" applyBorder="1" applyProtection="1"/>
    <xf numFmtId="0" fontId="0" fillId="0" borderId="2" xfId="0" applyFill="1" applyBorder="1" applyProtection="1"/>
    <xf numFmtId="165" fontId="10" fillId="0" borderId="2" xfId="0" applyNumberFormat="1" applyFont="1" applyFill="1" applyBorder="1" applyProtection="1"/>
    <xf numFmtId="166" fontId="10" fillId="0" borderId="2" xfId="1" applyNumberFormat="1" applyFont="1" applyFill="1" applyBorder="1" applyProtection="1"/>
    <xf numFmtId="0" fontId="0" fillId="5" borderId="2" xfId="0" applyFill="1" applyBorder="1" applyProtection="1"/>
    <xf numFmtId="3" fontId="0" fillId="5" borderId="2" xfId="0" applyNumberFormat="1" applyFill="1" applyBorder="1" applyProtection="1"/>
    <xf numFmtId="165" fontId="10" fillId="5" borderId="2" xfId="0" applyNumberFormat="1" applyFont="1" applyFill="1" applyBorder="1" applyProtection="1"/>
    <xf numFmtId="166" fontId="10" fillId="5" borderId="2" xfId="1" applyNumberFormat="1" applyFont="1" applyFill="1" applyBorder="1" applyProtection="1"/>
    <xf numFmtId="0" fontId="4" fillId="4" borderId="2" xfId="0" applyFont="1" applyFill="1" applyBorder="1" applyProtection="1"/>
    <xf numFmtId="0" fontId="4" fillId="5" borderId="2" xfId="0" applyFont="1" applyFill="1" applyBorder="1" applyProtection="1"/>
    <xf numFmtId="3" fontId="0" fillId="0" borderId="2" xfId="0" applyNumberFormat="1" applyBorder="1" applyProtection="1"/>
    <xf numFmtId="0" fontId="4" fillId="0" borderId="2" xfId="0" applyFont="1" applyFill="1" applyBorder="1" applyProtection="1"/>
    <xf numFmtId="3" fontId="10" fillId="0" borderId="2" xfId="0" applyNumberFormat="1" applyFont="1" applyFill="1" applyBorder="1" applyProtection="1"/>
    <xf numFmtId="9" fontId="10" fillId="0" borderId="2" xfId="1" applyNumberFormat="1" applyFont="1" applyFill="1" applyBorder="1" applyProtection="1"/>
    <xf numFmtId="165" fontId="12" fillId="0" borderId="2" xfId="0" applyNumberFormat="1" applyFont="1" applyBorder="1" applyAlignment="1" applyProtection="1">
      <alignment horizontal="right"/>
    </xf>
    <xf numFmtId="166" fontId="12" fillId="0" borderId="2" xfId="0" applyNumberFormat="1" applyFont="1" applyBorder="1" applyAlignment="1" applyProtection="1">
      <alignment horizontal="right"/>
    </xf>
    <xf numFmtId="0" fontId="4" fillId="0" borderId="2" xfId="0" applyFont="1" applyBorder="1" applyProtection="1"/>
    <xf numFmtId="166" fontId="10" fillId="5" borderId="2" xfId="0" applyNumberFormat="1" applyFont="1" applyFill="1" applyBorder="1" applyProtection="1"/>
    <xf numFmtId="3" fontId="4" fillId="4" borderId="2" xfId="0" applyNumberFormat="1" applyFont="1" applyFill="1" applyBorder="1" applyProtection="1"/>
    <xf numFmtId="164" fontId="0" fillId="0" borderId="2" xfId="0" applyNumberFormat="1" applyBorder="1" applyAlignment="1" applyProtection="1">
      <alignment horizontal="right"/>
    </xf>
    <xf numFmtId="167" fontId="0" fillId="0" borderId="2" xfId="0" applyNumberFormat="1" applyBorder="1" applyAlignment="1" applyProtection="1">
      <alignment horizontal="right"/>
    </xf>
    <xf numFmtId="3" fontId="10" fillId="0" borderId="2" xfId="0" applyNumberFormat="1" applyFont="1" applyBorder="1" applyProtection="1"/>
    <xf numFmtId="9" fontId="10" fillId="0" borderId="2" xfId="0" applyNumberFormat="1" applyFont="1" applyBorder="1" applyProtection="1"/>
    <xf numFmtId="165" fontId="10" fillId="0" borderId="2" xfId="0" applyNumberFormat="1" applyFont="1" applyBorder="1" applyProtection="1"/>
    <xf numFmtId="166" fontId="10" fillId="0" borderId="2" xfId="0" applyNumberFormat="1" applyFont="1" applyBorder="1" applyProtection="1"/>
    <xf numFmtId="167" fontId="0" fillId="0" borderId="2" xfId="0" applyNumberFormat="1" applyBorder="1" applyProtection="1"/>
    <xf numFmtId="169" fontId="0" fillId="0" borderId="2" xfId="0" applyNumberFormat="1" applyBorder="1" applyProtection="1"/>
    <xf numFmtId="0" fontId="5" fillId="0" borderId="2" xfId="0" applyFont="1" applyFill="1" applyBorder="1" applyProtection="1"/>
    <xf numFmtId="3" fontId="5" fillId="0" borderId="2" xfId="0" applyNumberFormat="1" applyFont="1" applyFill="1" applyBorder="1" applyProtection="1"/>
    <xf numFmtId="165" fontId="12" fillId="0" borderId="2" xfId="0" applyNumberFormat="1" applyFont="1" applyFill="1" applyBorder="1" applyProtection="1"/>
    <xf numFmtId="166" fontId="12" fillId="0" borderId="2" xfId="1" applyNumberFormat="1" applyFont="1" applyFill="1" applyBorder="1" applyProtection="1"/>
    <xf numFmtId="168" fontId="5" fillId="3" borderId="2" xfId="1" applyNumberFormat="1" applyFont="1" applyFill="1" applyBorder="1" applyProtection="1"/>
    <xf numFmtId="1" fontId="5" fillId="3" borderId="2" xfId="0" applyNumberFormat="1" applyFont="1" applyFill="1" applyBorder="1" applyProtection="1"/>
    <xf numFmtId="165" fontId="12" fillId="3" borderId="2" xfId="0" applyNumberFormat="1" applyFont="1" applyFill="1" applyBorder="1" applyAlignment="1" applyProtection="1">
      <alignment horizontal="right"/>
    </xf>
    <xf numFmtId="166" fontId="12" fillId="3" borderId="2" xfId="1" applyNumberFormat="1" applyFont="1" applyFill="1" applyBorder="1" applyAlignment="1" applyProtection="1">
      <alignment horizontal="right"/>
    </xf>
    <xf numFmtId="10" fontId="0" fillId="0" borderId="2" xfId="1" applyNumberFormat="1" applyFont="1" applyBorder="1" applyProtection="1"/>
    <xf numFmtId="170" fontId="10" fillId="0" borderId="2" xfId="0" applyNumberFormat="1" applyFont="1" applyBorder="1" applyProtection="1"/>
    <xf numFmtId="166" fontId="10" fillId="0" borderId="2" xfId="0" applyNumberFormat="1" applyFont="1" applyFill="1" applyBorder="1" applyProtection="1"/>
    <xf numFmtId="3" fontId="5" fillId="0" borderId="2" xfId="0" applyNumberFormat="1" applyFont="1" applyBorder="1" applyAlignment="1" applyProtection="1">
      <alignment horizontal="right"/>
    </xf>
    <xf numFmtId="168" fontId="12" fillId="3" borderId="2" xfId="1" applyNumberFormat="1" applyFont="1" applyFill="1" applyBorder="1" applyAlignment="1" applyProtection="1">
      <alignment horizontal="right"/>
    </xf>
    <xf numFmtId="168" fontId="0" fillId="0" borderId="2" xfId="1" applyNumberFormat="1" applyFont="1" applyBorder="1" applyProtection="1"/>
    <xf numFmtId="168" fontId="10" fillId="0" borderId="2" xfId="1" applyNumberFormat="1" applyFont="1" applyBorder="1" applyProtection="1"/>
    <xf numFmtId="3" fontId="12" fillId="0" borderId="2" xfId="0" applyNumberFormat="1" applyFont="1" applyBorder="1" applyAlignment="1" applyProtection="1">
      <alignment horizontal="right"/>
    </xf>
    <xf numFmtId="0" fontId="5" fillId="0" borderId="2" xfId="0" applyFont="1" applyBorder="1" applyAlignment="1" applyProtection="1">
      <alignment horizontal="right"/>
    </xf>
    <xf numFmtId="9" fontId="5" fillId="3" borderId="2" xfId="1" applyFont="1" applyFill="1" applyBorder="1" applyProtection="1"/>
    <xf numFmtId="9" fontId="0" fillId="5" borderId="2" xfId="1" applyFont="1" applyFill="1" applyBorder="1" applyProtection="1"/>
    <xf numFmtId="3" fontId="0" fillId="0" borderId="2" xfId="0" applyNumberFormat="1" applyBorder="1" applyAlignment="1" applyProtection="1">
      <alignment horizontal="right"/>
    </xf>
    <xf numFmtId="168" fontId="5" fillId="3" borderId="2" xfId="1" applyNumberFormat="1" applyFont="1" applyFill="1" applyBorder="1" applyAlignment="1" applyProtection="1">
      <alignment horizontal="right"/>
    </xf>
    <xf numFmtId="168" fontId="0" fillId="4" borderId="2" xfId="1" applyNumberFormat="1" applyFont="1" applyFill="1" applyBorder="1" applyProtection="1"/>
    <xf numFmtId="168" fontId="0" fillId="5" borderId="2" xfId="1" applyNumberFormat="1" applyFont="1" applyFill="1" applyBorder="1" applyProtection="1"/>
    <xf numFmtId="0" fontId="3" fillId="0" borderId="2" xfId="0" applyFont="1" applyBorder="1" applyProtection="1"/>
    <xf numFmtId="0" fontId="3" fillId="0" borderId="0" xfId="0" applyFont="1" applyProtection="1">
      <protection locked="0"/>
    </xf>
    <xf numFmtId="0" fontId="3" fillId="6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Protection="1"/>
    <xf numFmtId="171" fontId="0" fillId="0" borderId="0" xfId="0" applyNumberFormat="1" applyProtection="1"/>
    <xf numFmtId="0" fontId="0" fillId="0" borderId="0" xfId="0" applyFill="1" applyProtection="1">
      <protection locked="0"/>
    </xf>
    <xf numFmtId="0" fontId="3" fillId="0" borderId="0" xfId="0" applyFont="1" applyAlignment="1" applyProtection="1">
      <protection locked="0"/>
    </xf>
  </cellXfs>
  <cellStyles count="4">
    <cellStyle name="Normal 2" xfId="2"/>
    <cellStyle name="Prozent" xfId="1" builtinId="5"/>
    <cellStyle name="Standard" xfId="0" builtinId="0"/>
    <cellStyle name="Standard 3" xfId="3"/>
  </cellStyles>
  <dxfs count="6"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color auto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checked="Checked" fmlaLink="$G$5" lockText="1" noThreeD="1"/>
</file>

<file path=xl/ctrlProps/ctrlProp2.xml><?xml version="1.0" encoding="utf-8"?>
<formControlPr xmlns="http://schemas.microsoft.com/office/spreadsheetml/2009/9/main" objectType="CheckBox" checked="Checked" fmlaLink="$H$5" lockText="1" noThreeD="1"/>
</file>

<file path=xl/ctrlProps/ctrlProp3.xml><?xml version="1.0" encoding="utf-8"?>
<formControlPr xmlns="http://schemas.microsoft.com/office/spreadsheetml/2009/9/main" objectType="CheckBox" checked="Checked" fmlaLink="$I$5" lockText="1" noThreeD="1"/>
</file>

<file path=xl/ctrlProps/ctrlProp4.xml><?xml version="1.0" encoding="utf-8"?>
<formControlPr xmlns="http://schemas.microsoft.com/office/spreadsheetml/2009/9/main" objectType="CheckBox" checked="Checked" fmlaLink="$K$5" lockText="1" noThreeD="1"/>
</file>

<file path=xl/ctrlProps/ctrlProp5.xml><?xml version="1.0" encoding="utf-8"?>
<formControlPr xmlns="http://schemas.microsoft.com/office/spreadsheetml/2009/9/main" objectType="CheckBox" checked="Checked" fmlaLink="$L$5" lockText="1" noThreeD="1"/>
</file>

<file path=xl/ctrlProps/ctrlProp6.xml><?xml version="1.0" encoding="utf-8"?>
<formControlPr xmlns="http://schemas.microsoft.com/office/spreadsheetml/2009/9/main" objectType="CheckBox" checked="Checked" fmlaLink="$M$5" lockText="1" noThreeD="1"/>
</file>

<file path=xl/ctrlProps/ctrlProp7.xml><?xml version="1.0" encoding="utf-8"?>
<formControlPr xmlns="http://schemas.microsoft.com/office/spreadsheetml/2009/9/main" objectType="CheckBox" checked="Checked" fmlaLink="$N$5" lockText="1" noThreeD="1"/>
</file>

<file path=xl/ctrlProps/ctrlProp8.xml><?xml version="1.0" encoding="utf-8"?>
<formControlPr xmlns="http://schemas.microsoft.com/office/spreadsheetml/2009/9/main" objectType="CheckBox" checked="Checked" fmlaLink="$P$5" lockText="1" noThreeD="1"/>
</file>

<file path=xl/ctrlProps/ctrlProp9.xml><?xml version="1.0" encoding="utf-8"?>
<formControlPr xmlns="http://schemas.microsoft.com/office/spreadsheetml/2009/9/main" objectType="CheckBox" checked="Checked" fmlaLink="$Q$5" lockText="1" noThreeD="1"/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png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76" Type="http://schemas.openxmlformats.org/officeDocument/2006/relationships/image" Target="../media/image76.png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png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png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5" Type="http://schemas.openxmlformats.org/officeDocument/2006/relationships/image" Target="../media/image5.png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64" Type="http://schemas.openxmlformats.org/officeDocument/2006/relationships/image" Target="../media/image64.emf"/><Relationship Id="rId69" Type="http://schemas.openxmlformats.org/officeDocument/2006/relationships/image" Target="../media/image69.png"/><Relationship Id="rId77" Type="http://schemas.openxmlformats.org/officeDocument/2006/relationships/image" Target="../media/image77.emf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428625</xdr:colOff>
          <xdr:row>3</xdr:row>
          <xdr:rowOff>123825</xdr:rowOff>
        </xdr:from>
        <xdr:to>
          <xdr:col>7</xdr:col>
          <xdr:colOff>142875</xdr:colOff>
          <xdr:row>5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3</xdr:row>
          <xdr:rowOff>123825</xdr:rowOff>
        </xdr:from>
        <xdr:to>
          <xdr:col>8</xdr:col>
          <xdr:colOff>285750</xdr:colOff>
          <xdr:row>5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3</xdr:row>
          <xdr:rowOff>123825</xdr:rowOff>
        </xdr:from>
        <xdr:to>
          <xdr:col>10</xdr:col>
          <xdr:colOff>142875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409575</xdr:colOff>
          <xdr:row>3</xdr:row>
          <xdr:rowOff>123825</xdr:rowOff>
        </xdr:from>
        <xdr:to>
          <xdr:col>11</xdr:col>
          <xdr:colOff>123825</xdr:colOff>
          <xdr:row>5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3</xdr:row>
          <xdr:rowOff>123825</xdr:rowOff>
        </xdr:from>
        <xdr:to>
          <xdr:col>12</xdr:col>
          <xdr:colOff>114300</xdr:colOff>
          <xdr:row>5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3</xdr:row>
          <xdr:rowOff>123825</xdr:rowOff>
        </xdr:from>
        <xdr:to>
          <xdr:col>13</xdr:col>
          <xdr:colOff>285750</xdr:colOff>
          <xdr:row>5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238125</xdr:colOff>
          <xdr:row>3</xdr:row>
          <xdr:rowOff>123825</xdr:rowOff>
        </xdr:from>
        <xdr:to>
          <xdr:col>15</xdr:col>
          <xdr:colOff>142875</xdr:colOff>
          <xdr:row>5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3</xdr:row>
          <xdr:rowOff>123825</xdr:rowOff>
        </xdr:from>
        <xdr:to>
          <xdr:col>16</xdr:col>
          <xdr:colOff>142875</xdr:colOff>
          <xdr:row>5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419100</xdr:colOff>
          <xdr:row>3</xdr:row>
          <xdr:rowOff>123825</xdr:rowOff>
        </xdr:from>
        <xdr:to>
          <xdr:col>17</xdr:col>
          <xdr:colOff>133350</xdr:colOff>
          <xdr:row>5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4</xdr:row>
      <xdr:rowOff>0</xdr:rowOff>
    </xdr:from>
    <xdr:to>
      <xdr:col>31</xdr:col>
      <xdr:colOff>600075</xdr:colOff>
      <xdr:row>32</xdr:row>
      <xdr:rowOff>133350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647700"/>
          <a:ext cx="8524875" cy="466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15</xdr:col>
      <xdr:colOff>19050</xdr:colOff>
      <xdr:row>33</xdr:row>
      <xdr:rowOff>123825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47700"/>
          <a:ext cx="8553450" cy="481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8</xdr:col>
      <xdr:colOff>73528</xdr:colOff>
      <xdr:row>93</xdr:row>
      <xdr:rowOff>145553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10687050"/>
          <a:ext cx="4340728" cy="45175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25</xdr:col>
      <xdr:colOff>67432</xdr:colOff>
      <xdr:row>93</xdr:row>
      <xdr:rowOff>145553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06200" y="10687050"/>
          <a:ext cx="4334632" cy="45175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15</xdr:col>
      <xdr:colOff>201925</xdr:colOff>
      <xdr:row>129</xdr:row>
      <xdr:rowOff>97994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6300" y="15706725"/>
          <a:ext cx="8736325" cy="52795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97</xdr:row>
      <xdr:rowOff>0</xdr:rowOff>
    </xdr:from>
    <xdr:to>
      <xdr:col>32</xdr:col>
      <xdr:colOff>201925</xdr:colOff>
      <xdr:row>129</xdr:row>
      <xdr:rowOff>97994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06200" y="15706725"/>
          <a:ext cx="8736325" cy="5279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10</xdr:col>
      <xdr:colOff>469908</xdr:colOff>
      <xdr:row>156</xdr:row>
      <xdr:rowOff>704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300" y="21536025"/>
          <a:ext cx="5956308" cy="372497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133</xdr:row>
      <xdr:rowOff>0</xdr:rowOff>
    </xdr:from>
    <xdr:to>
      <xdr:col>27</xdr:col>
      <xdr:colOff>469908</xdr:colOff>
      <xdr:row>156</xdr:row>
      <xdr:rowOff>704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506200" y="21536025"/>
          <a:ext cx="5956308" cy="37249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12</xdr:col>
      <xdr:colOff>201767</xdr:colOff>
      <xdr:row>191</xdr:row>
      <xdr:rowOff>12642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6300" y="25746075"/>
          <a:ext cx="6907367" cy="519424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159</xdr:row>
      <xdr:rowOff>0</xdr:rowOff>
    </xdr:from>
    <xdr:to>
      <xdr:col>29</xdr:col>
      <xdr:colOff>201767</xdr:colOff>
      <xdr:row>191</xdr:row>
      <xdr:rowOff>12642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06200" y="25746075"/>
          <a:ext cx="6907367" cy="51942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11</xdr:col>
      <xdr:colOff>439478</xdr:colOff>
      <xdr:row>217</xdr:row>
      <xdr:rowOff>134827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6300" y="31413450"/>
          <a:ext cx="6535478" cy="385910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194</xdr:row>
      <xdr:rowOff>0</xdr:rowOff>
    </xdr:from>
    <xdr:to>
      <xdr:col>28</xdr:col>
      <xdr:colOff>439478</xdr:colOff>
      <xdr:row>217</xdr:row>
      <xdr:rowOff>134827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06200" y="31413450"/>
          <a:ext cx="6535478" cy="38591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11</xdr:col>
      <xdr:colOff>66675</xdr:colOff>
      <xdr:row>311</xdr:row>
      <xdr:rowOff>38100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6472475"/>
          <a:ext cx="6162675" cy="376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36</xdr:row>
      <xdr:rowOff>0</xdr:rowOff>
    </xdr:from>
    <xdr:to>
      <xdr:col>27</xdr:col>
      <xdr:colOff>476723</xdr:colOff>
      <xdr:row>63</xdr:row>
      <xdr:rowOff>114300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829300"/>
          <a:ext cx="5963123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270</xdr:row>
      <xdr:rowOff>0</xdr:rowOff>
    </xdr:from>
    <xdr:to>
      <xdr:col>26</xdr:col>
      <xdr:colOff>171450</xdr:colOff>
      <xdr:row>285</xdr:row>
      <xdr:rowOff>142875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43557825"/>
          <a:ext cx="5048250" cy="257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9</xdr:col>
      <xdr:colOff>361950</xdr:colOff>
      <xdr:row>330</xdr:row>
      <xdr:rowOff>47625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0844450"/>
          <a:ext cx="5238750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336</xdr:row>
      <xdr:rowOff>0</xdr:rowOff>
    </xdr:from>
    <xdr:to>
      <xdr:col>9</xdr:col>
      <xdr:colOff>104775</xdr:colOff>
      <xdr:row>348</xdr:row>
      <xdr:rowOff>47625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54244875"/>
          <a:ext cx="4943475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12</xdr:col>
      <xdr:colOff>514350</xdr:colOff>
      <xdr:row>389</xdr:row>
      <xdr:rowOff>19050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6026050"/>
          <a:ext cx="7219950" cy="617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351</xdr:row>
      <xdr:rowOff>1</xdr:rowOff>
    </xdr:from>
    <xdr:to>
      <xdr:col>29</xdr:col>
      <xdr:colOff>373208</xdr:colOff>
      <xdr:row>389</xdr:row>
      <xdr:rowOff>57151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6026051"/>
          <a:ext cx="7078808" cy="621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11</xdr:col>
      <xdr:colOff>0</xdr:colOff>
      <xdr:row>414</xdr:row>
      <xdr:rowOff>95250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2503050"/>
          <a:ext cx="6096000" cy="3657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392</xdr:row>
      <xdr:rowOff>0</xdr:rowOff>
    </xdr:from>
    <xdr:to>
      <xdr:col>28</xdr:col>
      <xdr:colOff>400050</xdr:colOff>
      <xdr:row>414</xdr:row>
      <xdr:rowOff>152345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62503050"/>
          <a:ext cx="6496050" cy="3714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7</xdr:col>
      <xdr:colOff>476250</xdr:colOff>
      <xdr:row>424</xdr:row>
      <xdr:rowOff>38100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6551175"/>
          <a:ext cx="4133850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417</xdr:row>
      <xdr:rowOff>0</xdr:rowOff>
    </xdr:from>
    <xdr:to>
      <xdr:col>25</xdr:col>
      <xdr:colOff>19050</xdr:colOff>
      <xdr:row>424</xdr:row>
      <xdr:rowOff>57150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66551175"/>
          <a:ext cx="4286250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427</xdr:row>
      <xdr:rowOff>0</xdr:rowOff>
    </xdr:from>
    <xdr:to>
      <xdr:col>7</xdr:col>
      <xdr:colOff>314325</xdr:colOff>
      <xdr:row>432</xdr:row>
      <xdr:rowOff>57150</xdr:rowOff>
    </xdr:to>
    <xdr:pic>
      <xdr:nvPicPr>
        <xdr:cNvPr id="88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8170425"/>
          <a:ext cx="3971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427</xdr:row>
      <xdr:rowOff>0</xdr:rowOff>
    </xdr:from>
    <xdr:to>
      <xdr:col>24</xdr:col>
      <xdr:colOff>485775</xdr:colOff>
      <xdr:row>432</xdr:row>
      <xdr:rowOff>66675</xdr:rowOff>
    </xdr:to>
    <xdr:pic>
      <xdr:nvPicPr>
        <xdr:cNvPr id="8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68170425"/>
          <a:ext cx="41433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7</xdr:col>
      <xdr:colOff>352425</xdr:colOff>
      <xdr:row>443</xdr:row>
      <xdr:rowOff>0</xdr:rowOff>
    </xdr:to>
    <xdr:pic>
      <xdr:nvPicPr>
        <xdr:cNvPr id="90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9627750"/>
          <a:ext cx="401002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436</xdr:row>
      <xdr:rowOff>0</xdr:rowOff>
    </xdr:from>
    <xdr:to>
      <xdr:col>24</xdr:col>
      <xdr:colOff>352425</xdr:colOff>
      <xdr:row>443</xdr:row>
      <xdr:rowOff>28575</xdr:rowOff>
    </xdr:to>
    <xdr:pic>
      <xdr:nvPicPr>
        <xdr:cNvPr id="91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69627750"/>
          <a:ext cx="401002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15</xdr:col>
      <xdr:colOff>128767</xdr:colOff>
      <xdr:row>483</xdr:row>
      <xdr:rowOff>117496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76300" y="71247000"/>
          <a:ext cx="8663167" cy="610872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446</xdr:row>
      <xdr:rowOff>0</xdr:rowOff>
    </xdr:from>
    <xdr:to>
      <xdr:col>32</xdr:col>
      <xdr:colOff>128767</xdr:colOff>
      <xdr:row>483</xdr:row>
      <xdr:rowOff>123593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506200" y="71247000"/>
          <a:ext cx="8663167" cy="6114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759</xdr:row>
      <xdr:rowOff>0</xdr:rowOff>
    </xdr:from>
    <xdr:to>
      <xdr:col>12</xdr:col>
      <xdr:colOff>552450</xdr:colOff>
      <xdr:row>773</xdr:row>
      <xdr:rowOff>9525</xdr:rowOff>
    </xdr:to>
    <xdr:pic>
      <xdr:nvPicPr>
        <xdr:cNvPr id="97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1767600"/>
          <a:ext cx="725805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759</xdr:row>
      <xdr:rowOff>0</xdr:rowOff>
    </xdr:from>
    <xdr:to>
      <xdr:col>30</xdr:col>
      <xdr:colOff>371475</xdr:colOff>
      <xdr:row>774</xdr:row>
      <xdr:rowOff>19050</xdr:rowOff>
    </xdr:to>
    <xdr:pic>
      <xdr:nvPicPr>
        <xdr:cNvPr id="9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1767600"/>
          <a:ext cx="7686675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776</xdr:row>
      <xdr:rowOff>0</xdr:rowOff>
    </xdr:from>
    <xdr:to>
      <xdr:col>9</xdr:col>
      <xdr:colOff>180975</xdr:colOff>
      <xdr:row>789</xdr:row>
      <xdr:rowOff>19050</xdr:rowOff>
    </xdr:to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4520325"/>
          <a:ext cx="505777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793</xdr:row>
      <xdr:rowOff>0</xdr:rowOff>
    </xdr:from>
    <xdr:to>
      <xdr:col>9</xdr:col>
      <xdr:colOff>304800</xdr:colOff>
      <xdr:row>813</xdr:row>
      <xdr:rowOff>104775</xdr:rowOff>
    </xdr:to>
    <xdr:pic>
      <xdr:nvPicPr>
        <xdr:cNvPr id="101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7111125"/>
          <a:ext cx="5181600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816</xdr:row>
      <xdr:rowOff>0</xdr:rowOff>
    </xdr:from>
    <xdr:to>
      <xdr:col>9</xdr:col>
      <xdr:colOff>257175</xdr:colOff>
      <xdr:row>833</xdr:row>
      <xdr:rowOff>57150</xdr:rowOff>
    </xdr:to>
    <xdr:pic>
      <xdr:nvPicPr>
        <xdr:cNvPr id="104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0835400"/>
          <a:ext cx="5133975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816</xdr:row>
      <xdr:rowOff>0</xdr:rowOff>
    </xdr:from>
    <xdr:to>
      <xdr:col>26</xdr:col>
      <xdr:colOff>228600</xdr:colOff>
      <xdr:row>833</xdr:row>
      <xdr:rowOff>57150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0835400"/>
          <a:ext cx="5105400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836</xdr:row>
      <xdr:rowOff>0</xdr:rowOff>
    </xdr:from>
    <xdr:to>
      <xdr:col>11</xdr:col>
      <xdr:colOff>238125</xdr:colOff>
      <xdr:row>847</xdr:row>
      <xdr:rowOff>142875</xdr:rowOff>
    </xdr:to>
    <xdr:pic>
      <xdr:nvPicPr>
        <xdr:cNvPr id="106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4073900"/>
          <a:ext cx="6334125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836</xdr:row>
      <xdr:rowOff>0</xdr:rowOff>
    </xdr:from>
    <xdr:to>
      <xdr:col>29</xdr:col>
      <xdr:colOff>247650</xdr:colOff>
      <xdr:row>849</xdr:row>
      <xdr:rowOff>9525</xdr:rowOff>
    </xdr:to>
    <xdr:pic>
      <xdr:nvPicPr>
        <xdr:cNvPr id="107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4073900"/>
          <a:ext cx="6953250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851</xdr:row>
      <xdr:rowOff>0</xdr:rowOff>
    </xdr:from>
    <xdr:to>
      <xdr:col>7</xdr:col>
      <xdr:colOff>466725</xdr:colOff>
      <xdr:row>858</xdr:row>
      <xdr:rowOff>38100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6502775"/>
          <a:ext cx="41243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851</xdr:row>
      <xdr:rowOff>0</xdr:rowOff>
    </xdr:from>
    <xdr:to>
      <xdr:col>25</xdr:col>
      <xdr:colOff>123825</xdr:colOff>
      <xdr:row>858</xdr:row>
      <xdr:rowOff>123825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6502775"/>
          <a:ext cx="4391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861</xdr:row>
      <xdr:rowOff>0</xdr:rowOff>
    </xdr:from>
    <xdr:to>
      <xdr:col>9</xdr:col>
      <xdr:colOff>95250</xdr:colOff>
      <xdr:row>881</xdr:row>
      <xdr:rowOff>9525</xdr:rowOff>
    </xdr:to>
    <xdr:pic>
      <xdr:nvPicPr>
        <xdr:cNvPr id="11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8122025"/>
          <a:ext cx="4972050" cy="324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888</xdr:row>
      <xdr:rowOff>0</xdr:rowOff>
    </xdr:from>
    <xdr:to>
      <xdr:col>6</xdr:col>
      <xdr:colOff>428625</xdr:colOff>
      <xdr:row>895</xdr:row>
      <xdr:rowOff>38100</xdr:rowOff>
    </xdr:to>
    <xdr:pic>
      <xdr:nvPicPr>
        <xdr:cNvPr id="112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1846300"/>
          <a:ext cx="34766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888</xdr:row>
      <xdr:rowOff>0</xdr:rowOff>
    </xdr:from>
    <xdr:to>
      <xdr:col>24</xdr:col>
      <xdr:colOff>0</xdr:colOff>
      <xdr:row>895</xdr:row>
      <xdr:rowOff>123825</xdr:rowOff>
    </xdr:to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41846300"/>
          <a:ext cx="36576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898</xdr:row>
      <xdr:rowOff>0</xdr:rowOff>
    </xdr:from>
    <xdr:to>
      <xdr:col>6</xdr:col>
      <xdr:colOff>353863</xdr:colOff>
      <xdr:row>923</xdr:row>
      <xdr:rowOff>134093</xdr:rowOff>
    </xdr:to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76300" y="143465550"/>
          <a:ext cx="3401863" cy="418221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898</xdr:row>
      <xdr:rowOff>0</xdr:rowOff>
    </xdr:from>
    <xdr:to>
      <xdr:col>12</xdr:col>
      <xdr:colOff>353863</xdr:colOff>
      <xdr:row>923</xdr:row>
      <xdr:rowOff>140190</xdr:rowOff>
    </xdr:to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533900" y="143465550"/>
          <a:ext cx="3401863" cy="418831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898</xdr:row>
      <xdr:rowOff>0</xdr:rowOff>
    </xdr:from>
    <xdr:to>
      <xdr:col>23</xdr:col>
      <xdr:colOff>353863</xdr:colOff>
      <xdr:row>923</xdr:row>
      <xdr:rowOff>134093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506200" y="143465550"/>
          <a:ext cx="3401863" cy="418221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898</xdr:row>
      <xdr:rowOff>0</xdr:rowOff>
    </xdr:from>
    <xdr:to>
      <xdr:col>29</xdr:col>
      <xdr:colOff>353863</xdr:colOff>
      <xdr:row>923</xdr:row>
      <xdr:rowOff>140190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163800" y="143465550"/>
          <a:ext cx="3401863" cy="41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927</xdr:row>
      <xdr:rowOff>0</xdr:rowOff>
    </xdr:from>
    <xdr:to>
      <xdr:col>8</xdr:col>
      <xdr:colOff>123825</xdr:colOff>
      <xdr:row>935</xdr:row>
      <xdr:rowOff>133350</xdr:rowOff>
    </xdr:to>
    <xdr:pic>
      <xdr:nvPicPr>
        <xdr:cNvPr id="118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48161375"/>
          <a:ext cx="43910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927</xdr:row>
      <xdr:rowOff>0</xdr:rowOff>
    </xdr:from>
    <xdr:to>
      <xdr:col>25</xdr:col>
      <xdr:colOff>123825</xdr:colOff>
      <xdr:row>936</xdr:row>
      <xdr:rowOff>104775</xdr:rowOff>
    </xdr:to>
    <xdr:pic>
      <xdr:nvPicPr>
        <xdr:cNvPr id="119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48161375"/>
          <a:ext cx="439102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939</xdr:row>
      <xdr:rowOff>0</xdr:rowOff>
    </xdr:from>
    <xdr:to>
      <xdr:col>10</xdr:col>
      <xdr:colOff>0</xdr:colOff>
      <xdr:row>948</xdr:row>
      <xdr:rowOff>95250</xdr:rowOff>
    </xdr:to>
    <xdr:pic>
      <xdr:nvPicPr>
        <xdr:cNvPr id="120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0104475"/>
          <a:ext cx="548640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953</xdr:row>
      <xdr:rowOff>0</xdr:rowOff>
    </xdr:from>
    <xdr:to>
      <xdr:col>9</xdr:col>
      <xdr:colOff>238125</xdr:colOff>
      <xdr:row>967</xdr:row>
      <xdr:rowOff>142875</xdr:rowOff>
    </xdr:to>
    <xdr:pic>
      <xdr:nvPicPr>
        <xdr:cNvPr id="122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2209500"/>
          <a:ext cx="5114925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953</xdr:row>
      <xdr:rowOff>0</xdr:rowOff>
    </xdr:from>
    <xdr:to>
      <xdr:col>26</xdr:col>
      <xdr:colOff>485775</xdr:colOff>
      <xdr:row>967</xdr:row>
      <xdr:rowOff>104775</xdr:rowOff>
    </xdr:to>
    <xdr:pic>
      <xdr:nvPicPr>
        <xdr:cNvPr id="123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2209500"/>
          <a:ext cx="5362575" cy="237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8</xdr:col>
      <xdr:colOff>104775</xdr:colOff>
      <xdr:row>978</xdr:row>
      <xdr:rowOff>152400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54962225"/>
          <a:ext cx="437197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970</xdr:row>
      <xdr:rowOff>0</xdr:rowOff>
    </xdr:from>
    <xdr:to>
      <xdr:col>25</xdr:col>
      <xdr:colOff>104775</xdr:colOff>
      <xdr:row>980</xdr:row>
      <xdr:rowOff>9525</xdr:rowOff>
    </xdr:to>
    <xdr:pic>
      <xdr:nvPicPr>
        <xdr:cNvPr id="12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4962225"/>
          <a:ext cx="4371975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982</xdr:row>
      <xdr:rowOff>0</xdr:rowOff>
    </xdr:from>
    <xdr:to>
      <xdr:col>8</xdr:col>
      <xdr:colOff>152783</xdr:colOff>
      <xdr:row>1011</xdr:row>
      <xdr:rowOff>114336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76300" y="156905325"/>
          <a:ext cx="4419983" cy="4810161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981</xdr:row>
      <xdr:rowOff>152400</xdr:rowOff>
    </xdr:from>
    <xdr:to>
      <xdr:col>15</xdr:col>
      <xdr:colOff>403862</xdr:colOff>
      <xdr:row>1011</xdr:row>
      <xdr:rowOff>104811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400675" y="156895800"/>
          <a:ext cx="4413887" cy="481016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982</xdr:row>
      <xdr:rowOff>0</xdr:rowOff>
    </xdr:from>
    <xdr:to>
      <xdr:col>25</xdr:col>
      <xdr:colOff>152783</xdr:colOff>
      <xdr:row>1011</xdr:row>
      <xdr:rowOff>120432</xdr:rowOff>
    </xdr:to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506200" y="156905325"/>
          <a:ext cx="4419983" cy="4816257"/>
        </a:xfrm>
        <a:prstGeom prst="rect">
          <a:avLst/>
        </a:prstGeom>
      </xdr:spPr>
    </xdr:pic>
    <xdr:clientData/>
  </xdr:twoCellAnchor>
  <xdr:twoCellAnchor editAs="oneCell">
    <xdr:from>
      <xdr:col>25</xdr:col>
      <xdr:colOff>295275</xdr:colOff>
      <xdr:row>982</xdr:row>
      <xdr:rowOff>9525</xdr:rowOff>
    </xdr:from>
    <xdr:to>
      <xdr:col>32</xdr:col>
      <xdr:colOff>441962</xdr:colOff>
      <xdr:row>1011</xdr:row>
      <xdr:rowOff>123861</xdr:rowOff>
    </xdr:to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6068675" y="156914850"/>
          <a:ext cx="4413887" cy="48101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1018</xdr:row>
      <xdr:rowOff>0</xdr:rowOff>
    </xdr:from>
    <xdr:to>
      <xdr:col>8</xdr:col>
      <xdr:colOff>28575</xdr:colOff>
      <xdr:row>1030</xdr:row>
      <xdr:rowOff>19050</xdr:rowOff>
    </xdr:to>
    <xdr:pic>
      <xdr:nvPicPr>
        <xdr:cNvPr id="1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2734625"/>
          <a:ext cx="429577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1034</xdr:row>
      <xdr:rowOff>0</xdr:rowOff>
    </xdr:from>
    <xdr:to>
      <xdr:col>10</xdr:col>
      <xdr:colOff>409575</xdr:colOff>
      <xdr:row>1051</xdr:row>
      <xdr:rowOff>152400</xdr:rowOff>
    </xdr:to>
    <xdr:pic>
      <xdr:nvPicPr>
        <xdr:cNvPr id="132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5163500"/>
          <a:ext cx="58959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1034</xdr:row>
      <xdr:rowOff>0</xdr:rowOff>
    </xdr:from>
    <xdr:to>
      <xdr:col>27</xdr:col>
      <xdr:colOff>278969</xdr:colOff>
      <xdr:row>1052</xdr:row>
      <xdr:rowOff>28575</xdr:rowOff>
    </xdr:to>
    <xdr:pic>
      <xdr:nvPicPr>
        <xdr:cNvPr id="133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1" y="165163500"/>
          <a:ext cx="5765368" cy="294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1054</xdr:row>
      <xdr:rowOff>0</xdr:rowOff>
    </xdr:from>
    <xdr:to>
      <xdr:col>13</xdr:col>
      <xdr:colOff>104775</xdr:colOff>
      <xdr:row>1079</xdr:row>
      <xdr:rowOff>123825</xdr:rowOff>
    </xdr:to>
    <xdr:pic>
      <xdr:nvPicPr>
        <xdr:cNvPr id="134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8402000"/>
          <a:ext cx="7419975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1054</xdr:row>
      <xdr:rowOff>0</xdr:rowOff>
    </xdr:from>
    <xdr:to>
      <xdr:col>30</xdr:col>
      <xdr:colOff>104775</xdr:colOff>
      <xdr:row>1080</xdr:row>
      <xdr:rowOff>38100</xdr:rowOff>
    </xdr:to>
    <xdr:pic>
      <xdr:nvPicPr>
        <xdr:cNvPr id="135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68402000"/>
          <a:ext cx="7419975" cy="424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1083</xdr:row>
      <xdr:rowOff>0</xdr:rowOff>
    </xdr:from>
    <xdr:to>
      <xdr:col>11</xdr:col>
      <xdr:colOff>114300</xdr:colOff>
      <xdr:row>1108</xdr:row>
      <xdr:rowOff>57150</xdr:rowOff>
    </xdr:to>
    <xdr:pic>
      <xdr:nvPicPr>
        <xdr:cNvPr id="13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3097825"/>
          <a:ext cx="6210300" cy="410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1083</xdr:row>
      <xdr:rowOff>1</xdr:rowOff>
    </xdr:from>
    <xdr:to>
      <xdr:col>27</xdr:col>
      <xdr:colOff>480371</xdr:colOff>
      <xdr:row>1109</xdr:row>
      <xdr:rowOff>57151</xdr:rowOff>
    </xdr:to>
    <xdr:pic>
      <xdr:nvPicPr>
        <xdr:cNvPr id="138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1" y="173097826"/>
          <a:ext cx="5966770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1111</xdr:row>
      <xdr:rowOff>0</xdr:rowOff>
    </xdr:from>
    <xdr:to>
      <xdr:col>10</xdr:col>
      <xdr:colOff>133350</xdr:colOff>
      <xdr:row>1122</xdr:row>
      <xdr:rowOff>9525</xdr:rowOff>
    </xdr:to>
    <xdr:pic>
      <xdr:nvPicPr>
        <xdr:cNvPr id="139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77631725"/>
          <a:ext cx="5619750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1111</xdr:row>
      <xdr:rowOff>0</xdr:rowOff>
    </xdr:from>
    <xdr:to>
      <xdr:col>27</xdr:col>
      <xdr:colOff>133350</xdr:colOff>
      <xdr:row>1121</xdr:row>
      <xdr:rowOff>133350</xdr:rowOff>
    </xdr:to>
    <xdr:pic>
      <xdr:nvPicPr>
        <xdr:cNvPr id="140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77631725"/>
          <a:ext cx="5619750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7</xdr:col>
      <xdr:colOff>476250</xdr:colOff>
      <xdr:row>1172</xdr:row>
      <xdr:rowOff>123825</xdr:rowOff>
    </xdr:to>
    <xdr:pic>
      <xdr:nvPicPr>
        <xdr:cNvPr id="143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3137175"/>
          <a:ext cx="41338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1145</xdr:row>
      <xdr:rowOff>0</xdr:rowOff>
    </xdr:from>
    <xdr:to>
      <xdr:col>25</xdr:col>
      <xdr:colOff>342900</xdr:colOff>
      <xdr:row>1172</xdr:row>
      <xdr:rowOff>85725</xdr:rowOff>
    </xdr:to>
    <xdr:pic>
      <xdr:nvPicPr>
        <xdr:cNvPr id="14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83137175"/>
          <a:ext cx="4610100" cy="445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1174</xdr:row>
      <xdr:rowOff>152400</xdr:rowOff>
    </xdr:from>
    <xdr:to>
      <xdr:col>15</xdr:col>
      <xdr:colOff>400443</xdr:colOff>
      <xdr:row>1218</xdr:row>
      <xdr:rowOff>20418</xdr:rowOff>
    </xdr:to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85825" y="187985400"/>
          <a:ext cx="8925318" cy="699271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1175</xdr:row>
      <xdr:rowOff>0</xdr:rowOff>
    </xdr:from>
    <xdr:to>
      <xdr:col>32</xdr:col>
      <xdr:colOff>390918</xdr:colOff>
      <xdr:row>1218</xdr:row>
      <xdr:rowOff>133584</xdr:rowOff>
    </xdr:to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506200" y="187994925"/>
          <a:ext cx="8925318" cy="70963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1221</xdr:row>
      <xdr:rowOff>0</xdr:rowOff>
    </xdr:from>
    <xdr:to>
      <xdr:col>10</xdr:col>
      <xdr:colOff>200025</xdr:colOff>
      <xdr:row>1249</xdr:row>
      <xdr:rowOff>9525</xdr:rowOff>
    </xdr:to>
    <xdr:pic>
      <xdr:nvPicPr>
        <xdr:cNvPr id="147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5443475"/>
          <a:ext cx="5686425" cy="454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1221</xdr:row>
      <xdr:rowOff>0</xdr:rowOff>
    </xdr:from>
    <xdr:to>
      <xdr:col>27</xdr:col>
      <xdr:colOff>200025</xdr:colOff>
      <xdr:row>1251</xdr:row>
      <xdr:rowOff>152400</xdr:rowOff>
    </xdr:to>
    <xdr:pic>
      <xdr:nvPicPr>
        <xdr:cNvPr id="148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95443475"/>
          <a:ext cx="5686425" cy="501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1254</xdr:row>
      <xdr:rowOff>0</xdr:rowOff>
    </xdr:from>
    <xdr:to>
      <xdr:col>8</xdr:col>
      <xdr:colOff>600075</xdr:colOff>
      <xdr:row>1269</xdr:row>
      <xdr:rowOff>9525</xdr:rowOff>
    </xdr:to>
    <xdr:pic>
      <xdr:nvPicPr>
        <xdr:cNvPr id="149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0787000"/>
          <a:ext cx="4867275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1254</xdr:row>
      <xdr:rowOff>0</xdr:rowOff>
    </xdr:from>
    <xdr:to>
      <xdr:col>26</xdr:col>
      <xdr:colOff>171450</xdr:colOff>
      <xdr:row>1271</xdr:row>
      <xdr:rowOff>0</xdr:rowOff>
    </xdr:to>
    <xdr:pic>
      <xdr:nvPicPr>
        <xdr:cNvPr id="150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200787000"/>
          <a:ext cx="5048250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1273</xdr:row>
      <xdr:rowOff>0</xdr:rowOff>
    </xdr:from>
    <xdr:to>
      <xdr:col>11</xdr:col>
      <xdr:colOff>195617</xdr:colOff>
      <xdr:row>1292</xdr:row>
      <xdr:rowOff>93620</xdr:rowOff>
    </xdr:to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76300" y="203863575"/>
          <a:ext cx="6291617" cy="317019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1273</xdr:row>
      <xdr:rowOff>0</xdr:rowOff>
    </xdr:from>
    <xdr:to>
      <xdr:col>28</xdr:col>
      <xdr:colOff>195617</xdr:colOff>
      <xdr:row>1292</xdr:row>
      <xdr:rowOff>99716</xdr:rowOff>
    </xdr:to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506200" y="203863575"/>
          <a:ext cx="6291617" cy="31762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1296</xdr:row>
      <xdr:rowOff>0</xdr:rowOff>
    </xdr:from>
    <xdr:to>
      <xdr:col>9</xdr:col>
      <xdr:colOff>361950</xdr:colOff>
      <xdr:row>1302</xdr:row>
      <xdr:rowOff>142875</xdr:rowOff>
    </xdr:to>
    <xdr:pic>
      <xdr:nvPicPr>
        <xdr:cNvPr id="153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7587850"/>
          <a:ext cx="52387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1296</xdr:row>
      <xdr:rowOff>0</xdr:rowOff>
    </xdr:from>
    <xdr:to>
      <xdr:col>26</xdr:col>
      <xdr:colOff>361950</xdr:colOff>
      <xdr:row>1303</xdr:row>
      <xdr:rowOff>47625</xdr:rowOff>
    </xdr:to>
    <xdr:pic>
      <xdr:nvPicPr>
        <xdr:cNvPr id="154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207587850"/>
          <a:ext cx="5238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10</xdr:col>
      <xdr:colOff>152400</xdr:colOff>
      <xdr:row>266</xdr:row>
      <xdr:rowOff>66675</xdr:rowOff>
    </xdr:to>
    <xdr:pic>
      <xdr:nvPicPr>
        <xdr:cNvPr id="155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5785425"/>
          <a:ext cx="5638800" cy="735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221</xdr:row>
      <xdr:rowOff>0</xdr:rowOff>
    </xdr:from>
    <xdr:to>
      <xdr:col>27</xdr:col>
      <xdr:colOff>152400</xdr:colOff>
      <xdr:row>268</xdr:row>
      <xdr:rowOff>47625</xdr:rowOff>
    </xdr:to>
    <xdr:pic>
      <xdr:nvPicPr>
        <xdr:cNvPr id="156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35785425"/>
          <a:ext cx="5638800" cy="765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9</xdr:col>
      <xdr:colOff>171450</xdr:colOff>
      <xdr:row>286</xdr:row>
      <xdr:rowOff>0</xdr:rowOff>
    </xdr:to>
    <xdr:pic>
      <xdr:nvPicPr>
        <xdr:cNvPr id="157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3719750"/>
          <a:ext cx="5048250" cy="259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10</xdr:col>
      <xdr:colOff>400050</xdr:colOff>
      <xdr:row>63</xdr:row>
      <xdr:rowOff>133350</xdr:rowOff>
    </xdr:to>
    <xdr:pic>
      <xdr:nvPicPr>
        <xdr:cNvPr id="158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5829300"/>
          <a:ext cx="5886450" cy="450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288</xdr:row>
      <xdr:rowOff>0</xdr:rowOff>
    </xdr:from>
    <xdr:to>
      <xdr:col>28</xdr:col>
      <xdr:colOff>123825</xdr:colOff>
      <xdr:row>314</xdr:row>
      <xdr:rowOff>47625</xdr:rowOff>
    </xdr:to>
    <xdr:pic>
      <xdr:nvPicPr>
        <xdr:cNvPr id="159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46634400"/>
          <a:ext cx="6219825" cy="425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316</xdr:row>
      <xdr:rowOff>0</xdr:rowOff>
    </xdr:from>
    <xdr:to>
      <xdr:col>26</xdr:col>
      <xdr:colOff>28575</xdr:colOff>
      <xdr:row>333</xdr:row>
      <xdr:rowOff>76200</xdr:rowOff>
    </xdr:to>
    <xdr:pic>
      <xdr:nvPicPr>
        <xdr:cNvPr id="160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1168300"/>
          <a:ext cx="4905375" cy="282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336</xdr:row>
      <xdr:rowOff>0</xdr:rowOff>
    </xdr:from>
    <xdr:to>
      <xdr:col>26</xdr:col>
      <xdr:colOff>66675</xdr:colOff>
      <xdr:row>348</xdr:row>
      <xdr:rowOff>57150</xdr:rowOff>
    </xdr:to>
    <xdr:pic>
      <xdr:nvPicPr>
        <xdr:cNvPr id="161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54406800"/>
          <a:ext cx="494347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15</xdr:col>
      <xdr:colOff>133350</xdr:colOff>
      <xdr:row>755</xdr:row>
      <xdr:rowOff>28575</xdr:rowOff>
    </xdr:to>
    <xdr:pic>
      <xdr:nvPicPr>
        <xdr:cNvPr id="16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9500650"/>
          <a:ext cx="8667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738</xdr:row>
      <xdr:rowOff>0</xdr:rowOff>
    </xdr:from>
    <xdr:to>
      <xdr:col>32</xdr:col>
      <xdr:colOff>114300</xdr:colOff>
      <xdr:row>757</xdr:row>
      <xdr:rowOff>28575</xdr:rowOff>
    </xdr:to>
    <xdr:pic>
      <xdr:nvPicPr>
        <xdr:cNvPr id="163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19500650"/>
          <a:ext cx="864870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776</xdr:row>
      <xdr:rowOff>0</xdr:rowOff>
    </xdr:from>
    <xdr:to>
      <xdr:col>26</xdr:col>
      <xdr:colOff>285750</xdr:colOff>
      <xdr:row>791</xdr:row>
      <xdr:rowOff>19050</xdr:rowOff>
    </xdr:to>
    <xdr:pic>
      <xdr:nvPicPr>
        <xdr:cNvPr id="16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5653800"/>
          <a:ext cx="516255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793</xdr:row>
      <xdr:rowOff>0</xdr:rowOff>
    </xdr:from>
    <xdr:to>
      <xdr:col>27</xdr:col>
      <xdr:colOff>104775</xdr:colOff>
      <xdr:row>813</xdr:row>
      <xdr:rowOff>19050</xdr:rowOff>
    </xdr:to>
    <xdr:pic>
      <xdr:nvPicPr>
        <xdr:cNvPr id="167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28406525"/>
          <a:ext cx="5591175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861</xdr:row>
      <xdr:rowOff>0</xdr:rowOff>
    </xdr:from>
    <xdr:to>
      <xdr:col>26</xdr:col>
      <xdr:colOff>95250</xdr:colOff>
      <xdr:row>886</xdr:row>
      <xdr:rowOff>28575</xdr:rowOff>
    </xdr:to>
    <xdr:pic>
      <xdr:nvPicPr>
        <xdr:cNvPr id="168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39417425"/>
          <a:ext cx="4972050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939</xdr:row>
      <xdr:rowOff>0</xdr:rowOff>
    </xdr:from>
    <xdr:to>
      <xdr:col>27</xdr:col>
      <xdr:colOff>219075</xdr:colOff>
      <xdr:row>950</xdr:row>
      <xdr:rowOff>133350</xdr:rowOff>
    </xdr:to>
    <xdr:pic>
      <xdr:nvPicPr>
        <xdr:cNvPr id="169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52047575"/>
          <a:ext cx="5705475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1018</xdr:row>
      <xdr:rowOff>0</xdr:rowOff>
    </xdr:from>
    <xdr:to>
      <xdr:col>25</xdr:col>
      <xdr:colOff>104775</xdr:colOff>
      <xdr:row>1032</xdr:row>
      <xdr:rowOff>19050</xdr:rowOff>
    </xdr:to>
    <xdr:pic>
      <xdr:nvPicPr>
        <xdr:cNvPr id="170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64839650"/>
          <a:ext cx="4371975" cy="228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1126</xdr:row>
      <xdr:rowOff>0</xdr:rowOff>
    </xdr:from>
    <xdr:to>
      <xdr:col>9</xdr:col>
      <xdr:colOff>228600</xdr:colOff>
      <xdr:row>1141</xdr:row>
      <xdr:rowOff>19050</xdr:rowOff>
    </xdr:to>
    <xdr:pic>
      <xdr:nvPicPr>
        <xdr:cNvPr id="96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82327550"/>
          <a:ext cx="51054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1126</xdr:row>
      <xdr:rowOff>0</xdr:rowOff>
    </xdr:from>
    <xdr:to>
      <xdr:col>27</xdr:col>
      <xdr:colOff>504825</xdr:colOff>
      <xdr:row>1142</xdr:row>
      <xdr:rowOff>38100</xdr:rowOff>
    </xdr:to>
    <xdr:pic>
      <xdr:nvPicPr>
        <xdr:cNvPr id="10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182327550"/>
          <a:ext cx="5991225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k.finma.ch/sites/6005-T/Dossiers/Aktuariat/Betriebsrechnung%20BV/BRBV%20BJ%202019/BRBV%20Erfassungsmappe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k.finma.ch/sites/6005-T/Dossiers/Aktuariat/Betriebsrechnung%20BV/BRBV%20BJ%202019/Transparenzbericht/TB%20Abbildungen%20BJ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EBERSICHT"/>
      <sheetName val="Cube"/>
      <sheetName val="to do"/>
      <sheetName val="ER"/>
      <sheetName val="BILANZ"/>
      <sheetName val="TECHN ZERLEGUNG"/>
      <sheetName val="BESTANDESSTATISTIK"/>
      <sheetName val="BILANZIERUNGSGRUNDSAETZE"/>
      <sheetName val="BEWERTUNGSRESERVEN"/>
      <sheetName val="OFFENLEGUNGSSCHEMA"/>
      <sheetName val="BVG-MINDESTZINSSATZ"/>
      <sheetName val="TEXT"/>
    </sheetNames>
    <sheetDataSet>
      <sheetData sheetId="0" refreshError="1">
        <row r="4">
          <cell r="E4" t="str">
            <v>all</v>
          </cell>
        </row>
        <row r="8">
          <cell r="E8">
            <v>2018</v>
          </cell>
        </row>
      </sheetData>
      <sheetData sheetId="1" refreshError="1">
        <row r="4">
          <cell r="B4" t="str">
            <v>BR 2 Jahre</v>
          </cell>
        </row>
        <row r="5">
          <cell r="B5" t="str">
            <v>BR</v>
          </cell>
        </row>
        <row r="9">
          <cell r="B9" t="str" vm="1">
            <v>BR 2018</v>
          </cell>
        </row>
        <row r="10">
          <cell r="B10">
            <v>2</v>
          </cell>
        </row>
        <row r="12">
          <cell r="B12" t="str" vm="2">
            <v>all</v>
          </cell>
        </row>
        <row r="20">
          <cell r="A20" t="str" vm="3">
            <v>cQuoteNum</v>
          </cell>
        </row>
        <row r="21">
          <cell r="A21" t="str" vm="4">
            <v>cQuoteDiv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>
            <v>1985</v>
          </cell>
          <cell r="B3">
            <v>0.04</v>
          </cell>
        </row>
        <row r="4">
          <cell r="A4">
            <v>1986</v>
          </cell>
          <cell r="B4">
            <v>0.04</v>
          </cell>
        </row>
        <row r="5">
          <cell r="A5">
            <v>1987</v>
          </cell>
          <cell r="B5">
            <v>0.04</v>
          </cell>
        </row>
        <row r="6">
          <cell r="A6">
            <v>1988</v>
          </cell>
          <cell r="B6">
            <v>0.04</v>
          </cell>
        </row>
        <row r="7">
          <cell r="A7">
            <v>1989</v>
          </cell>
          <cell r="B7">
            <v>0.04</v>
          </cell>
        </row>
        <row r="8">
          <cell r="A8">
            <v>1990</v>
          </cell>
          <cell r="B8">
            <v>0.04</v>
          </cell>
        </row>
        <row r="9">
          <cell r="A9">
            <v>1991</v>
          </cell>
          <cell r="B9">
            <v>0.04</v>
          </cell>
        </row>
        <row r="10">
          <cell r="A10">
            <v>1992</v>
          </cell>
          <cell r="B10">
            <v>0.04</v>
          </cell>
        </row>
        <row r="11">
          <cell r="A11">
            <v>1993</v>
          </cell>
          <cell r="B11">
            <v>0.04</v>
          </cell>
        </row>
        <row r="12">
          <cell r="A12">
            <v>1994</v>
          </cell>
          <cell r="B12">
            <v>0.04</v>
          </cell>
        </row>
        <row r="13">
          <cell r="A13">
            <v>1995</v>
          </cell>
          <cell r="B13">
            <v>0.04</v>
          </cell>
        </row>
        <row r="14">
          <cell r="A14">
            <v>1996</v>
          </cell>
          <cell r="B14">
            <v>0.04</v>
          </cell>
        </row>
        <row r="15">
          <cell r="A15">
            <v>1997</v>
          </cell>
          <cell r="B15">
            <v>0.04</v>
          </cell>
        </row>
        <row r="16">
          <cell r="A16">
            <v>1998</v>
          </cell>
          <cell r="B16">
            <v>0.04</v>
          </cell>
        </row>
        <row r="17">
          <cell r="A17">
            <v>1999</v>
          </cell>
          <cell r="B17">
            <v>0.04</v>
          </cell>
        </row>
        <row r="18">
          <cell r="A18">
            <v>2000</v>
          </cell>
          <cell r="B18">
            <v>0.04</v>
          </cell>
        </row>
        <row r="19">
          <cell r="A19">
            <v>2001</v>
          </cell>
          <cell r="B19">
            <v>0.04</v>
          </cell>
        </row>
        <row r="20">
          <cell r="A20">
            <v>2002</v>
          </cell>
          <cell r="B20">
            <v>0.04</v>
          </cell>
        </row>
        <row r="21">
          <cell r="A21">
            <v>2003</v>
          </cell>
          <cell r="B21">
            <v>3.2500000000000001E-2</v>
          </cell>
        </row>
        <row r="22">
          <cell r="A22">
            <v>2004</v>
          </cell>
          <cell r="B22">
            <v>2.2499999999999999E-2</v>
          </cell>
        </row>
        <row r="23">
          <cell r="A23">
            <v>2005</v>
          </cell>
          <cell r="B23">
            <v>2.5000000000000001E-2</v>
          </cell>
        </row>
        <row r="24">
          <cell r="A24">
            <v>2006</v>
          </cell>
          <cell r="B24">
            <v>2.5000000000000001E-2</v>
          </cell>
        </row>
        <row r="25">
          <cell r="A25">
            <v>2007</v>
          </cell>
          <cell r="B25">
            <v>2.5000000000000001E-2</v>
          </cell>
        </row>
        <row r="26">
          <cell r="A26">
            <v>2008</v>
          </cell>
          <cell r="B26">
            <v>2.75E-2</v>
          </cell>
        </row>
        <row r="27">
          <cell r="A27">
            <v>2009</v>
          </cell>
          <cell r="B27">
            <v>0.02</v>
          </cell>
        </row>
        <row r="28">
          <cell r="A28">
            <v>2010</v>
          </cell>
          <cell r="B28">
            <v>0.02</v>
          </cell>
        </row>
        <row r="29">
          <cell r="A29">
            <v>2011</v>
          </cell>
          <cell r="B29">
            <v>0.02</v>
          </cell>
        </row>
        <row r="30">
          <cell r="A30">
            <v>2012</v>
          </cell>
          <cell r="B30">
            <v>1.4999999999999999E-2</v>
          </cell>
        </row>
        <row r="31">
          <cell r="A31">
            <v>2013</v>
          </cell>
          <cell r="B31">
            <v>1.4999999999999999E-2</v>
          </cell>
        </row>
        <row r="32">
          <cell r="A32">
            <v>2014</v>
          </cell>
          <cell r="B32">
            <v>1.7500000000000002E-2</v>
          </cell>
        </row>
        <row r="33">
          <cell r="A33">
            <v>2015</v>
          </cell>
          <cell r="B33">
            <v>1.7500000000000002E-2</v>
          </cell>
        </row>
        <row r="34">
          <cell r="A34">
            <v>2016</v>
          </cell>
          <cell r="B34">
            <v>1.2500000000000001E-2</v>
          </cell>
        </row>
        <row r="35">
          <cell r="A35">
            <v>2017</v>
          </cell>
          <cell r="B35">
            <v>0.01</v>
          </cell>
        </row>
        <row r="36">
          <cell r="A36">
            <v>2018</v>
          </cell>
          <cell r="B36">
            <v>0.01</v>
          </cell>
        </row>
        <row r="37">
          <cell r="A37">
            <v>2019</v>
          </cell>
          <cell r="B37">
            <v>0.01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"/>
      <sheetName val="Abb1"/>
      <sheetName val="Abb2"/>
      <sheetName val="Abb3"/>
      <sheetName val="Abb4"/>
      <sheetName val="Abb5"/>
      <sheetName val="Abb6"/>
      <sheetName val="Abb7"/>
      <sheetName val="Abb8"/>
      <sheetName val="Abb9"/>
      <sheetName val="Abb10"/>
      <sheetName val="Abb11"/>
      <sheetName val="Abb12"/>
      <sheetName val="Abb13"/>
      <sheetName val="Abb14"/>
      <sheetName val="Abb15"/>
      <sheetName val="Abb16"/>
      <sheetName val="Abb17"/>
      <sheetName val="Abb17a"/>
      <sheetName val="Abb18"/>
      <sheetName val="Abb19"/>
      <sheetName val="Abb20"/>
      <sheetName val="Abb21"/>
      <sheetName val="Abb22"/>
      <sheetName val="Abb23"/>
      <sheetName val="Abb24"/>
      <sheetName val="Abb25"/>
      <sheetName val="Abb26"/>
      <sheetName val="Abb27"/>
      <sheetName val="Abb28"/>
      <sheetName val="Abb29"/>
      <sheetName val="Abb30"/>
      <sheetName val="Abb31"/>
      <sheetName val="Abb32"/>
      <sheetName val="Abb33"/>
      <sheetName val="Abb34"/>
      <sheetName val="Abb35"/>
      <sheetName val="Abb36"/>
      <sheetName val="Abb37"/>
      <sheetName val="Abb38"/>
      <sheetName val="Abb39"/>
      <sheetName val="Abb40"/>
      <sheetName val="Abb41"/>
      <sheetName val="Abb42"/>
      <sheetName val="Abb43"/>
      <sheetName val="Abb44"/>
      <sheetName val="Abb45"/>
    </sheetNames>
    <sheetDataSet>
      <sheetData sheetId="0">
        <row r="4">
          <cell r="F4">
            <v>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Vermögensverwaltungskosten 2019 in Prozent der Buchwerte der Kapitalanlagen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ables/table1.xml><?xml version="1.0" encoding="utf-8"?>
<table xmlns="http://schemas.openxmlformats.org/spreadsheetml/2006/main" id="1" name="Tableau1" displayName="Tableau1" ref="A1:C218" totalsRowShown="0" headerRowDxfId="5" dataDxfId="3" headerRowBorderDxfId="4">
  <autoFilter ref="A1:C218"/>
  <tableColumns count="3">
    <tableColumn id="1" name="Ref" dataDxfId="2"/>
    <tableColumn id="2" name="Deutsch" dataDxfId="1"/>
    <tableColumn id="3" name="Französisch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1"/>
  </sheetPr>
  <dimension ref="A1:FS248"/>
  <sheetViews>
    <sheetView tabSelected="1" zoomScaleNormal="100" workbookViewId="0">
      <pane xSplit="5" ySplit="6" topLeftCell="F115" activePane="bottomRight" state="frozen"/>
      <selection pane="topRight" activeCell="F1" sqref="F1"/>
      <selection pane="bottomLeft" activeCell="A7" sqref="A7"/>
      <selection pane="bottomRight"/>
    </sheetView>
  </sheetViews>
  <sheetFormatPr baseColWidth="10" defaultColWidth="9.140625" defaultRowHeight="12.75" x14ac:dyDescent="0.2"/>
  <cols>
    <col min="1" max="1" width="4.28515625" style="21" customWidth="1"/>
    <col min="2" max="2" width="7.140625" style="21" customWidth="1"/>
    <col min="3" max="3" width="7.85546875" style="21" customWidth="1"/>
    <col min="4" max="4" width="12.5703125" style="21" customWidth="1"/>
    <col min="5" max="5" width="28.85546875" style="21" customWidth="1"/>
    <col min="6" max="7" width="15" style="21" customWidth="1"/>
    <col min="8" max="9" width="10" style="21" customWidth="1"/>
    <col min="10" max="10" width="2.140625" style="21" customWidth="1"/>
    <col min="11" max="12" width="15" style="21" customWidth="1"/>
    <col min="13" max="14" width="10" style="21" customWidth="1"/>
    <col min="15" max="15" width="2.140625" style="21" customWidth="1"/>
    <col min="16" max="17" width="15" style="21" customWidth="1"/>
    <col min="18" max="19" width="10" style="21" customWidth="1"/>
    <col min="20" max="20" width="2.140625" style="21" customWidth="1"/>
    <col min="21" max="21" width="15" style="21" customWidth="1"/>
    <col min="22" max="22" width="3.5703125" style="21" customWidth="1"/>
    <col min="23" max="24" width="15" style="21" customWidth="1"/>
    <col min="25" max="26" width="10" style="21" customWidth="1"/>
    <col min="27" max="27" width="2.140625" style="21" customWidth="1"/>
    <col min="28" max="29" width="15" style="21" customWidth="1"/>
    <col min="30" max="31" width="10" style="21" customWidth="1"/>
    <col min="32" max="32" width="2.140625" style="21" customWidth="1"/>
    <col min="33" max="34" width="15" style="21" customWidth="1"/>
    <col min="35" max="36" width="10" style="21" customWidth="1"/>
    <col min="37" max="37" width="2.140625" style="21" customWidth="1"/>
    <col min="38" max="38" width="15" style="21" customWidth="1"/>
    <col min="39" max="39" width="3.5703125" style="21" customWidth="1"/>
    <col min="40" max="41" width="15" style="21" customWidth="1"/>
    <col min="42" max="43" width="10" style="21" customWidth="1"/>
    <col min="44" max="44" width="2.140625" style="21" customWidth="1"/>
    <col min="45" max="46" width="15" style="21" customWidth="1"/>
    <col min="47" max="48" width="10" style="21" customWidth="1"/>
    <col min="49" max="49" width="2.140625" style="21" customWidth="1"/>
    <col min="50" max="51" width="15" style="21" customWidth="1"/>
    <col min="52" max="53" width="10" style="21" customWidth="1"/>
    <col min="54" max="54" width="2.140625" style="21" customWidth="1"/>
    <col min="55" max="55" width="15" style="21" customWidth="1"/>
    <col min="56" max="56" width="3.5703125" style="21" customWidth="1"/>
    <col min="57" max="58" width="15" style="21" customWidth="1"/>
    <col min="59" max="60" width="10" style="21" customWidth="1"/>
    <col min="61" max="61" width="2.140625" style="21" customWidth="1"/>
    <col min="62" max="63" width="15" style="21" customWidth="1"/>
    <col min="64" max="65" width="10" style="21" customWidth="1"/>
    <col min="66" max="66" width="2.140625" style="21" customWidth="1"/>
    <col min="67" max="68" width="15" style="21" customWidth="1"/>
    <col min="69" max="70" width="10" style="21" customWidth="1"/>
    <col min="71" max="71" width="2.140625" style="21" customWidth="1"/>
    <col min="72" max="72" width="15" style="21" customWidth="1"/>
    <col min="73" max="73" width="3.5703125" style="21" customWidth="1"/>
    <col min="74" max="75" width="15" style="21" customWidth="1"/>
    <col min="76" max="77" width="10" style="21" customWidth="1"/>
    <col min="78" max="78" width="2.140625" style="21" customWidth="1"/>
    <col min="79" max="80" width="15" style="21" customWidth="1"/>
    <col min="81" max="82" width="10" style="21" customWidth="1"/>
    <col min="83" max="83" width="2.140625" style="21" customWidth="1"/>
    <col min="84" max="85" width="15" style="21" customWidth="1"/>
    <col min="86" max="87" width="10" style="21" customWidth="1"/>
    <col min="88" max="88" width="2.140625" style="21" customWidth="1"/>
    <col min="89" max="89" width="15" style="21" customWidth="1"/>
    <col min="90" max="90" width="3.5703125" style="21" customWidth="1"/>
    <col min="91" max="92" width="15" style="21" customWidth="1"/>
    <col min="93" max="94" width="10" style="21" customWidth="1"/>
    <col min="95" max="95" width="2.140625" style="21" customWidth="1"/>
    <col min="96" max="97" width="15" style="21" customWidth="1"/>
    <col min="98" max="99" width="10" style="21" customWidth="1"/>
    <col min="100" max="100" width="2.140625" style="21" customWidth="1"/>
    <col min="101" max="102" width="15" style="21" customWidth="1"/>
    <col min="103" max="104" width="10" style="21" customWidth="1"/>
    <col min="105" max="105" width="2.140625" style="21" customWidth="1"/>
    <col min="106" max="106" width="15" style="21" customWidth="1"/>
    <col min="107" max="107" width="3.5703125" style="21" customWidth="1"/>
    <col min="108" max="109" width="15" style="21" customWidth="1"/>
    <col min="110" max="111" width="10" style="21" customWidth="1"/>
    <col min="112" max="112" width="2.140625" style="21" customWidth="1"/>
    <col min="113" max="114" width="15" style="21" customWidth="1"/>
    <col min="115" max="116" width="10" style="21" customWidth="1"/>
    <col min="117" max="117" width="2.140625" style="21" customWidth="1"/>
    <col min="118" max="119" width="15" style="21" customWidth="1"/>
    <col min="120" max="121" width="10" style="21" customWidth="1"/>
    <col min="122" max="122" width="2.140625" style="21" customWidth="1"/>
    <col min="123" max="123" width="15" style="21" customWidth="1"/>
    <col min="124" max="124" width="3.5703125" style="21" customWidth="1"/>
    <col min="125" max="126" width="15" style="21" customWidth="1"/>
    <col min="127" max="128" width="10" style="21" customWidth="1"/>
    <col min="129" max="129" width="2.140625" style="21" customWidth="1"/>
    <col min="130" max="131" width="15" style="21" customWidth="1"/>
    <col min="132" max="133" width="10" style="21" customWidth="1"/>
    <col min="134" max="134" width="2.140625" style="21" customWidth="1"/>
    <col min="135" max="136" width="15" style="21" customWidth="1"/>
    <col min="137" max="138" width="10" style="21" customWidth="1"/>
    <col min="139" max="139" width="2.140625" style="21" customWidth="1"/>
    <col min="140" max="140" width="15" style="21" customWidth="1"/>
    <col min="141" max="141" width="3.5703125" style="21" customWidth="1"/>
    <col min="142" max="143" width="15" style="21" customWidth="1"/>
    <col min="144" max="145" width="10" style="21" customWidth="1"/>
    <col min="146" max="146" width="2.140625" style="21" customWidth="1"/>
    <col min="147" max="148" width="15" style="21" customWidth="1"/>
    <col min="149" max="150" width="10" style="21" customWidth="1"/>
    <col min="151" max="151" width="2.140625" style="21" customWidth="1"/>
    <col min="152" max="153" width="15" style="21" customWidth="1"/>
    <col min="154" max="155" width="10" style="21" customWidth="1"/>
    <col min="156" max="156" width="2.140625" style="21" customWidth="1"/>
    <col min="157" max="157" width="15" style="21" customWidth="1"/>
    <col min="158" max="158" width="3.5703125" style="21" customWidth="1"/>
    <col min="159" max="160" width="15" style="21" customWidth="1"/>
    <col min="161" max="162" width="10" style="21" customWidth="1"/>
    <col min="163" max="163" width="2.140625" style="21" customWidth="1"/>
    <col min="164" max="165" width="15" style="21" customWidth="1"/>
    <col min="166" max="167" width="10" style="21" customWidth="1"/>
    <col min="168" max="168" width="2.140625" style="21" customWidth="1"/>
    <col min="169" max="170" width="15" style="21" customWidth="1"/>
    <col min="171" max="172" width="10" style="21" customWidth="1"/>
    <col min="173" max="173" width="2.140625" style="21" customWidth="1"/>
    <col min="174" max="174" width="15" style="21" customWidth="1"/>
    <col min="175" max="175" width="3.5703125" style="21" customWidth="1"/>
    <col min="176" max="16384" width="9.140625" style="21"/>
  </cols>
  <sheetData>
    <row r="1" spans="1:175" x14ac:dyDescent="0.2">
      <c r="A1" s="18" t="s">
        <v>587</v>
      </c>
      <c r="B1" s="42" t="s">
        <v>551</v>
      </c>
      <c r="C1" s="42" t="s">
        <v>552</v>
      </c>
      <c r="D1" s="42" t="s">
        <v>553</v>
      </c>
      <c r="E1" s="42" t="s">
        <v>554</v>
      </c>
      <c r="F1" s="43" t="s">
        <v>555</v>
      </c>
      <c r="G1" s="43" t="s">
        <v>556</v>
      </c>
      <c r="H1" s="43" t="s">
        <v>557</v>
      </c>
      <c r="I1" s="43" t="s">
        <v>558</v>
      </c>
      <c r="J1" s="43" t="s">
        <v>559</v>
      </c>
      <c r="K1" s="43" t="s">
        <v>560</v>
      </c>
      <c r="L1" s="43" t="s">
        <v>561</v>
      </c>
      <c r="M1" s="43" t="s">
        <v>562</v>
      </c>
      <c r="N1" s="43" t="s">
        <v>563</v>
      </c>
      <c r="O1" s="43" t="s">
        <v>564</v>
      </c>
      <c r="P1" s="43" t="s">
        <v>565</v>
      </c>
      <c r="Q1" s="43" t="s">
        <v>566</v>
      </c>
      <c r="R1" s="43" t="s">
        <v>567</v>
      </c>
      <c r="S1" s="43" t="s">
        <v>568</v>
      </c>
      <c r="T1" s="43" t="s">
        <v>569</v>
      </c>
      <c r="U1" s="43" t="s">
        <v>570</v>
      </c>
      <c r="V1" s="44"/>
      <c r="W1" s="43" t="s">
        <v>555</v>
      </c>
      <c r="X1" s="43" t="s">
        <v>556</v>
      </c>
      <c r="Y1" s="43" t="s">
        <v>557</v>
      </c>
      <c r="Z1" s="43" t="s">
        <v>558</v>
      </c>
      <c r="AA1" s="43" t="s">
        <v>559</v>
      </c>
      <c r="AB1" s="43" t="s">
        <v>560</v>
      </c>
      <c r="AC1" s="43" t="s">
        <v>561</v>
      </c>
      <c r="AD1" s="43" t="s">
        <v>562</v>
      </c>
      <c r="AE1" s="43" t="s">
        <v>563</v>
      </c>
      <c r="AF1" s="43" t="s">
        <v>564</v>
      </c>
      <c r="AG1" s="43" t="s">
        <v>565</v>
      </c>
      <c r="AH1" s="43" t="s">
        <v>566</v>
      </c>
      <c r="AI1" s="43" t="s">
        <v>567</v>
      </c>
      <c r="AJ1" s="43" t="s">
        <v>568</v>
      </c>
      <c r="AK1" s="43" t="s">
        <v>569</v>
      </c>
      <c r="AL1" s="43" t="s">
        <v>570</v>
      </c>
      <c r="AM1" s="44"/>
      <c r="AN1" s="43" t="s">
        <v>555</v>
      </c>
      <c r="AO1" s="43" t="s">
        <v>556</v>
      </c>
      <c r="AP1" s="43" t="s">
        <v>557</v>
      </c>
      <c r="AQ1" s="43" t="s">
        <v>558</v>
      </c>
      <c r="AR1" s="43" t="s">
        <v>559</v>
      </c>
      <c r="AS1" s="43" t="s">
        <v>560</v>
      </c>
      <c r="AT1" s="43" t="s">
        <v>561</v>
      </c>
      <c r="AU1" s="43" t="s">
        <v>562</v>
      </c>
      <c r="AV1" s="43" t="s">
        <v>563</v>
      </c>
      <c r="AW1" s="43" t="s">
        <v>564</v>
      </c>
      <c r="AX1" s="43" t="s">
        <v>565</v>
      </c>
      <c r="AY1" s="43" t="s">
        <v>566</v>
      </c>
      <c r="AZ1" s="43" t="s">
        <v>567</v>
      </c>
      <c r="BA1" s="43" t="s">
        <v>568</v>
      </c>
      <c r="BB1" s="43" t="s">
        <v>569</v>
      </c>
      <c r="BC1" s="43" t="s">
        <v>570</v>
      </c>
      <c r="BD1" s="44"/>
      <c r="BE1" s="43" t="s">
        <v>555</v>
      </c>
      <c r="BF1" s="43" t="s">
        <v>556</v>
      </c>
      <c r="BG1" s="43" t="s">
        <v>557</v>
      </c>
      <c r="BH1" s="43" t="s">
        <v>558</v>
      </c>
      <c r="BI1" s="43" t="s">
        <v>559</v>
      </c>
      <c r="BJ1" s="43" t="s">
        <v>560</v>
      </c>
      <c r="BK1" s="43" t="s">
        <v>561</v>
      </c>
      <c r="BL1" s="43" t="s">
        <v>562</v>
      </c>
      <c r="BM1" s="43" t="s">
        <v>563</v>
      </c>
      <c r="BN1" s="43" t="s">
        <v>564</v>
      </c>
      <c r="BO1" s="43" t="s">
        <v>565</v>
      </c>
      <c r="BP1" s="43" t="s">
        <v>566</v>
      </c>
      <c r="BQ1" s="43" t="s">
        <v>567</v>
      </c>
      <c r="BR1" s="43" t="s">
        <v>568</v>
      </c>
      <c r="BS1" s="43" t="s">
        <v>569</v>
      </c>
      <c r="BT1" s="43" t="s">
        <v>570</v>
      </c>
      <c r="BU1" s="44"/>
      <c r="BV1" s="43" t="s">
        <v>555</v>
      </c>
      <c r="BW1" s="43" t="s">
        <v>556</v>
      </c>
      <c r="BX1" s="43" t="s">
        <v>557</v>
      </c>
      <c r="BY1" s="43" t="s">
        <v>558</v>
      </c>
      <c r="BZ1" s="43" t="s">
        <v>559</v>
      </c>
      <c r="CA1" s="43" t="s">
        <v>560</v>
      </c>
      <c r="CB1" s="43" t="s">
        <v>561</v>
      </c>
      <c r="CC1" s="43" t="s">
        <v>562</v>
      </c>
      <c r="CD1" s="43" t="s">
        <v>563</v>
      </c>
      <c r="CE1" s="43" t="s">
        <v>564</v>
      </c>
      <c r="CF1" s="43" t="s">
        <v>565</v>
      </c>
      <c r="CG1" s="43" t="s">
        <v>566</v>
      </c>
      <c r="CH1" s="43" t="s">
        <v>567</v>
      </c>
      <c r="CI1" s="43" t="s">
        <v>568</v>
      </c>
      <c r="CJ1" s="43" t="s">
        <v>569</v>
      </c>
      <c r="CK1" s="43" t="s">
        <v>570</v>
      </c>
      <c r="CL1" s="44"/>
      <c r="CM1" s="43" t="s">
        <v>555</v>
      </c>
      <c r="CN1" s="43" t="s">
        <v>556</v>
      </c>
      <c r="CO1" s="43" t="s">
        <v>557</v>
      </c>
      <c r="CP1" s="43" t="s">
        <v>558</v>
      </c>
      <c r="CQ1" s="43" t="s">
        <v>559</v>
      </c>
      <c r="CR1" s="43" t="s">
        <v>560</v>
      </c>
      <c r="CS1" s="43" t="s">
        <v>561</v>
      </c>
      <c r="CT1" s="43" t="s">
        <v>562</v>
      </c>
      <c r="CU1" s="43" t="s">
        <v>563</v>
      </c>
      <c r="CV1" s="43" t="s">
        <v>564</v>
      </c>
      <c r="CW1" s="43" t="s">
        <v>565</v>
      </c>
      <c r="CX1" s="43" t="s">
        <v>566</v>
      </c>
      <c r="CY1" s="43" t="s">
        <v>567</v>
      </c>
      <c r="CZ1" s="43" t="s">
        <v>568</v>
      </c>
      <c r="DA1" s="43" t="s">
        <v>569</v>
      </c>
      <c r="DB1" s="43" t="s">
        <v>570</v>
      </c>
      <c r="DC1" s="44"/>
      <c r="DD1" s="43" t="s">
        <v>555</v>
      </c>
      <c r="DE1" s="43" t="s">
        <v>556</v>
      </c>
      <c r="DF1" s="43" t="s">
        <v>557</v>
      </c>
      <c r="DG1" s="43" t="s">
        <v>558</v>
      </c>
      <c r="DH1" s="43" t="s">
        <v>559</v>
      </c>
      <c r="DI1" s="43" t="s">
        <v>560</v>
      </c>
      <c r="DJ1" s="43" t="s">
        <v>561</v>
      </c>
      <c r="DK1" s="43" t="s">
        <v>562</v>
      </c>
      <c r="DL1" s="43" t="s">
        <v>563</v>
      </c>
      <c r="DM1" s="43" t="s">
        <v>564</v>
      </c>
      <c r="DN1" s="43" t="s">
        <v>565</v>
      </c>
      <c r="DO1" s="43" t="s">
        <v>566</v>
      </c>
      <c r="DP1" s="43" t="s">
        <v>567</v>
      </c>
      <c r="DQ1" s="43" t="s">
        <v>568</v>
      </c>
      <c r="DR1" s="43" t="s">
        <v>569</v>
      </c>
      <c r="DS1" s="43" t="s">
        <v>570</v>
      </c>
      <c r="DT1" s="44"/>
      <c r="DU1" s="43" t="s">
        <v>555</v>
      </c>
      <c r="DV1" s="43" t="s">
        <v>556</v>
      </c>
      <c r="DW1" s="43" t="s">
        <v>557</v>
      </c>
      <c r="DX1" s="43" t="s">
        <v>558</v>
      </c>
      <c r="DY1" s="43" t="s">
        <v>559</v>
      </c>
      <c r="DZ1" s="43" t="s">
        <v>560</v>
      </c>
      <c r="EA1" s="43" t="s">
        <v>561</v>
      </c>
      <c r="EB1" s="43" t="s">
        <v>562</v>
      </c>
      <c r="EC1" s="43" t="s">
        <v>563</v>
      </c>
      <c r="ED1" s="43" t="s">
        <v>564</v>
      </c>
      <c r="EE1" s="43" t="s">
        <v>565</v>
      </c>
      <c r="EF1" s="43" t="s">
        <v>566</v>
      </c>
      <c r="EG1" s="43" t="s">
        <v>567</v>
      </c>
      <c r="EH1" s="43" t="s">
        <v>568</v>
      </c>
      <c r="EI1" s="43" t="s">
        <v>569</v>
      </c>
      <c r="EJ1" s="43" t="s">
        <v>570</v>
      </c>
      <c r="EK1" s="44"/>
      <c r="EL1" s="43" t="s">
        <v>555</v>
      </c>
      <c r="EM1" s="43" t="s">
        <v>556</v>
      </c>
      <c r="EN1" s="43" t="s">
        <v>557</v>
      </c>
      <c r="EO1" s="43" t="s">
        <v>558</v>
      </c>
      <c r="EP1" s="43" t="s">
        <v>559</v>
      </c>
      <c r="EQ1" s="43" t="s">
        <v>560</v>
      </c>
      <c r="ER1" s="43" t="s">
        <v>561</v>
      </c>
      <c r="ES1" s="43" t="s">
        <v>562</v>
      </c>
      <c r="ET1" s="43" t="s">
        <v>563</v>
      </c>
      <c r="EU1" s="43" t="s">
        <v>564</v>
      </c>
      <c r="EV1" s="43" t="s">
        <v>565</v>
      </c>
      <c r="EW1" s="43" t="s">
        <v>566</v>
      </c>
      <c r="EX1" s="43" t="s">
        <v>567</v>
      </c>
      <c r="EY1" s="43" t="s">
        <v>568</v>
      </c>
      <c r="EZ1" s="43" t="s">
        <v>569</v>
      </c>
      <c r="FA1" s="43" t="s">
        <v>570</v>
      </c>
      <c r="FB1" s="44"/>
      <c r="FC1" s="43" t="s">
        <v>555</v>
      </c>
      <c r="FD1" s="43" t="s">
        <v>556</v>
      </c>
      <c r="FE1" s="43" t="s">
        <v>557</v>
      </c>
      <c r="FF1" s="43" t="s">
        <v>558</v>
      </c>
      <c r="FG1" s="43" t="s">
        <v>559</v>
      </c>
      <c r="FH1" s="43" t="s">
        <v>560</v>
      </c>
      <c r="FI1" s="43" t="s">
        <v>561</v>
      </c>
      <c r="FJ1" s="43" t="s">
        <v>562</v>
      </c>
      <c r="FK1" s="43" t="s">
        <v>563</v>
      </c>
      <c r="FL1" s="43" t="s">
        <v>564</v>
      </c>
      <c r="FM1" s="43" t="s">
        <v>565</v>
      </c>
      <c r="FN1" s="43" t="s">
        <v>566</v>
      </c>
      <c r="FO1" s="43" t="s">
        <v>567</v>
      </c>
      <c r="FP1" s="43" t="s">
        <v>568</v>
      </c>
      <c r="FQ1" s="43" t="s">
        <v>569</v>
      </c>
      <c r="FR1" s="43" t="s">
        <v>570</v>
      </c>
      <c r="FS1" s="44"/>
    </row>
    <row r="2" spans="1:175" ht="15.75" x14ac:dyDescent="0.25">
      <c r="A2" s="42">
        <v>600</v>
      </c>
      <c r="B2" s="45" t="str">
        <f>"18.     "&amp;VLOOKUP($A2&amp;B$1,TEXTDF,(SPRCODE="DE")*2+(SPRCODE="FR")*3,FALSE)</f>
        <v>18.     Offenlegungsschema gegenüber den versicherten Vorsorgeeinrichtungen</v>
      </c>
      <c r="C2" s="46"/>
      <c r="D2" s="46"/>
      <c r="E2" s="46"/>
      <c r="F2" s="46"/>
      <c r="G2" s="46"/>
      <c r="H2" s="47"/>
      <c r="I2" s="47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4"/>
      <c r="W2" s="46"/>
      <c r="X2" s="46"/>
      <c r="Y2" s="47"/>
      <c r="Z2" s="47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4"/>
      <c r="AN2" s="46"/>
      <c r="AO2" s="46"/>
      <c r="AP2" s="47"/>
      <c r="AQ2" s="47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4"/>
      <c r="BE2" s="46"/>
      <c r="BF2" s="46"/>
      <c r="BG2" s="47"/>
      <c r="BH2" s="47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4"/>
      <c r="BV2" s="46"/>
      <c r="BW2" s="46"/>
      <c r="BX2" s="47"/>
      <c r="BY2" s="47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4"/>
      <c r="CM2" s="46"/>
      <c r="CN2" s="46"/>
      <c r="CO2" s="47"/>
      <c r="CP2" s="47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4"/>
      <c r="DD2" s="46"/>
      <c r="DE2" s="46"/>
      <c r="DF2" s="47"/>
      <c r="DG2" s="47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4"/>
      <c r="DU2" s="46"/>
      <c r="DV2" s="46"/>
      <c r="DW2" s="47"/>
      <c r="DX2" s="47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4"/>
      <c r="EL2" s="46"/>
      <c r="EM2" s="46"/>
      <c r="EN2" s="47"/>
      <c r="EO2" s="47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4"/>
      <c r="FC2" s="46"/>
      <c r="FD2" s="46"/>
      <c r="FE2" s="47"/>
      <c r="FF2" s="47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4"/>
    </row>
    <row r="3" spans="1:175" x14ac:dyDescent="0.2">
      <c r="A3" s="42">
        <v>601</v>
      </c>
      <c r="B3" s="48" t="str">
        <f>VLOOKUP($A3&amp;B$1,TEXTDF,(SPRCODE="DE")*2+(SPRCODE="FR")*3,FALSE)</f>
        <v>Betriebsrechnung berufliche Vorsorge</v>
      </c>
      <c r="C3" s="46"/>
      <c r="D3" s="46"/>
      <c r="E3" s="46"/>
      <c r="F3" s="46"/>
      <c r="G3" s="46"/>
      <c r="H3" s="47"/>
      <c r="I3" s="47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4"/>
      <c r="W3" s="46"/>
      <c r="X3" s="46"/>
      <c r="Y3" s="47"/>
      <c r="Z3" s="47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4"/>
      <c r="AN3" s="46"/>
      <c r="AO3" s="46"/>
      <c r="AP3" s="47"/>
      <c r="AQ3" s="47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4"/>
      <c r="BE3" s="46"/>
      <c r="BF3" s="46"/>
      <c r="BG3" s="47"/>
      <c r="BH3" s="47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4"/>
      <c r="BV3" s="46"/>
      <c r="BW3" s="46"/>
      <c r="BX3" s="47"/>
      <c r="BY3" s="47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4"/>
      <c r="CM3" s="46"/>
      <c r="CN3" s="46"/>
      <c r="CO3" s="47"/>
      <c r="CP3" s="47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4"/>
      <c r="DD3" s="46"/>
      <c r="DE3" s="46"/>
      <c r="DF3" s="47"/>
      <c r="DG3" s="47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4"/>
      <c r="DU3" s="46"/>
      <c r="DV3" s="46"/>
      <c r="DW3" s="47"/>
      <c r="DX3" s="47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4"/>
      <c r="EL3" s="46"/>
      <c r="EM3" s="46"/>
      <c r="EN3" s="47"/>
      <c r="EO3" s="47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4"/>
      <c r="FC3" s="46"/>
      <c r="FD3" s="46"/>
      <c r="FE3" s="47"/>
      <c r="FF3" s="47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4"/>
    </row>
    <row r="4" spans="1:175" x14ac:dyDescent="0.2">
      <c r="A4" s="42">
        <v>602</v>
      </c>
      <c r="B4" s="46" t="str">
        <f>VLOOKUP($A4&amp;B$1,TEXTDF,(SPRCODE="DE")*2+(SPRCODE="FR")*3,FALSE)</f>
        <v>Minimal-Anforderungen der FINMA</v>
      </c>
      <c r="C4" s="46"/>
      <c r="D4" s="46"/>
      <c r="E4" s="46"/>
      <c r="F4" s="49"/>
      <c r="G4" s="49" t="s">
        <v>578</v>
      </c>
      <c r="H4" s="50" t="s">
        <v>579</v>
      </c>
      <c r="I4" s="50" t="s">
        <v>580</v>
      </c>
      <c r="J4" s="46"/>
      <c r="K4" s="49" t="s">
        <v>581</v>
      </c>
      <c r="L4" s="49" t="s">
        <v>582</v>
      </c>
      <c r="M4" s="49" t="s">
        <v>583</v>
      </c>
      <c r="N4" s="49" t="s">
        <v>584</v>
      </c>
      <c r="O4" s="49"/>
      <c r="P4" s="49" t="s">
        <v>585</v>
      </c>
      <c r="Q4" s="49" t="s">
        <v>586</v>
      </c>
      <c r="R4" s="49"/>
      <c r="S4" s="49"/>
      <c r="T4" s="46"/>
      <c r="U4" s="46"/>
      <c r="V4" s="44"/>
      <c r="W4" s="46"/>
      <c r="X4" s="46"/>
      <c r="Y4" s="47"/>
      <c r="Z4" s="47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4"/>
      <c r="AN4" s="46"/>
      <c r="AO4" s="46"/>
      <c r="AP4" s="47"/>
      <c r="AQ4" s="47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4"/>
      <c r="BE4" s="46"/>
      <c r="BF4" s="46"/>
      <c r="BG4" s="47"/>
      <c r="BH4" s="47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4"/>
      <c r="BV4" s="46"/>
      <c r="BW4" s="46"/>
      <c r="BX4" s="47"/>
      <c r="BY4" s="47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4"/>
      <c r="CM4" s="46"/>
      <c r="CN4" s="46"/>
      <c r="CO4" s="47"/>
      <c r="CP4" s="47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4"/>
      <c r="DD4" s="46"/>
      <c r="DE4" s="46"/>
      <c r="DF4" s="47"/>
      <c r="DG4" s="47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4"/>
      <c r="DU4" s="46"/>
      <c r="DV4" s="46"/>
      <c r="DW4" s="47"/>
      <c r="DX4" s="47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4"/>
      <c r="EL4" s="46"/>
      <c r="EM4" s="46"/>
      <c r="EN4" s="47"/>
      <c r="EO4" s="47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4"/>
      <c r="FC4" s="46"/>
      <c r="FD4" s="46"/>
      <c r="FE4" s="47"/>
      <c r="FF4" s="47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4"/>
    </row>
    <row r="5" spans="1:175" x14ac:dyDescent="0.2">
      <c r="A5" s="42">
        <v>603</v>
      </c>
      <c r="B5" s="46" t="str">
        <f>VLOOKUP($A5&amp;B$1,TEXTDF,(SPRCODE="DE")*2+(SPRCODE="FR")*3,FALSE)</f>
        <v xml:space="preserve">Lebensversicherungsunternehmen: </v>
      </c>
      <c r="C5" s="46"/>
      <c r="D5" s="46"/>
      <c r="E5" s="46"/>
      <c r="F5" s="52" t="b">
        <v>0</v>
      </c>
      <c r="G5" s="19" t="b">
        <v>1</v>
      </c>
      <c r="H5" s="20" t="b">
        <v>1</v>
      </c>
      <c r="I5" s="20" t="b">
        <v>1</v>
      </c>
      <c r="J5" s="19"/>
      <c r="K5" s="19" t="b">
        <v>1</v>
      </c>
      <c r="L5" s="19" t="b">
        <v>1</v>
      </c>
      <c r="M5" s="19" t="b">
        <v>1</v>
      </c>
      <c r="N5" s="19" t="b">
        <v>1</v>
      </c>
      <c r="O5" s="19"/>
      <c r="P5" s="19" t="b">
        <v>1</v>
      </c>
      <c r="Q5" s="19" t="b">
        <v>1</v>
      </c>
      <c r="R5" s="19"/>
      <c r="S5" s="19"/>
      <c r="T5" s="22"/>
      <c r="U5" s="22"/>
      <c r="V5" s="13"/>
      <c r="W5" s="120" t="s">
        <v>578</v>
      </c>
      <c r="X5" s="46"/>
      <c r="Y5" s="47"/>
      <c r="Z5" s="47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13"/>
      <c r="AN5" s="120" t="s">
        <v>579</v>
      </c>
      <c r="AO5" s="46"/>
      <c r="AP5" s="47"/>
      <c r="AQ5" s="47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13"/>
      <c r="BE5" s="120" t="s">
        <v>580</v>
      </c>
      <c r="BF5" s="46"/>
      <c r="BG5" s="47"/>
      <c r="BH5" s="47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13"/>
      <c r="BV5" s="120" t="s">
        <v>581</v>
      </c>
      <c r="BW5" s="46"/>
      <c r="BX5" s="47"/>
      <c r="BY5" s="47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13"/>
      <c r="CM5" s="120" t="s">
        <v>582</v>
      </c>
      <c r="CN5" s="46"/>
      <c r="CO5" s="47"/>
      <c r="CP5" s="47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13"/>
      <c r="DD5" s="120" t="s">
        <v>583</v>
      </c>
      <c r="DE5" s="46"/>
      <c r="DF5" s="47"/>
      <c r="DG5" s="47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13"/>
      <c r="DU5" s="120" t="s">
        <v>584</v>
      </c>
      <c r="DV5" s="46"/>
      <c r="DW5" s="47"/>
      <c r="DX5" s="47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13"/>
      <c r="EL5" s="120" t="s">
        <v>585</v>
      </c>
      <c r="EM5" s="46"/>
      <c r="EN5" s="47"/>
      <c r="EO5" s="47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13"/>
      <c r="FC5" s="120" t="s">
        <v>586</v>
      </c>
      <c r="FD5" s="46"/>
      <c r="FE5" s="47"/>
      <c r="FF5" s="47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13"/>
    </row>
    <row r="6" spans="1:175" x14ac:dyDescent="0.2">
      <c r="A6" s="42">
        <v>604</v>
      </c>
      <c r="B6" s="46" t="str">
        <f>VLOOKUP($A6&amp;B$1,TEXTDF,(SPRCODE="DE")*2+(SPRCODE="FR")*3,FALSE)</f>
        <v>Angaben in 1000 CHF, gemäss statutarischem Rechnungsabschluss</v>
      </c>
      <c r="C6" s="46"/>
      <c r="D6" s="46"/>
      <c r="E6" s="46"/>
      <c r="F6" s="53"/>
      <c r="G6" s="46"/>
      <c r="H6" s="47"/>
      <c r="I6" s="47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4"/>
      <c r="W6" s="53"/>
      <c r="X6" s="46"/>
      <c r="Y6" s="47"/>
      <c r="Z6" s="47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4"/>
      <c r="AN6" s="53"/>
      <c r="AO6" s="46"/>
      <c r="AP6" s="47"/>
      <c r="AQ6" s="47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4"/>
      <c r="BE6" s="53"/>
      <c r="BF6" s="46"/>
      <c r="BG6" s="47"/>
      <c r="BH6" s="47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4"/>
      <c r="BV6" s="53"/>
      <c r="BW6" s="46"/>
      <c r="BX6" s="47"/>
      <c r="BY6" s="47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4"/>
      <c r="CM6" s="53"/>
      <c r="CN6" s="46"/>
      <c r="CO6" s="47"/>
      <c r="CP6" s="47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4"/>
      <c r="DD6" s="53"/>
      <c r="DE6" s="46"/>
      <c r="DF6" s="47"/>
      <c r="DG6" s="47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4"/>
      <c r="DU6" s="53"/>
      <c r="DV6" s="46"/>
      <c r="DW6" s="47"/>
      <c r="DX6" s="47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4"/>
      <c r="EL6" s="53"/>
      <c r="EM6" s="46"/>
      <c r="EN6" s="47"/>
      <c r="EO6" s="47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4"/>
      <c r="FC6" s="53"/>
      <c r="FD6" s="46"/>
      <c r="FE6" s="47"/>
      <c r="FF6" s="47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4"/>
    </row>
    <row r="7" spans="1:175" ht="5.25" customHeight="1" x14ac:dyDescent="0.2">
      <c r="A7" s="42"/>
      <c r="B7" s="46"/>
      <c r="C7" s="46"/>
      <c r="D7" s="46"/>
      <c r="E7" s="46"/>
      <c r="F7" s="46"/>
      <c r="G7" s="46"/>
      <c r="H7" s="47"/>
      <c r="I7" s="47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4"/>
      <c r="W7" s="46"/>
      <c r="X7" s="46"/>
      <c r="Y7" s="47"/>
      <c r="Z7" s="47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4"/>
      <c r="AN7" s="46"/>
      <c r="AO7" s="46"/>
      <c r="AP7" s="47"/>
      <c r="AQ7" s="47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4"/>
      <c r="BE7" s="46"/>
      <c r="BF7" s="46"/>
      <c r="BG7" s="47"/>
      <c r="BH7" s="47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4"/>
      <c r="BV7" s="46"/>
      <c r="BW7" s="46"/>
      <c r="BX7" s="47"/>
      <c r="BY7" s="47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4"/>
      <c r="CM7" s="46"/>
      <c r="CN7" s="46"/>
      <c r="CO7" s="47"/>
      <c r="CP7" s="47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4"/>
      <c r="DD7" s="46"/>
      <c r="DE7" s="46"/>
      <c r="DF7" s="47"/>
      <c r="DG7" s="47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4"/>
      <c r="DU7" s="46"/>
      <c r="DV7" s="46"/>
      <c r="DW7" s="47"/>
      <c r="DX7" s="47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4"/>
      <c r="EL7" s="46"/>
      <c r="EM7" s="46"/>
      <c r="EN7" s="47"/>
      <c r="EO7" s="47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4"/>
      <c r="FC7" s="46"/>
      <c r="FD7" s="46"/>
      <c r="FE7" s="47"/>
      <c r="FF7" s="47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4"/>
    </row>
    <row r="8" spans="1:175" ht="15.75" x14ac:dyDescent="0.25">
      <c r="A8" s="42">
        <v>605</v>
      </c>
      <c r="B8" s="54" t="str">
        <f>VLOOKUP($A8&amp;B$1,TEXTDF,(SPRCODE="DE")*2+(SPRCODE="FR")*3,FALSE)</f>
        <v>I.  Erfolgsrechnung</v>
      </c>
      <c r="C8" s="55"/>
      <c r="D8" s="55"/>
      <c r="E8" s="55"/>
      <c r="F8" s="56" t="str">
        <f>VLOOKUP($A8&amp;F$1,TEXTDF,(SPRCODE="DE")*2+(SPRCODE="FR")*3,FALSE)</f>
        <v>Total BV</v>
      </c>
      <c r="G8" s="56" t="str">
        <f>+F8</f>
        <v>Total BV</v>
      </c>
      <c r="H8" s="57" t="str">
        <f>+G8</f>
        <v>Total BV</v>
      </c>
      <c r="I8" s="57" t="str">
        <f>+H8</f>
        <v>Total BV</v>
      </c>
      <c r="J8" s="55"/>
      <c r="K8" s="54"/>
      <c r="L8" s="54"/>
      <c r="M8" s="46"/>
      <c r="N8" s="46"/>
      <c r="O8" s="46"/>
      <c r="P8" s="58"/>
      <c r="Q8" s="58"/>
      <c r="R8" s="58"/>
      <c r="S8" s="58"/>
      <c r="T8" s="58"/>
      <c r="U8" s="58"/>
      <c r="V8" s="59"/>
      <c r="W8" s="56" t="s">
        <v>148</v>
      </c>
      <c r="X8" s="56" t="s">
        <v>148</v>
      </c>
      <c r="Y8" s="57" t="s">
        <v>148</v>
      </c>
      <c r="Z8" s="57" t="s">
        <v>148</v>
      </c>
      <c r="AA8" s="55"/>
      <c r="AB8" s="54"/>
      <c r="AC8" s="54"/>
      <c r="AD8" s="46"/>
      <c r="AE8" s="46"/>
      <c r="AF8" s="46"/>
      <c r="AG8" s="58"/>
      <c r="AH8" s="58"/>
      <c r="AI8" s="58"/>
      <c r="AJ8" s="58"/>
      <c r="AK8" s="58"/>
      <c r="AL8" s="58"/>
      <c r="AM8" s="59"/>
      <c r="AN8" s="56" t="s">
        <v>148</v>
      </c>
      <c r="AO8" s="56" t="s">
        <v>148</v>
      </c>
      <c r="AP8" s="57" t="s">
        <v>148</v>
      </c>
      <c r="AQ8" s="57" t="s">
        <v>148</v>
      </c>
      <c r="AR8" s="55"/>
      <c r="AS8" s="54"/>
      <c r="AT8" s="54"/>
      <c r="AU8" s="46"/>
      <c r="AV8" s="46"/>
      <c r="AW8" s="46"/>
      <c r="AX8" s="58"/>
      <c r="AY8" s="58"/>
      <c r="AZ8" s="58"/>
      <c r="BA8" s="58"/>
      <c r="BB8" s="58"/>
      <c r="BC8" s="58"/>
      <c r="BD8" s="59"/>
      <c r="BE8" s="56" t="s">
        <v>148</v>
      </c>
      <c r="BF8" s="56" t="s">
        <v>148</v>
      </c>
      <c r="BG8" s="57" t="s">
        <v>148</v>
      </c>
      <c r="BH8" s="57" t="s">
        <v>148</v>
      </c>
      <c r="BI8" s="55"/>
      <c r="BJ8" s="54"/>
      <c r="BK8" s="54"/>
      <c r="BL8" s="46"/>
      <c r="BM8" s="46"/>
      <c r="BN8" s="46"/>
      <c r="BO8" s="58"/>
      <c r="BP8" s="58"/>
      <c r="BQ8" s="58"/>
      <c r="BR8" s="58"/>
      <c r="BS8" s="58"/>
      <c r="BT8" s="58"/>
      <c r="BU8" s="59"/>
      <c r="BV8" s="56" t="s">
        <v>148</v>
      </c>
      <c r="BW8" s="56" t="s">
        <v>148</v>
      </c>
      <c r="BX8" s="57" t="s">
        <v>148</v>
      </c>
      <c r="BY8" s="57" t="s">
        <v>148</v>
      </c>
      <c r="BZ8" s="55"/>
      <c r="CA8" s="54"/>
      <c r="CB8" s="54"/>
      <c r="CC8" s="46"/>
      <c r="CD8" s="46"/>
      <c r="CE8" s="46"/>
      <c r="CF8" s="58"/>
      <c r="CG8" s="58"/>
      <c r="CH8" s="58"/>
      <c r="CI8" s="58"/>
      <c r="CJ8" s="58"/>
      <c r="CK8" s="58"/>
      <c r="CL8" s="59"/>
      <c r="CM8" s="56" t="s">
        <v>148</v>
      </c>
      <c r="CN8" s="56" t="s">
        <v>148</v>
      </c>
      <c r="CO8" s="57" t="s">
        <v>148</v>
      </c>
      <c r="CP8" s="57" t="s">
        <v>148</v>
      </c>
      <c r="CQ8" s="55"/>
      <c r="CR8" s="54"/>
      <c r="CS8" s="54"/>
      <c r="CT8" s="46"/>
      <c r="CU8" s="46"/>
      <c r="CV8" s="46"/>
      <c r="CW8" s="58"/>
      <c r="CX8" s="58"/>
      <c r="CY8" s="58"/>
      <c r="CZ8" s="58"/>
      <c r="DA8" s="58"/>
      <c r="DB8" s="58"/>
      <c r="DC8" s="59"/>
      <c r="DD8" s="56" t="s">
        <v>148</v>
      </c>
      <c r="DE8" s="56" t="s">
        <v>148</v>
      </c>
      <c r="DF8" s="57" t="s">
        <v>148</v>
      </c>
      <c r="DG8" s="57" t="s">
        <v>148</v>
      </c>
      <c r="DH8" s="55"/>
      <c r="DI8" s="54"/>
      <c r="DJ8" s="54"/>
      <c r="DK8" s="46"/>
      <c r="DL8" s="46"/>
      <c r="DM8" s="46"/>
      <c r="DN8" s="58"/>
      <c r="DO8" s="58"/>
      <c r="DP8" s="58"/>
      <c r="DQ8" s="58"/>
      <c r="DR8" s="58"/>
      <c r="DS8" s="58"/>
      <c r="DT8" s="59"/>
      <c r="DU8" s="56" t="s">
        <v>148</v>
      </c>
      <c r="DV8" s="56" t="s">
        <v>148</v>
      </c>
      <c r="DW8" s="57" t="s">
        <v>148</v>
      </c>
      <c r="DX8" s="57" t="s">
        <v>148</v>
      </c>
      <c r="DY8" s="55"/>
      <c r="DZ8" s="54"/>
      <c r="EA8" s="54"/>
      <c r="EB8" s="46"/>
      <c r="EC8" s="46"/>
      <c r="ED8" s="46"/>
      <c r="EE8" s="58"/>
      <c r="EF8" s="58"/>
      <c r="EG8" s="58"/>
      <c r="EH8" s="58"/>
      <c r="EI8" s="58"/>
      <c r="EJ8" s="58"/>
      <c r="EK8" s="59"/>
      <c r="EL8" s="56" t="s">
        <v>148</v>
      </c>
      <c r="EM8" s="56" t="s">
        <v>148</v>
      </c>
      <c r="EN8" s="57" t="s">
        <v>148</v>
      </c>
      <c r="EO8" s="57" t="s">
        <v>148</v>
      </c>
      <c r="EP8" s="55"/>
      <c r="EQ8" s="54"/>
      <c r="ER8" s="54"/>
      <c r="ES8" s="46"/>
      <c r="ET8" s="46"/>
      <c r="EU8" s="46"/>
      <c r="EV8" s="58"/>
      <c r="EW8" s="58"/>
      <c r="EX8" s="58"/>
      <c r="EY8" s="58"/>
      <c r="EZ8" s="58"/>
      <c r="FA8" s="58"/>
      <c r="FB8" s="59"/>
      <c r="FC8" s="56" t="s">
        <v>148</v>
      </c>
      <c r="FD8" s="56" t="s">
        <v>148</v>
      </c>
      <c r="FE8" s="57" t="s">
        <v>148</v>
      </c>
      <c r="FF8" s="57" t="s">
        <v>148</v>
      </c>
      <c r="FG8" s="55"/>
      <c r="FH8" s="54"/>
      <c r="FI8" s="54"/>
      <c r="FJ8" s="46"/>
      <c r="FK8" s="46"/>
      <c r="FL8" s="46"/>
      <c r="FM8" s="58"/>
      <c r="FN8" s="58"/>
      <c r="FO8" s="58"/>
      <c r="FP8" s="58"/>
      <c r="FQ8" s="58"/>
      <c r="FR8" s="58"/>
      <c r="FS8" s="59"/>
    </row>
    <row r="9" spans="1:175" ht="22.5" customHeight="1" x14ac:dyDescent="0.2">
      <c r="A9" s="42"/>
      <c r="B9" s="46"/>
      <c r="C9" s="46"/>
      <c r="D9" s="46"/>
      <c r="E9" s="46"/>
      <c r="F9" s="48">
        <v>2020</v>
      </c>
      <c r="G9" s="48">
        <f>+F9-1</f>
        <v>2019</v>
      </c>
      <c r="H9" s="60" t="s">
        <v>571</v>
      </c>
      <c r="I9" s="60" t="s">
        <v>572</v>
      </c>
      <c r="J9" s="46"/>
      <c r="K9" s="48"/>
      <c r="L9" s="48"/>
      <c r="M9" s="46"/>
      <c r="N9" s="46"/>
      <c r="O9" s="46"/>
      <c r="P9" s="46"/>
      <c r="Q9" s="46"/>
      <c r="R9" s="46"/>
      <c r="S9" s="46"/>
      <c r="T9" s="46"/>
      <c r="U9" s="46"/>
      <c r="V9" s="44"/>
      <c r="W9" s="48">
        <v>2020</v>
      </c>
      <c r="X9" s="48">
        <v>2019</v>
      </c>
      <c r="Y9" s="60" t="s">
        <v>571</v>
      </c>
      <c r="Z9" s="60" t="s">
        <v>572</v>
      </c>
      <c r="AA9" s="46"/>
      <c r="AB9" s="48"/>
      <c r="AC9" s="48"/>
      <c r="AD9" s="46"/>
      <c r="AE9" s="46"/>
      <c r="AF9" s="46"/>
      <c r="AG9" s="46"/>
      <c r="AH9" s="46"/>
      <c r="AI9" s="46"/>
      <c r="AJ9" s="46"/>
      <c r="AK9" s="46"/>
      <c r="AL9" s="46"/>
      <c r="AM9" s="44"/>
      <c r="AN9" s="48">
        <v>2020</v>
      </c>
      <c r="AO9" s="48">
        <v>2019</v>
      </c>
      <c r="AP9" s="60" t="s">
        <v>571</v>
      </c>
      <c r="AQ9" s="60" t="s">
        <v>572</v>
      </c>
      <c r="AR9" s="46"/>
      <c r="AS9" s="48"/>
      <c r="AT9" s="48"/>
      <c r="AU9" s="46"/>
      <c r="AV9" s="46"/>
      <c r="AW9" s="46"/>
      <c r="AX9" s="46"/>
      <c r="AY9" s="46"/>
      <c r="AZ9" s="46"/>
      <c r="BA9" s="46"/>
      <c r="BB9" s="46"/>
      <c r="BC9" s="46"/>
      <c r="BD9" s="44"/>
      <c r="BE9" s="48">
        <v>2020</v>
      </c>
      <c r="BF9" s="48">
        <v>2019</v>
      </c>
      <c r="BG9" s="60" t="s">
        <v>571</v>
      </c>
      <c r="BH9" s="60" t="s">
        <v>572</v>
      </c>
      <c r="BI9" s="46"/>
      <c r="BJ9" s="48"/>
      <c r="BK9" s="48"/>
      <c r="BL9" s="46"/>
      <c r="BM9" s="46"/>
      <c r="BN9" s="46"/>
      <c r="BO9" s="46"/>
      <c r="BP9" s="46"/>
      <c r="BQ9" s="46"/>
      <c r="BR9" s="46"/>
      <c r="BS9" s="46"/>
      <c r="BT9" s="46"/>
      <c r="BU9" s="44"/>
      <c r="BV9" s="48">
        <v>2020</v>
      </c>
      <c r="BW9" s="48">
        <v>2019</v>
      </c>
      <c r="BX9" s="60" t="s">
        <v>571</v>
      </c>
      <c r="BY9" s="60" t="s">
        <v>572</v>
      </c>
      <c r="BZ9" s="46"/>
      <c r="CA9" s="48"/>
      <c r="CB9" s="48"/>
      <c r="CC9" s="46"/>
      <c r="CD9" s="46"/>
      <c r="CE9" s="46"/>
      <c r="CF9" s="46"/>
      <c r="CG9" s="46"/>
      <c r="CH9" s="46"/>
      <c r="CI9" s="46"/>
      <c r="CJ9" s="46"/>
      <c r="CK9" s="46"/>
      <c r="CL9" s="44"/>
      <c r="CM9" s="48">
        <v>2020</v>
      </c>
      <c r="CN9" s="48">
        <v>2019</v>
      </c>
      <c r="CO9" s="60" t="s">
        <v>571</v>
      </c>
      <c r="CP9" s="60" t="s">
        <v>572</v>
      </c>
      <c r="CQ9" s="46"/>
      <c r="CR9" s="48"/>
      <c r="CS9" s="48"/>
      <c r="CT9" s="46"/>
      <c r="CU9" s="46"/>
      <c r="CV9" s="46"/>
      <c r="CW9" s="46"/>
      <c r="CX9" s="46"/>
      <c r="CY9" s="46"/>
      <c r="CZ9" s="46"/>
      <c r="DA9" s="46"/>
      <c r="DB9" s="46"/>
      <c r="DC9" s="44"/>
      <c r="DD9" s="48">
        <v>2020</v>
      </c>
      <c r="DE9" s="48">
        <v>2019</v>
      </c>
      <c r="DF9" s="60" t="s">
        <v>571</v>
      </c>
      <c r="DG9" s="60" t="s">
        <v>572</v>
      </c>
      <c r="DH9" s="46"/>
      <c r="DI9" s="48"/>
      <c r="DJ9" s="48"/>
      <c r="DK9" s="46"/>
      <c r="DL9" s="46"/>
      <c r="DM9" s="46"/>
      <c r="DN9" s="46"/>
      <c r="DO9" s="46"/>
      <c r="DP9" s="46"/>
      <c r="DQ9" s="46"/>
      <c r="DR9" s="46"/>
      <c r="DS9" s="46"/>
      <c r="DT9" s="44"/>
      <c r="DU9" s="48">
        <v>2020</v>
      </c>
      <c r="DV9" s="48">
        <v>2019</v>
      </c>
      <c r="DW9" s="60" t="s">
        <v>571</v>
      </c>
      <c r="DX9" s="60" t="s">
        <v>572</v>
      </c>
      <c r="DY9" s="46"/>
      <c r="DZ9" s="48"/>
      <c r="EA9" s="48"/>
      <c r="EB9" s="46"/>
      <c r="EC9" s="46"/>
      <c r="ED9" s="46"/>
      <c r="EE9" s="46"/>
      <c r="EF9" s="46"/>
      <c r="EG9" s="46"/>
      <c r="EH9" s="46"/>
      <c r="EI9" s="46"/>
      <c r="EJ9" s="46"/>
      <c r="EK9" s="44"/>
      <c r="EL9" s="48">
        <v>2020</v>
      </c>
      <c r="EM9" s="48">
        <v>2019</v>
      </c>
      <c r="EN9" s="60" t="s">
        <v>571</v>
      </c>
      <c r="EO9" s="60" t="s">
        <v>572</v>
      </c>
      <c r="EP9" s="46"/>
      <c r="EQ9" s="48"/>
      <c r="ER9" s="48"/>
      <c r="ES9" s="46"/>
      <c r="ET9" s="46"/>
      <c r="EU9" s="46"/>
      <c r="EV9" s="46"/>
      <c r="EW9" s="46"/>
      <c r="EX9" s="46"/>
      <c r="EY9" s="46"/>
      <c r="EZ9" s="46"/>
      <c r="FA9" s="46"/>
      <c r="FB9" s="44"/>
      <c r="FC9" s="48">
        <v>2020</v>
      </c>
      <c r="FD9" s="48">
        <v>2019</v>
      </c>
      <c r="FE9" s="60" t="s">
        <v>571</v>
      </c>
      <c r="FF9" s="60" t="s">
        <v>572</v>
      </c>
      <c r="FG9" s="46"/>
      <c r="FH9" s="48"/>
      <c r="FI9" s="48"/>
      <c r="FJ9" s="46"/>
      <c r="FK9" s="46"/>
      <c r="FL9" s="46"/>
      <c r="FM9" s="46"/>
      <c r="FN9" s="46"/>
      <c r="FO9" s="46"/>
      <c r="FP9" s="46"/>
      <c r="FQ9" s="46"/>
      <c r="FR9" s="46"/>
      <c r="FS9" s="44"/>
    </row>
    <row r="10" spans="1:175" x14ac:dyDescent="0.2">
      <c r="A10" s="42">
        <v>606</v>
      </c>
      <c r="B10" s="61" t="str">
        <f>VLOOKUP($A10&amp;B$1,TEXTDF,(SPRCODE="DE")*2+(SPRCODE="FR")*3,FALSE)</f>
        <v>Ertrag</v>
      </c>
      <c r="C10" s="61"/>
      <c r="D10" s="61"/>
      <c r="E10" s="61"/>
      <c r="F10" s="62">
        <f>+SUBTOTAL(9,F11:F35)</f>
        <v>20414413.445608974</v>
      </c>
      <c r="G10" s="62">
        <f>+SUBTOTAL(9,G11:G35)</f>
        <v>25685832.973602965</v>
      </c>
      <c r="H10" s="63">
        <f t="shared" ref="H10:H35" si="0">+IFERROR(F10-G10,"")</f>
        <v>-5271419.527993992</v>
      </c>
      <c r="I10" s="64">
        <f>+IFERROR(F10/G10-1,"")</f>
        <v>-0.20522673075898956</v>
      </c>
      <c r="J10" s="48"/>
      <c r="K10" s="65"/>
      <c r="L10" s="65"/>
      <c r="M10" s="46"/>
      <c r="N10" s="46"/>
      <c r="O10" s="46"/>
      <c r="P10" s="48"/>
      <c r="Q10" s="48"/>
      <c r="R10" s="48"/>
      <c r="S10" s="48"/>
      <c r="T10" s="48"/>
      <c r="U10" s="48"/>
      <c r="V10" s="66"/>
      <c r="W10" s="62">
        <v>10519017.157750001</v>
      </c>
      <c r="X10" s="62">
        <v>13116203.292389998</v>
      </c>
      <c r="Y10" s="63">
        <v>-2597186.134639997</v>
      </c>
      <c r="Z10" s="64">
        <v>-0.19801356206081988</v>
      </c>
      <c r="AA10" s="48"/>
      <c r="AB10" s="65"/>
      <c r="AC10" s="65"/>
      <c r="AD10" s="46"/>
      <c r="AE10" s="46"/>
      <c r="AF10" s="46"/>
      <c r="AG10" s="48"/>
      <c r="AH10" s="48"/>
      <c r="AI10" s="48"/>
      <c r="AJ10" s="48"/>
      <c r="AK10" s="48"/>
      <c r="AL10" s="48"/>
      <c r="AM10" s="66"/>
      <c r="AN10" s="62">
        <v>1662165.7833018585</v>
      </c>
      <c r="AO10" s="62">
        <v>2475679.1303032776</v>
      </c>
      <c r="AP10" s="63">
        <v>-813513.34700141917</v>
      </c>
      <c r="AQ10" s="64">
        <v>-0.32860209428746179</v>
      </c>
      <c r="AR10" s="48"/>
      <c r="AS10" s="65"/>
      <c r="AT10" s="65"/>
      <c r="AU10" s="46"/>
      <c r="AV10" s="46"/>
      <c r="AW10" s="46"/>
      <c r="AX10" s="48"/>
      <c r="AY10" s="48"/>
      <c r="AZ10" s="48"/>
      <c r="BA10" s="48"/>
      <c r="BB10" s="48"/>
      <c r="BC10" s="48"/>
      <c r="BD10" s="66"/>
      <c r="BE10" s="62">
        <v>2588963.9045500001</v>
      </c>
      <c r="BF10" s="62">
        <v>3303854.5608399995</v>
      </c>
      <c r="BG10" s="63">
        <v>-714890.65628999937</v>
      </c>
      <c r="BH10" s="64">
        <v>-0.21638078890138546</v>
      </c>
      <c r="BI10" s="48"/>
      <c r="BJ10" s="65"/>
      <c r="BK10" s="65"/>
      <c r="BL10" s="46"/>
      <c r="BM10" s="46"/>
      <c r="BN10" s="46"/>
      <c r="BO10" s="48"/>
      <c r="BP10" s="48"/>
      <c r="BQ10" s="48"/>
      <c r="BR10" s="48"/>
      <c r="BS10" s="48"/>
      <c r="BT10" s="48"/>
      <c r="BU10" s="66"/>
      <c r="BV10" s="62">
        <v>2333836.6328464518</v>
      </c>
      <c r="BW10" s="62">
        <v>3120124.0199699998</v>
      </c>
      <c r="BX10" s="63">
        <v>-786287.38712354796</v>
      </c>
      <c r="BY10" s="64">
        <v>-0.25200517097750108</v>
      </c>
      <c r="BZ10" s="48"/>
      <c r="CA10" s="65"/>
      <c r="CB10" s="65"/>
      <c r="CC10" s="46"/>
      <c r="CD10" s="46"/>
      <c r="CE10" s="46"/>
      <c r="CF10" s="48"/>
      <c r="CG10" s="48"/>
      <c r="CH10" s="48"/>
      <c r="CI10" s="48"/>
      <c r="CJ10" s="48"/>
      <c r="CK10" s="48"/>
      <c r="CL10" s="66"/>
      <c r="CM10" s="62">
        <v>1509570.5523034132</v>
      </c>
      <c r="CN10" s="62">
        <v>1747532.2168682849</v>
      </c>
      <c r="CO10" s="63">
        <v>-237961.66456487169</v>
      </c>
      <c r="CP10" s="64">
        <v>-0.1361701159314348</v>
      </c>
      <c r="CQ10" s="48"/>
      <c r="CR10" s="65"/>
      <c r="CS10" s="65"/>
      <c r="CT10" s="46"/>
      <c r="CU10" s="46"/>
      <c r="CV10" s="46"/>
      <c r="CW10" s="48"/>
      <c r="CX10" s="48"/>
      <c r="CY10" s="48"/>
      <c r="CZ10" s="48"/>
      <c r="DA10" s="48"/>
      <c r="DB10" s="48"/>
      <c r="DC10" s="66"/>
      <c r="DD10" s="62">
        <v>497255.2092578364</v>
      </c>
      <c r="DE10" s="62">
        <v>521517.3338689587</v>
      </c>
      <c r="DF10" s="63">
        <v>-24262.124611122301</v>
      </c>
      <c r="DG10" s="64">
        <v>-4.6522182553607405E-2</v>
      </c>
      <c r="DH10" s="48"/>
      <c r="DI10" s="65"/>
      <c r="DJ10" s="65"/>
      <c r="DK10" s="46"/>
      <c r="DL10" s="46"/>
      <c r="DM10" s="46"/>
      <c r="DN10" s="48"/>
      <c r="DO10" s="48"/>
      <c r="DP10" s="48"/>
      <c r="DQ10" s="48"/>
      <c r="DR10" s="48"/>
      <c r="DS10" s="48"/>
      <c r="DT10" s="66"/>
      <c r="DU10" s="62">
        <v>873955.93178941461</v>
      </c>
      <c r="DV10" s="62">
        <v>992348.55579246033</v>
      </c>
      <c r="DW10" s="63">
        <v>-118392.62400304573</v>
      </c>
      <c r="DX10" s="64">
        <v>-0.11930548325180046</v>
      </c>
      <c r="DY10" s="48"/>
      <c r="DZ10" s="65"/>
      <c r="EA10" s="65"/>
      <c r="EB10" s="46"/>
      <c r="EC10" s="46"/>
      <c r="ED10" s="46"/>
      <c r="EE10" s="48"/>
      <c r="EF10" s="48"/>
      <c r="EG10" s="48"/>
      <c r="EH10" s="48"/>
      <c r="EI10" s="48"/>
      <c r="EJ10" s="48"/>
      <c r="EK10" s="66"/>
      <c r="EL10" s="62">
        <v>408504.84634999983</v>
      </c>
      <c r="EM10" s="62">
        <v>388879.21199999994</v>
      </c>
      <c r="EN10" s="63">
        <v>19625.634349999891</v>
      </c>
      <c r="EO10" s="64">
        <v>5.0467172696286644E-2</v>
      </c>
      <c r="EP10" s="48"/>
      <c r="EQ10" s="65"/>
      <c r="ER10" s="65"/>
      <c r="ES10" s="46"/>
      <c r="ET10" s="46"/>
      <c r="EU10" s="46"/>
      <c r="EV10" s="48"/>
      <c r="EW10" s="48"/>
      <c r="EX10" s="48"/>
      <c r="EY10" s="48"/>
      <c r="EZ10" s="48"/>
      <c r="FA10" s="48"/>
      <c r="FB10" s="66"/>
      <c r="FC10" s="62">
        <v>21143.427459999995</v>
      </c>
      <c r="FD10" s="62">
        <v>19694.651569999998</v>
      </c>
      <c r="FE10" s="63">
        <v>1448.7758899999972</v>
      </c>
      <c r="FF10" s="64">
        <v>7.3561894956641671E-2</v>
      </c>
      <c r="FG10" s="48"/>
      <c r="FH10" s="65"/>
      <c r="FI10" s="65"/>
      <c r="FJ10" s="46"/>
      <c r="FK10" s="46"/>
      <c r="FL10" s="46"/>
      <c r="FM10" s="48"/>
      <c r="FN10" s="48"/>
      <c r="FO10" s="48"/>
      <c r="FP10" s="48"/>
      <c r="FQ10" s="48"/>
      <c r="FR10" s="48"/>
      <c r="FS10" s="66"/>
    </row>
    <row r="11" spans="1:175" x14ac:dyDescent="0.2">
      <c r="A11" s="42">
        <v>607</v>
      </c>
      <c r="B11" s="67" t="str">
        <f>VLOOKUP($A11&amp;B$1,TEXTDF,(SPRCODE="DE")*2+(SPRCODE="FR")*3,FALSE)</f>
        <v>Gebuchte Brutto-Prämien</v>
      </c>
      <c r="C11" s="67"/>
      <c r="D11" s="67"/>
      <c r="E11" s="67"/>
      <c r="F11" s="68">
        <f>+SUBTOTAL(9,F12:F20)</f>
        <v>17400714.693426125</v>
      </c>
      <c r="G11" s="68">
        <f>+SUBTOTAL(9,G12:G20)</f>
        <v>22048574.46784573</v>
      </c>
      <c r="H11" s="69">
        <f t="shared" si="0"/>
        <v>-4647859.7744196057</v>
      </c>
      <c r="I11" s="70">
        <f t="shared" ref="I11:I35" si="1">+IFERROR(F11/G11-1,"")</f>
        <v>-0.21080091963304726</v>
      </c>
      <c r="J11" s="22"/>
      <c r="K11" s="28"/>
      <c r="L11" s="28"/>
      <c r="M11" s="22"/>
      <c r="N11" s="22"/>
      <c r="O11" s="22"/>
      <c r="P11" s="22"/>
      <c r="Q11" s="22"/>
      <c r="R11" s="22"/>
      <c r="S11" s="22"/>
      <c r="T11" s="22"/>
      <c r="U11" s="22"/>
      <c r="V11" s="13"/>
      <c r="W11" s="68">
        <v>9239944.5230000019</v>
      </c>
      <c r="X11" s="68">
        <v>11540053.900779998</v>
      </c>
      <c r="Y11" s="69">
        <v>-2300109.377779996</v>
      </c>
      <c r="Z11" s="70">
        <v>-0.19931530628505389</v>
      </c>
      <c r="AA11" s="22"/>
      <c r="AB11" s="28"/>
      <c r="AC11" s="28"/>
      <c r="AD11" s="22"/>
      <c r="AE11" s="22"/>
      <c r="AF11" s="22"/>
      <c r="AG11" s="22"/>
      <c r="AH11" s="22"/>
      <c r="AI11" s="22"/>
      <c r="AJ11" s="22"/>
      <c r="AK11" s="22"/>
      <c r="AL11" s="22"/>
      <c r="AM11" s="13"/>
      <c r="AN11" s="68">
        <v>1034969.2943118589</v>
      </c>
      <c r="AO11" s="68">
        <v>1697968.5067132779</v>
      </c>
      <c r="AP11" s="69">
        <v>-662999.21240141895</v>
      </c>
      <c r="AQ11" s="70">
        <v>-0.39046614220470588</v>
      </c>
      <c r="AR11" s="22"/>
      <c r="AS11" s="28"/>
      <c r="AT11" s="28"/>
      <c r="AU11" s="22"/>
      <c r="AV11" s="22"/>
      <c r="AW11" s="22"/>
      <c r="AX11" s="22"/>
      <c r="AY11" s="22"/>
      <c r="AZ11" s="22"/>
      <c r="BA11" s="22"/>
      <c r="BB11" s="22"/>
      <c r="BC11" s="22"/>
      <c r="BD11" s="13"/>
      <c r="BE11" s="68">
        <v>2246425.6333599999</v>
      </c>
      <c r="BF11" s="68">
        <v>3018952.7549899998</v>
      </c>
      <c r="BG11" s="69">
        <v>-772527.12162999995</v>
      </c>
      <c r="BH11" s="70">
        <v>-0.25589241843983712</v>
      </c>
      <c r="BI11" s="22"/>
      <c r="BJ11" s="28"/>
      <c r="BK11" s="28"/>
      <c r="BL11" s="22"/>
      <c r="BM11" s="22"/>
      <c r="BN11" s="22"/>
      <c r="BO11" s="22"/>
      <c r="BP11" s="22"/>
      <c r="BQ11" s="22"/>
      <c r="BR11" s="22"/>
      <c r="BS11" s="22"/>
      <c r="BT11" s="22"/>
      <c r="BU11" s="13"/>
      <c r="BV11" s="68">
        <v>2068199.7682400004</v>
      </c>
      <c r="BW11" s="68">
        <v>2662968.1994500002</v>
      </c>
      <c r="BX11" s="69">
        <v>-594768.43120999984</v>
      </c>
      <c r="BY11" s="70">
        <v>-0.22334792857565522</v>
      </c>
      <c r="BZ11" s="22"/>
      <c r="CA11" s="28"/>
      <c r="CB11" s="28"/>
      <c r="CC11" s="22"/>
      <c r="CD11" s="22"/>
      <c r="CE11" s="22"/>
      <c r="CF11" s="22"/>
      <c r="CG11" s="22"/>
      <c r="CH11" s="22"/>
      <c r="CI11" s="22"/>
      <c r="CJ11" s="22"/>
      <c r="CK11" s="22"/>
      <c r="CL11" s="13"/>
      <c r="CM11" s="68">
        <v>1294100.9711000002</v>
      </c>
      <c r="CN11" s="68">
        <v>1498743.2879099995</v>
      </c>
      <c r="CO11" s="69">
        <v>-204642.31680999929</v>
      </c>
      <c r="CP11" s="70">
        <v>-0.136542607703934</v>
      </c>
      <c r="CQ11" s="22"/>
      <c r="CR11" s="28"/>
      <c r="CS11" s="28"/>
      <c r="CT11" s="22"/>
      <c r="CU11" s="22"/>
      <c r="CV11" s="22"/>
      <c r="CW11" s="22"/>
      <c r="CX11" s="22"/>
      <c r="CY11" s="22"/>
      <c r="CZ11" s="22"/>
      <c r="DA11" s="22"/>
      <c r="DB11" s="22"/>
      <c r="DC11" s="13"/>
      <c r="DD11" s="68">
        <v>445182.50664485007</v>
      </c>
      <c r="DE11" s="68">
        <v>473912.78583000001</v>
      </c>
      <c r="DF11" s="69">
        <v>-28730.279185149935</v>
      </c>
      <c r="DG11" s="70">
        <v>-6.0623557844788678E-2</v>
      </c>
      <c r="DH11" s="22"/>
      <c r="DI11" s="28"/>
      <c r="DJ11" s="28"/>
      <c r="DK11" s="22"/>
      <c r="DL11" s="22"/>
      <c r="DM11" s="22"/>
      <c r="DN11" s="22"/>
      <c r="DO11" s="22"/>
      <c r="DP11" s="22"/>
      <c r="DQ11" s="22"/>
      <c r="DR11" s="22"/>
      <c r="DS11" s="22"/>
      <c r="DT11" s="13"/>
      <c r="DU11" s="68">
        <v>705361.09125941456</v>
      </c>
      <c r="DV11" s="68">
        <v>816577.66327246046</v>
      </c>
      <c r="DW11" s="69">
        <v>-111216.57201304589</v>
      </c>
      <c r="DX11" s="70">
        <v>-0.13619840097920632</v>
      </c>
      <c r="DY11" s="22"/>
      <c r="DZ11" s="28"/>
      <c r="EA11" s="28"/>
      <c r="EB11" s="22"/>
      <c r="EC11" s="22"/>
      <c r="ED11" s="22"/>
      <c r="EE11" s="22"/>
      <c r="EF11" s="22"/>
      <c r="EG11" s="22"/>
      <c r="EH11" s="22"/>
      <c r="EI11" s="22"/>
      <c r="EJ11" s="22"/>
      <c r="EK11" s="13"/>
      <c r="EL11" s="68">
        <v>348344.16934999992</v>
      </c>
      <c r="EM11" s="68">
        <v>323972.86900000001</v>
      </c>
      <c r="EN11" s="69">
        <v>24371.300349999918</v>
      </c>
      <c r="EO11" s="70">
        <v>7.5226362087746024E-2</v>
      </c>
      <c r="EP11" s="22"/>
      <c r="EQ11" s="28"/>
      <c r="ER11" s="28"/>
      <c r="ES11" s="22"/>
      <c r="ET11" s="22"/>
      <c r="EU11" s="22"/>
      <c r="EV11" s="22"/>
      <c r="EW11" s="22"/>
      <c r="EX11" s="22"/>
      <c r="EY11" s="22"/>
      <c r="EZ11" s="22"/>
      <c r="FA11" s="22"/>
      <c r="FB11" s="13"/>
      <c r="FC11" s="68">
        <v>18186.73616</v>
      </c>
      <c r="FD11" s="68">
        <v>15424.499900000001</v>
      </c>
      <c r="FE11" s="69">
        <v>2762.2362599999997</v>
      </c>
      <c r="FF11" s="70">
        <v>0.17908109033732744</v>
      </c>
      <c r="FG11" s="22"/>
      <c r="FH11" s="28"/>
      <c r="FI11" s="28"/>
      <c r="FJ11" s="22"/>
      <c r="FK11" s="22"/>
      <c r="FL11" s="22"/>
      <c r="FM11" s="22"/>
      <c r="FN11" s="22"/>
      <c r="FO11" s="22"/>
      <c r="FP11" s="22"/>
      <c r="FQ11" s="22"/>
      <c r="FR11" s="22"/>
      <c r="FS11" s="13"/>
    </row>
    <row r="12" spans="1:175" x14ac:dyDescent="0.2">
      <c r="A12" s="42">
        <v>608</v>
      </c>
      <c r="B12" s="46"/>
      <c r="C12" s="71" t="str">
        <f>VLOOKUP($A12&amp;C$1,TEXTDF,(SPRCODE="DE")*2+(SPRCODE="FR")*3,FALSE)</f>
        <v>Sparprämien</v>
      </c>
      <c r="D12" s="71"/>
      <c r="E12" s="71"/>
      <c r="F12" s="65">
        <f>+SUBTOTAL(9,F13:F18)</f>
        <v>14387937.560992524</v>
      </c>
      <c r="G12" s="65">
        <f>+SUBTOTAL(9,G13:G18)</f>
        <v>19011450.198041599</v>
      </c>
      <c r="H12" s="72">
        <f t="shared" si="0"/>
        <v>-4623512.6370490752</v>
      </c>
      <c r="I12" s="73">
        <f t="shared" si="1"/>
        <v>-0.24319621012001236</v>
      </c>
      <c r="J12" s="22"/>
      <c r="K12" s="28"/>
      <c r="L12" s="28"/>
      <c r="M12" s="22"/>
      <c r="N12" s="22"/>
      <c r="O12" s="22"/>
      <c r="P12" s="22"/>
      <c r="Q12" s="22"/>
      <c r="R12" s="22"/>
      <c r="S12" s="22"/>
      <c r="T12" s="22"/>
      <c r="U12" s="22"/>
      <c r="V12" s="13"/>
      <c r="W12" s="65">
        <v>8294199.193901401</v>
      </c>
      <c r="X12" s="65">
        <v>10603902.493211647</v>
      </c>
      <c r="Y12" s="72">
        <v>-2309703.2993102465</v>
      </c>
      <c r="Z12" s="73">
        <v>-0.21781634646196157</v>
      </c>
      <c r="AA12" s="22"/>
      <c r="AB12" s="28"/>
      <c r="AC12" s="28"/>
      <c r="AD12" s="22"/>
      <c r="AE12" s="22"/>
      <c r="AF12" s="22"/>
      <c r="AG12" s="22"/>
      <c r="AH12" s="22"/>
      <c r="AI12" s="22"/>
      <c r="AJ12" s="22"/>
      <c r="AK12" s="22"/>
      <c r="AL12" s="22"/>
      <c r="AM12" s="13"/>
      <c r="AN12" s="65">
        <v>447191.90645000007</v>
      </c>
      <c r="AO12" s="65">
        <v>1157050.3419900001</v>
      </c>
      <c r="AP12" s="72">
        <v>-709858.43553999998</v>
      </c>
      <c r="AQ12" s="73">
        <v>-0.61350695797653976</v>
      </c>
      <c r="AR12" s="22"/>
      <c r="AS12" s="28"/>
      <c r="AT12" s="28"/>
      <c r="AU12" s="22"/>
      <c r="AV12" s="22"/>
      <c r="AW12" s="22"/>
      <c r="AX12" s="22"/>
      <c r="AY12" s="22"/>
      <c r="AZ12" s="22"/>
      <c r="BA12" s="22"/>
      <c r="BB12" s="22"/>
      <c r="BC12" s="22"/>
      <c r="BD12" s="13"/>
      <c r="BE12" s="65">
        <v>1970175.4960699999</v>
      </c>
      <c r="BF12" s="65">
        <v>2733767.1933114999</v>
      </c>
      <c r="BG12" s="72">
        <v>-763591.69724150002</v>
      </c>
      <c r="BH12" s="73">
        <v>-0.2793184800482359</v>
      </c>
      <c r="BI12" s="22"/>
      <c r="BJ12" s="28"/>
      <c r="BK12" s="28"/>
      <c r="BL12" s="22"/>
      <c r="BM12" s="22"/>
      <c r="BN12" s="22"/>
      <c r="BO12" s="22"/>
      <c r="BP12" s="22"/>
      <c r="BQ12" s="22"/>
      <c r="BR12" s="22"/>
      <c r="BS12" s="22"/>
      <c r="BT12" s="22"/>
      <c r="BU12" s="13"/>
      <c r="BV12" s="65">
        <v>1673599.9151371503</v>
      </c>
      <c r="BW12" s="65">
        <v>2216065.9103622502</v>
      </c>
      <c r="BX12" s="72">
        <v>-542465.99522509985</v>
      </c>
      <c r="BY12" s="73">
        <v>-0.24478784348811422</v>
      </c>
      <c r="BZ12" s="22"/>
      <c r="CA12" s="28"/>
      <c r="CB12" s="28"/>
      <c r="CC12" s="22"/>
      <c r="CD12" s="22"/>
      <c r="CE12" s="22"/>
      <c r="CF12" s="22"/>
      <c r="CG12" s="22"/>
      <c r="CH12" s="22"/>
      <c r="CI12" s="22"/>
      <c r="CJ12" s="22"/>
      <c r="CK12" s="22"/>
      <c r="CL12" s="13"/>
      <c r="CM12" s="65">
        <v>1148440.7026200003</v>
      </c>
      <c r="CN12" s="65">
        <v>1348424.0740799997</v>
      </c>
      <c r="CO12" s="72">
        <v>-199983.37145999935</v>
      </c>
      <c r="CP12" s="73">
        <v>-0.14830895955075829</v>
      </c>
      <c r="CQ12" s="22"/>
      <c r="CR12" s="28"/>
      <c r="CS12" s="28"/>
      <c r="CT12" s="22"/>
      <c r="CU12" s="22"/>
      <c r="CV12" s="22"/>
      <c r="CW12" s="22"/>
      <c r="CX12" s="22"/>
      <c r="CY12" s="22"/>
      <c r="CZ12" s="22"/>
      <c r="DA12" s="22"/>
      <c r="DB12" s="22"/>
      <c r="DC12" s="13"/>
      <c r="DD12" s="65">
        <v>387644.09974000003</v>
      </c>
      <c r="DE12" s="65">
        <v>415528.16353999998</v>
      </c>
      <c r="DF12" s="72">
        <v>-27884.063799999945</v>
      </c>
      <c r="DG12" s="73">
        <v>-6.7105111630575975E-2</v>
      </c>
      <c r="DH12" s="22"/>
      <c r="DI12" s="28"/>
      <c r="DJ12" s="28"/>
      <c r="DK12" s="22"/>
      <c r="DL12" s="22"/>
      <c r="DM12" s="22"/>
      <c r="DN12" s="22"/>
      <c r="DO12" s="22"/>
      <c r="DP12" s="22"/>
      <c r="DQ12" s="22"/>
      <c r="DR12" s="22"/>
      <c r="DS12" s="22"/>
      <c r="DT12" s="13"/>
      <c r="DU12" s="65">
        <v>341076.82619931235</v>
      </c>
      <c r="DV12" s="65">
        <v>433702.10898207256</v>
      </c>
      <c r="DW12" s="72">
        <v>-92625.282782760216</v>
      </c>
      <c r="DX12" s="73">
        <v>-0.21356890101401138</v>
      </c>
      <c r="DY12" s="22"/>
      <c r="DZ12" s="28"/>
      <c r="EA12" s="28"/>
      <c r="EB12" s="22"/>
      <c r="EC12" s="22"/>
      <c r="ED12" s="22"/>
      <c r="EE12" s="22"/>
      <c r="EF12" s="22"/>
      <c r="EG12" s="22"/>
      <c r="EH12" s="22"/>
      <c r="EI12" s="22"/>
      <c r="EJ12" s="22"/>
      <c r="EK12" s="13"/>
      <c r="EL12" s="65">
        <v>107742.28019999999</v>
      </c>
      <c r="EM12" s="65">
        <v>87707.389750000002</v>
      </c>
      <c r="EN12" s="72">
        <v>20034.890449999992</v>
      </c>
      <c r="EO12" s="73">
        <v>0.22842876189916472</v>
      </c>
      <c r="EP12" s="22"/>
      <c r="EQ12" s="28"/>
      <c r="ER12" s="28"/>
      <c r="ES12" s="22"/>
      <c r="ET12" s="22"/>
      <c r="EU12" s="22"/>
      <c r="EV12" s="22"/>
      <c r="EW12" s="22"/>
      <c r="EX12" s="22"/>
      <c r="EY12" s="22"/>
      <c r="EZ12" s="22"/>
      <c r="FA12" s="22"/>
      <c r="FB12" s="13"/>
      <c r="FC12" s="65">
        <v>17867.140674661328</v>
      </c>
      <c r="FD12" s="65">
        <v>15302.522814131975</v>
      </c>
      <c r="FE12" s="72">
        <v>2564.6178605293535</v>
      </c>
      <c r="FF12" s="73">
        <v>0.16759444777046251</v>
      </c>
      <c r="FG12" s="22"/>
      <c r="FH12" s="28"/>
      <c r="FI12" s="28"/>
      <c r="FJ12" s="22"/>
      <c r="FK12" s="22"/>
      <c r="FL12" s="22"/>
      <c r="FM12" s="22"/>
      <c r="FN12" s="22"/>
      <c r="FO12" s="22"/>
      <c r="FP12" s="22"/>
      <c r="FQ12" s="22"/>
      <c r="FR12" s="22"/>
      <c r="FS12" s="13"/>
    </row>
    <row r="13" spans="1:175" x14ac:dyDescent="0.2">
      <c r="A13" s="42">
        <v>609</v>
      </c>
      <c r="B13" s="46"/>
      <c r="C13" s="46"/>
      <c r="D13" s="74" t="str">
        <f t="shared" ref="D13:D18" si="2">VLOOKUP($A13&amp;D$1,TEXTDF,(SPRCODE="DE")*2+(SPRCODE="FR")*3,FALSE)</f>
        <v>Altersgutschriften</v>
      </c>
      <c r="E13" s="74"/>
      <c r="F13" s="75">
        <f t="shared" ref="F13:G15" si="3">+W13*$G$5+AN13*$H$5+BE13*$I$5+BV13*$K$5+CM13*$L$5+DD13*$M$5+DU13*$N$5+EL13*$P$5+FC13*$Q$5</f>
        <v>5351554.2322325259</v>
      </c>
      <c r="G13" s="75">
        <f t="shared" si="3"/>
        <v>5520192.6360616032</v>
      </c>
      <c r="H13" s="76">
        <f t="shared" si="0"/>
        <v>-168638.40382907726</v>
      </c>
      <c r="I13" s="77">
        <f t="shared" si="1"/>
        <v>-3.0549369369361812E-2</v>
      </c>
      <c r="J13" s="22"/>
      <c r="K13" s="28"/>
      <c r="L13" s="28"/>
      <c r="M13" s="22"/>
      <c r="N13" s="22"/>
      <c r="O13" s="22"/>
      <c r="P13" s="22"/>
      <c r="Q13" s="22"/>
      <c r="R13" s="22"/>
      <c r="S13" s="22"/>
      <c r="T13" s="22"/>
      <c r="U13" s="22"/>
      <c r="V13" s="13"/>
      <c r="W13" s="75">
        <v>2783445.5465314006</v>
      </c>
      <c r="X13" s="75">
        <v>2724901.7693616496</v>
      </c>
      <c r="Y13" s="76">
        <v>58543.777169751003</v>
      </c>
      <c r="Z13" s="77">
        <v>2.1484729404930292E-2</v>
      </c>
      <c r="AA13" s="22"/>
      <c r="AB13" s="28"/>
      <c r="AC13" s="28"/>
      <c r="AD13" s="22"/>
      <c r="AE13" s="22"/>
      <c r="AF13" s="22"/>
      <c r="AG13" s="22"/>
      <c r="AH13" s="22"/>
      <c r="AI13" s="22"/>
      <c r="AJ13" s="22"/>
      <c r="AK13" s="22"/>
      <c r="AL13" s="22"/>
      <c r="AM13" s="13"/>
      <c r="AN13" s="75">
        <v>142974.93719000003</v>
      </c>
      <c r="AO13" s="75">
        <v>235055.85721999998</v>
      </c>
      <c r="AP13" s="76">
        <v>-92080.92002999995</v>
      </c>
      <c r="AQ13" s="77">
        <v>-0.3917405893179553</v>
      </c>
      <c r="AR13" s="22"/>
      <c r="AS13" s="28"/>
      <c r="AT13" s="28"/>
      <c r="AU13" s="22"/>
      <c r="AV13" s="22"/>
      <c r="AW13" s="22"/>
      <c r="AX13" s="22"/>
      <c r="AY13" s="22"/>
      <c r="AZ13" s="22"/>
      <c r="BA13" s="22"/>
      <c r="BB13" s="22"/>
      <c r="BC13" s="22"/>
      <c r="BD13" s="13"/>
      <c r="BE13" s="75">
        <v>858317.91731000016</v>
      </c>
      <c r="BF13" s="75">
        <v>905518.68964149989</v>
      </c>
      <c r="BG13" s="76">
        <v>-47200.772331499727</v>
      </c>
      <c r="BH13" s="77">
        <v>-5.2125674347137774E-2</v>
      </c>
      <c r="BI13" s="22"/>
      <c r="BJ13" s="28"/>
      <c r="BK13" s="28"/>
      <c r="BL13" s="22"/>
      <c r="BM13" s="22"/>
      <c r="BN13" s="22"/>
      <c r="BO13" s="22"/>
      <c r="BP13" s="22"/>
      <c r="BQ13" s="22"/>
      <c r="BR13" s="22"/>
      <c r="BS13" s="22"/>
      <c r="BT13" s="22"/>
      <c r="BU13" s="13"/>
      <c r="BV13" s="75">
        <v>696899.47130715009</v>
      </c>
      <c r="BW13" s="75">
        <v>854068.08920225</v>
      </c>
      <c r="BX13" s="76">
        <v>-157168.61789509992</v>
      </c>
      <c r="BY13" s="77">
        <v>-0.18402352210806128</v>
      </c>
      <c r="BZ13" s="22"/>
      <c r="CA13" s="28"/>
      <c r="CB13" s="28"/>
      <c r="CC13" s="22"/>
      <c r="CD13" s="22"/>
      <c r="CE13" s="22"/>
      <c r="CF13" s="22"/>
      <c r="CG13" s="22"/>
      <c r="CH13" s="22"/>
      <c r="CI13" s="22"/>
      <c r="CJ13" s="22"/>
      <c r="CK13" s="22"/>
      <c r="CL13" s="13"/>
      <c r="CM13" s="75">
        <v>585430.07658000011</v>
      </c>
      <c r="CN13" s="75">
        <v>507014.53979999991</v>
      </c>
      <c r="CO13" s="76">
        <v>78415.536780000199</v>
      </c>
      <c r="CP13" s="77">
        <v>0.15466131762401236</v>
      </c>
      <c r="CQ13" s="22"/>
      <c r="CR13" s="28"/>
      <c r="CS13" s="28"/>
      <c r="CT13" s="22"/>
      <c r="CU13" s="22"/>
      <c r="CV13" s="22"/>
      <c r="CW13" s="22"/>
      <c r="CX13" s="22"/>
      <c r="CY13" s="22"/>
      <c r="CZ13" s="22"/>
      <c r="DA13" s="22"/>
      <c r="DB13" s="22"/>
      <c r="DC13" s="13"/>
      <c r="DD13" s="75">
        <v>196398.72600999998</v>
      </c>
      <c r="DE13" s="75">
        <v>200163.33239999998</v>
      </c>
      <c r="DF13" s="76">
        <v>-3764.6063900000008</v>
      </c>
      <c r="DG13" s="77">
        <v>-1.8807672438610923E-2</v>
      </c>
      <c r="DH13" s="22"/>
      <c r="DI13" s="28"/>
      <c r="DJ13" s="28"/>
      <c r="DK13" s="22"/>
      <c r="DL13" s="22"/>
      <c r="DM13" s="22"/>
      <c r="DN13" s="22"/>
      <c r="DO13" s="22"/>
      <c r="DP13" s="22"/>
      <c r="DQ13" s="22"/>
      <c r="DR13" s="22"/>
      <c r="DS13" s="22"/>
      <c r="DT13" s="13"/>
      <c r="DU13" s="75">
        <v>88031.153309312314</v>
      </c>
      <c r="DV13" s="75">
        <v>93416.531272072665</v>
      </c>
      <c r="DW13" s="76">
        <v>-5385.3779627603508</v>
      </c>
      <c r="DX13" s="77">
        <v>-5.7649089400200637E-2</v>
      </c>
      <c r="DY13" s="22"/>
      <c r="DZ13" s="28"/>
      <c r="EA13" s="28"/>
      <c r="EB13" s="22"/>
      <c r="EC13" s="22"/>
      <c r="ED13" s="22"/>
      <c r="EE13" s="22"/>
      <c r="EF13" s="22"/>
      <c r="EG13" s="22"/>
      <c r="EH13" s="22"/>
      <c r="EI13" s="22"/>
      <c r="EJ13" s="22"/>
      <c r="EK13" s="13"/>
      <c r="EL13" s="75">
        <v>0</v>
      </c>
      <c r="EM13" s="75">
        <v>0</v>
      </c>
      <c r="EN13" s="76">
        <v>0</v>
      </c>
      <c r="EO13" s="77" t="s">
        <v>589</v>
      </c>
      <c r="EP13" s="22"/>
      <c r="EQ13" s="28"/>
      <c r="ER13" s="28"/>
      <c r="ES13" s="22"/>
      <c r="ET13" s="22"/>
      <c r="EU13" s="22"/>
      <c r="EV13" s="22"/>
      <c r="EW13" s="22"/>
      <c r="EX13" s="22"/>
      <c r="EY13" s="22"/>
      <c r="EZ13" s="22"/>
      <c r="FA13" s="22"/>
      <c r="FB13" s="13"/>
      <c r="FC13" s="75">
        <v>56.403994661330216</v>
      </c>
      <c r="FD13" s="75">
        <v>53.827164131973404</v>
      </c>
      <c r="FE13" s="76">
        <v>2.5768305293568119</v>
      </c>
      <c r="FF13" s="77">
        <v>4.7872307057435615E-2</v>
      </c>
      <c r="FG13" s="22"/>
      <c r="FH13" s="28"/>
      <c r="FI13" s="28"/>
      <c r="FJ13" s="22"/>
      <c r="FK13" s="22"/>
      <c r="FL13" s="22"/>
      <c r="FM13" s="22"/>
      <c r="FN13" s="22"/>
      <c r="FO13" s="22"/>
      <c r="FP13" s="22"/>
      <c r="FQ13" s="22"/>
      <c r="FR13" s="22"/>
      <c r="FS13" s="13"/>
    </row>
    <row r="14" spans="1:175" x14ac:dyDescent="0.2">
      <c r="A14" s="42">
        <v>610</v>
      </c>
      <c r="B14" s="46"/>
      <c r="C14" s="46"/>
      <c r="D14" s="74" t="str">
        <f t="shared" si="2"/>
        <v>Individuelle Einlagen infolge Diensteintritt, Einkauf, WEF oder Scheidung</v>
      </c>
      <c r="E14" s="74"/>
      <c r="F14" s="75">
        <f t="shared" si="3"/>
        <v>6572203.0468171621</v>
      </c>
      <c r="G14" s="75">
        <f t="shared" si="3"/>
        <v>7210276.6231854931</v>
      </c>
      <c r="H14" s="76">
        <f t="shared" si="0"/>
        <v>-638073.57636833098</v>
      </c>
      <c r="I14" s="77">
        <f t="shared" si="1"/>
        <v>-8.8495020332025831E-2</v>
      </c>
      <c r="J14" s="22"/>
      <c r="K14" s="28"/>
      <c r="L14" s="28"/>
      <c r="M14" s="22"/>
      <c r="N14" s="22"/>
      <c r="O14" s="22"/>
      <c r="P14" s="22"/>
      <c r="Q14" s="22"/>
      <c r="R14" s="22"/>
      <c r="S14" s="22"/>
      <c r="T14" s="22"/>
      <c r="U14" s="22"/>
      <c r="V14" s="14"/>
      <c r="W14" s="75">
        <v>3914496.2644199994</v>
      </c>
      <c r="X14" s="75">
        <v>3367414.7445499976</v>
      </c>
      <c r="Y14" s="76">
        <v>547081.51987000182</v>
      </c>
      <c r="Z14" s="77">
        <v>0.16246336176897347</v>
      </c>
      <c r="AA14" s="22"/>
      <c r="AB14" s="28"/>
      <c r="AC14" s="28"/>
      <c r="AD14" s="22"/>
      <c r="AE14" s="22"/>
      <c r="AF14" s="22"/>
      <c r="AG14" s="22"/>
      <c r="AH14" s="22"/>
      <c r="AI14" s="22"/>
      <c r="AJ14" s="22"/>
      <c r="AK14" s="22"/>
      <c r="AL14" s="22"/>
      <c r="AM14" s="14"/>
      <c r="AN14" s="75">
        <v>173505.33862716323</v>
      </c>
      <c r="AO14" s="75">
        <v>820133.34666549589</v>
      </c>
      <c r="AP14" s="76">
        <v>-646628.00803833269</v>
      </c>
      <c r="AQ14" s="77">
        <v>-0.78844252665422943</v>
      </c>
      <c r="AR14" s="22"/>
      <c r="AS14" s="28"/>
      <c r="AT14" s="28"/>
      <c r="AU14" s="22"/>
      <c r="AV14" s="22"/>
      <c r="AW14" s="22"/>
      <c r="AX14" s="22"/>
      <c r="AY14" s="22"/>
      <c r="AZ14" s="22"/>
      <c r="BA14" s="22"/>
      <c r="BB14" s="22"/>
      <c r="BC14" s="22"/>
      <c r="BD14" s="14"/>
      <c r="BE14" s="75">
        <v>940273.67460999999</v>
      </c>
      <c r="BF14" s="75">
        <v>1127703.0446599999</v>
      </c>
      <c r="BG14" s="76">
        <v>-187429.37004999991</v>
      </c>
      <c r="BH14" s="77">
        <v>-0.16620454377376404</v>
      </c>
      <c r="BI14" s="22"/>
      <c r="BJ14" s="28"/>
      <c r="BK14" s="28"/>
      <c r="BL14" s="22"/>
      <c r="BM14" s="22"/>
      <c r="BN14" s="22"/>
      <c r="BO14" s="22"/>
      <c r="BP14" s="22"/>
      <c r="BQ14" s="22"/>
      <c r="BR14" s="22"/>
      <c r="BS14" s="22"/>
      <c r="BT14" s="22"/>
      <c r="BU14" s="14"/>
      <c r="BV14" s="75">
        <v>804285.46692000004</v>
      </c>
      <c r="BW14" s="75">
        <v>1002411.19047</v>
      </c>
      <c r="BX14" s="76">
        <v>-198125.72355</v>
      </c>
      <c r="BY14" s="77">
        <v>-0.19764915379396841</v>
      </c>
      <c r="BZ14" s="22"/>
      <c r="CA14" s="28"/>
      <c r="CB14" s="28"/>
      <c r="CC14" s="22"/>
      <c r="CD14" s="22"/>
      <c r="CE14" s="22"/>
      <c r="CF14" s="22"/>
      <c r="CG14" s="22"/>
      <c r="CH14" s="22"/>
      <c r="CI14" s="22"/>
      <c r="CJ14" s="22"/>
      <c r="CK14" s="22"/>
      <c r="CL14" s="14"/>
      <c r="CM14" s="75">
        <v>454135.25889000011</v>
      </c>
      <c r="CN14" s="75">
        <v>616044.95041000016</v>
      </c>
      <c r="CO14" s="76">
        <v>-161909.69152000005</v>
      </c>
      <c r="CP14" s="77">
        <v>-0.26282122986681944</v>
      </c>
      <c r="CQ14" s="22"/>
      <c r="CR14" s="28"/>
      <c r="CS14" s="28"/>
      <c r="CT14" s="22"/>
      <c r="CU14" s="22"/>
      <c r="CV14" s="22"/>
      <c r="CW14" s="22"/>
      <c r="CX14" s="22"/>
      <c r="CY14" s="22"/>
      <c r="CZ14" s="22"/>
      <c r="DA14" s="22"/>
      <c r="DB14" s="22"/>
      <c r="DC14" s="14"/>
      <c r="DD14" s="75">
        <v>170101.56827000002</v>
      </c>
      <c r="DE14" s="75">
        <v>175553.49054</v>
      </c>
      <c r="DF14" s="76">
        <v>-5451.9222699999809</v>
      </c>
      <c r="DG14" s="77">
        <v>-3.1055618736089752E-2</v>
      </c>
      <c r="DH14" s="22"/>
      <c r="DI14" s="28"/>
      <c r="DJ14" s="28"/>
      <c r="DK14" s="22"/>
      <c r="DL14" s="22"/>
      <c r="DM14" s="22"/>
      <c r="DN14" s="22"/>
      <c r="DO14" s="22"/>
      <c r="DP14" s="22"/>
      <c r="DQ14" s="22"/>
      <c r="DR14" s="22"/>
      <c r="DS14" s="22"/>
      <c r="DT14" s="14"/>
      <c r="DU14" s="75">
        <v>115405.47507999997</v>
      </c>
      <c r="DV14" s="75">
        <v>101015.85588999992</v>
      </c>
      <c r="DW14" s="76">
        <v>14389.619190000056</v>
      </c>
      <c r="DX14" s="77">
        <v>0.14244911418331663</v>
      </c>
      <c r="DY14" s="22"/>
      <c r="DZ14" s="28"/>
      <c r="EA14" s="28"/>
      <c r="EB14" s="22"/>
      <c r="EC14" s="22"/>
      <c r="ED14" s="22"/>
      <c r="EE14" s="22"/>
      <c r="EF14" s="22"/>
      <c r="EG14" s="22"/>
      <c r="EH14" s="22"/>
      <c r="EI14" s="22"/>
      <c r="EJ14" s="22"/>
      <c r="EK14" s="14"/>
      <c r="EL14" s="75">
        <v>0</v>
      </c>
      <c r="EM14" s="75">
        <v>0</v>
      </c>
      <c r="EN14" s="76">
        <v>0</v>
      </c>
      <c r="EO14" s="77" t="s">
        <v>589</v>
      </c>
      <c r="EP14" s="22"/>
      <c r="EQ14" s="28"/>
      <c r="ER14" s="28"/>
      <c r="ES14" s="22"/>
      <c r="ET14" s="22"/>
      <c r="EU14" s="22"/>
      <c r="EV14" s="22"/>
      <c r="EW14" s="22"/>
      <c r="EX14" s="22"/>
      <c r="EY14" s="22"/>
      <c r="EZ14" s="22"/>
      <c r="FA14" s="22"/>
      <c r="FB14" s="14"/>
      <c r="FC14" s="75">
        <v>0</v>
      </c>
      <c r="FD14" s="75">
        <v>0</v>
      </c>
      <c r="FE14" s="76">
        <v>0</v>
      </c>
      <c r="FF14" s="77" t="s">
        <v>589</v>
      </c>
      <c r="FG14" s="22"/>
      <c r="FH14" s="28"/>
      <c r="FI14" s="28"/>
      <c r="FJ14" s="22"/>
      <c r="FK14" s="22"/>
      <c r="FL14" s="22"/>
      <c r="FM14" s="22"/>
      <c r="FN14" s="22"/>
      <c r="FO14" s="22"/>
      <c r="FP14" s="22"/>
      <c r="FQ14" s="22"/>
      <c r="FR14" s="22"/>
      <c r="FS14" s="14"/>
    </row>
    <row r="15" spans="1:175" x14ac:dyDescent="0.2">
      <c r="A15" s="42">
        <v>611</v>
      </c>
      <c r="B15" s="46"/>
      <c r="C15" s="46"/>
      <c r="D15" s="74" t="str">
        <f t="shared" si="2"/>
        <v>Eingebrachte Altersguthaben bei Vertragsübernahmen</v>
      </c>
      <c r="E15" s="74"/>
      <c r="F15" s="75">
        <f t="shared" si="3"/>
        <v>1169888.34977</v>
      </c>
      <c r="G15" s="75">
        <f t="shared" si="3"/>
        <v>4850825.6415700009</v>
      </c>
      <c r="H15" s="76">
        <f t="shared" si="0"/>
        <v>-3680937.2918000007</v>
      </c>
      <c r="I15" s="77">
        <f t="shared" si="1"/>
        <v>-0.75882696344629741</v>
      </c>
      <c r="J15" s="22"/>
      <c r="K15" s="28"/>
      <c r="L15" s="28"/>
      <c r="M15" s="22"/>
      <c r="N15" s="22"/>
      <c r="O15" s="22"/>
      <c r="P15" s="22"/>
      <c r="Q15" s="22"/>
      <c r="R15" s="22"/>
      <c r="S15" s="22"/>
      <c r="T15" s="22"/>
      <c r="U15" s="22"/>
      <c r="V15" s="13"/>
      <c r="W15" s="75">
        <v>813635.76159999997</v>
      </c>
      <c r="X15" s="75">
        <v>3677738.07865</v>
      </c>
      <c r="Y15" s="76">
        <v>-2864102.3170500002</v>
      </c>
      <c r="Z15" s="77">
        <v>-0.77876734443833362</v>
      </c>
      <c r="AA15" s="22"/>
      <c r="AB15" s="28"/>
      <c r="AC15" s="28"/>
      <c r="AD15" s="22"/>
      <c r="AE15" s="22"/>
      <c r="AF15" s="22"/>
      <c r="AG15" s="22"/>
      <c r="AH15" s="22"/>
      <c r="AI15" s="22"/>
      <c r="AJ15" s="22"/>
      <c r="AK15" s="22"/>
      <c r="AL15" s="22"/>
      <c r="AM15" s="13"/>
      <c r="AN15" s="75">
        <v>39042.716999999997</v>
      </c>
      <c r="AO15" s="75">
        <v>11792.95089</v>
      </c>
      <c r="AP15" s="76">
        <v>27249.766109999997</v>
      </c>
      <c r="AQ15" s="77">
        <v>2.3106825733588718</v>
      </c>
      <c r="AR15" s="22"/>
      <c r="AS15" s="28"/>
      <c r="AT15" s="28"/>
      <c r="AU15" s="22"/>
      <c r="AV15" s="22"/>
      <c r="AW15" s="22"/>
      <c r="AX15" s="22"/>
      <c r="AY15" s="22"/>
      <c r="AZ15" s="22"/>
      <c r="BA15" s="22"/>
      <c r="BB15" s="22"/>
      <c r="BC15" s="22"/>
      <c r="BD15" s="13"/>
      <c r="BE15" s="75">
        <v>74119.729200000002</v>
      </c>
      <c r="BF15" s="75">
        <v>595034.35929999989</v>
      </c>
      <c r="BG15" s="76">
        <v>-520914.63009999989</v>
      </c>
      <c r="BH15" s="77">
        <v>-0.87543621970469965</v>
      </c>
      <c r="BI15" s="22"/>
      <c r="BJ15" s="28"/>
      <c r="BK15" s="28"/>
      <c r="BL15" s="22"/>
      <c r="BM15" s="22"/>
      <c r="BN15" s="22"/>
      <c r="BO15" s="22"/>
      <c r="BP15" s="22"/>
      <c r="BQ15" s="22"/>
      <c r="BR15" s="22"/>
      <c r="BS15" s="22"/>
      <c r="BT15" s="22"/>
      <c r="BU15" s="13"/>
      <c r="BV15" s="75">
        <v>118516.3836</v>
      </c>
      <c r="BW15" s="75">
        <v>303082.76445000002</v>
      </c>
      <c r="BX15" s="76">
        <v>-184566.38085000002</v>
      </c>
      <c r="BY15" s="77">
        <v>-0.60896363138606713</v>
      </c>
      <c r="BZ15" s="22"/>
      <c r="CA15" s="28"/>
      <c r="CB15" s="28"/>
      <c r="CC15" s="22"/>
      <c r="CD15" s="22"/>
      <c r="CE15" s="22"/>
      <c r="CF15" s="22"/>
      <c r="CG15" s="22"/>
      <c r="CH15" s="22"/>
      <c r="CI15" s="22"/>
      <c r="CJ15" s="22"/>
      <c r="CK15" s="22"/>
      <c r="CL15" s="13"/>
      <c r="CM15" s="75">
        <v>98887.654809999993</v>
      </c>
      <c r="CN15" s="75">
        <v>204364.43282999995</v>
      </c>
      <c r="CO15" s="76">
        <v>-105476.77801999995</v>
      </c>
      <c r="CP15" s="77">
        <v>-0.51612101264088628</v>
      </c>
      <c r="CQ15" s="22"/>
      <c r="CR15" s="28"/>
      <c r="CS15" s="28"/>
      <c r="CT15" s="22"/>
      <c r="CU15" s="22"/>
      <c r="CV15" s="22"/>
      <c r="CW15" s="22"/>
      <c r="CX15" s="22"/>
      <c r="CY15" s="22"/>
      <c r="CZ15" s="22"/>
      <c r="DA15" s="22"/>
      <c r="DB15" s="22"/>
      <c r="DC15" s="13"/>
      <c r="DD15" s="75">
        <v>20851.796109999999</v>
      </c>
      <c r="DE15" s="75">
        <v>37972.57705</v>
      </c>
      <c r="DF15" s="76">
        <v>-17120.780940000001</v>
      </c>
      <c r="DG15" s="77">
        <v>-0.45087224176163732</v>
      </c>
      <c r="DH15" s="22"/>
      <c r="DI15" s="28"/>
      <c r="DJ15" s="28"/>
      <c r="DK15" s="22"/>
      <c r="DL15" s="22"/>
      <c r="DM15" s="22"/>
      <c r="DN15" s="22"/>
      <c r="DO15" s="22"/>
      <c r="DP15" s="22"/>
      <c r="DQ15" s="22"/>
      <c r="DR15" s="22"/>
      <c r="DS15" s="22"/>
      <c r="DT15" s="13"/>
      <c r="DU15" s="75">
        <v>4834.3074499999993</v>
      </c>
      <c r="DV15" s="75">
        <v>20840.478399999989</v>
      </c>
      <c r="DW15" s="76">
        <v>-16006.170949999989</v>
      </c>
      <c r="DX15" s="77">
        <v>-0.76803279861368234</v>
      </c>
      <c r="DY15" s="22"/>
      <c r="DZ15" s="28"/>
      <c r="EA15" s="28"/>
      <c r="EB15" s="22"/>
      <c r="EC15" s="22"/>
      <c r="ED15" s="22"/>
      <c r="EE15" s="22"/>
      <c r="EF15" s="22"/>
      <c r="EG15" s="22"/>
      <c r="EH15" s="22"/>
      <c r="EI15" s="22"/>
      <c r="EJ15" s="22"/>
      <c r="EK15" s="13"/>
      <c r="EL15" s="75">
        <v>0</v>
      </c>
      <c r="EM15" s="75">
        <v>0</v>
      </c>
      <c r="EN15" s="76">
        <v>0</v>
      </c>
      <c r="EO15" s="77" t="s">
        <v>589</v>
      </c>
      <c r="EP15" s="22"/>
      <c r="EQ15" s="28"/>
      <c r="ER15" s="28"/>
      <c r="ES15" s="22"/>
      <c r="ET15" s="22"/>
      <c r="EU15" s="22"/>
      <c r="EV15" s="22"/>
      <c r="EW15" s="22"/>
      <c r="EX15" s="22"/>
      <c r="EY15" s="22"/>
      <c r="EZ15" s="22"/>
      <c r="FA15" s="22"/>
      <c r="FB15" s="13"/>
      <c r="FC15" s="75">
        <v>0</v>
      </c>
      <c r="FD15" s="75">
        <v>0</v>
      </c>
      <c r="FE15" s="76">
        <v>0</v>
      </c>
      <c r="FF15" s="77" t="s">
        <v>589</v>
      </c>
      <c r="FG15" s="22"/>
      <c r="FH15" s="28"/>
      <c r="FI15" s="28"/>
      <c r="FJ15" s="22"/>
      <c r="FK15" s="22"/>
      <c r="FL15" s="22"/>
      <c r="FM15" s="22"/>
      <c r="FN15" s="22"/>
      <c r="FO15" s="22"/>
      <c r="FP15" s="22"/>
      <c r="FQ15" s="22"/>
      <c r="FR15" s="22"/>
      <c r="FS15" s="13"/>
    </row>
    <row r="16" spans="1:175" x14ac:dyDescent="0.2">
      <c r="A16" s="42">
        <v>612</v>
      </c>
      <c r="B16" s="46"/>
      <c r="C16" s="46"/>
      <c r="D16" s="74" t="str">
        <f t="shared" si="2"/>
        <v>Einlagen für Alters- und Hinterbliebenenrenten</v>
      </c>
      <c r="E16" s="74"/>
      <c r="F16" s="75">
        <f t="shared" ref="F16:F20" si="4">+W16*$G$5+AN16*$H$5+BE16*$I$5+BV16*$K$5+CM16*$L$5+DD16*$M$5+DU16*$N$5+EL16*$P$5+FC16*$Q$5</f>
        <v>246040.11799283669</v>
      </c>
      <c r="G16" s="75">
        <f t="shared" ref="G16:G20" si="5">+X16*$G$5+AO16*$H$5+BF16*$I$5+BW16*$K$5+CN16*$L$5+DE16*$M$5+DV16*$N$5+EM16*$P$5+FD16*$Q$5</f>
        <v>323369.3015845042</v>
      </c>
      <c r="H16" s="76">
        <f t="shared" si="0"/>
        <v>-77329.183591667505</v>
      </c>
      <c r="I16" s="77">
        <f t="shared" si="1"/>
        <v>-0.23913582152899426</v>
      </c>
      <c r="J16" s="22"/>
      <c r="K16" s="28"/>
      <c r="L16" s="28"/>
      <c r="M16" s="22"/>
      <c r="N16" s="22"/>
      <c r="O16" s="22"/>
      <c r="P16" s="22"/>
      <c r="Q16" s="22"/>
      <c r="R16" s="22"/>
      <c r="S16" s="22"/>
      <c r="T16" s="22"/>
      <c r="U16" s="22"/>
      <c r="V16" s="13"/>
      <c r="W16" s="75">
        <v>8870.6167000000005</v>
      </c>
      <c r="X16" s="75">
        <v>8381.9429999999993</v>
      </c>
      <c r="Y16" s="76">
        <v>488.67370000000119</v>
      </c>
      <c r="Z16" s="77">
        <v>5.8300766302037843E-2</v>
      </c>
      <c r="AA16" s="22"/>
      <c r="AB16" s="28"/>
      <c r="AC16" s="28"/>
      <c r="AD16" s="22"/>
      <c r="AE16" s="22"/>
      <c r="AF16" s="22"/>
      <c r="AG16" s="22"/>
      <c r="AH16" s="22"/>
      <c r="AI16" s="22"/>
      <c r="AJ16" s="22"/>
      <c r="AK16" s="22"/>
      <c r="AL16" s="22"/>
      <c r="AM16" s="13"/>
      <c r="AN16" s="75">
        <v>30684.484592836743</v>
      </c>
      <c r="AO16" s="75">
        <v>39509.700714504201</v>
      </c>
      <c r="AP16" s="76">
        <v>-8825.2161216674576</v>
      </c>
      <c r="AQ16" s="77">
        <v>-0.2233683364356055</v>
      </c>
      <c r="AR16" s="22"/>
      <c r="AS16" s="28"/>
      <c r="AT16" s="28"/>
      <c r="AU16" s="22"/>
      <c r="AV16" s="22"/>
      <c r="AW16" s="22"/>
      <c r="AX16" s="22"/>
      <c r="AY16" s="22"/>
      <c r="AZ16" s="22"/>
      <c r="BA16" s="22"/>
      <c r="BB16" s="22"/>
      <c r="BC16" s="22"/>
      <c r="BD16" s="13"/>
      <c r="BE16" s="75">
        <v>38717.988250000002</v>
      </c>
      <c r="BF16" s="75">
        <v>50880.831649999993</v>
      </c>
      <c r="BG16" s="76">
        <v>-12162.843399999991</v>
      </c>
      <c r="BH16" s="77">
        <v>-0.23904568784696723</v>
      </c>
      <c r="BI16" s="22"/>
      <c r="BJ16" s="28"/>
      <c r="BK16" s="28"/>
      <c r="BL16" s="22"/>
      <c r="BM16" s="22"/>
      <c r="BN16" s="22"/>
      <c r="BO16" s="22"/>
      <c r="BP16" s="22"/>
      <c r="BQ16" s="22"/>
      <c r="BR16" s="22"/>
      <c r="BS16" s="22"/>
      <c r="BT16" s="22"/>
      <c r="BU16" s="13"/>
      <c r="BV16" s="75">
        <v>31201.435949999988</v>
      </c>
      <c r="BW16" s="75">
        <v>10951.815149999975</v>
      </c>
      <c r="BX16" s="76">
        <v>20249.620800000012</v>
      </c>
      <c r="BY16" s="77">
        <v>1.8489739392652238</v>
      </c>
      <c r="BZ16" s="22"/>
      <c r="CA16" s="28"/>
      <c r="CB16" s="28"/>
      <c r="CC16" s="22"/>
      <c r="CD16" s="22"/>
      <c r="CE16" s="22"/>
      <c r="CF16" s="22"/>
      <c r="CG16" s="22"/>
      <c r="CH16" s="22"/>
      <c r="CI16" s="22"/>
      <c r="CJ16" s="22"/>
      <c r="CK16" s="22"/>
      <c r="CL16" s="13"/>
      <c r="CM16" s="75">
        <v>66.5</v>
      </c>
      <c r="CN16" s="75">
        <v>7674.424750000001</v>
      </c>
      <c r="CO16" s="76">
        <v>-7607.924750000001</v>
      </c>
      <c r="CP16" s="77">
        <v>-0.99133485542352862</v>
      </c>
      <c r="CQ16" s="22"/>
      <c r="CR16" s="28"/>
      <c r="CS16" s="28"/>
      <c r="CT16" s="22"/>
      <c r="CU16" s="22"/>
      <c r="CV16" s="22"/>
      <c r="CW16" s="22"/>
      <c r="CX16" s="22"/>
      <c r="CY16" s="22"/>
      <c r="CZ16" s="22"/>
      <c r="DA16" s="22"/>
      <c r="DB16" s="22"/>
      <c r="DC16" s="13"/>
      <c r="DD16" s="75">
        <v>0</v>
      </c>
      <c r="DE16" s="75">
        <v>132.73500000000001</v>
      </c>
      <c r="DF16" s="76">
        <v>-132.73500000000001</v>
      </c>
      <c r="DG16" s="77">
        <v>-1</v>
      </c>
      <c r="DH16" s="22"/>
      <c r="DI16" s="28"/>
      <c r="DJ16" s="28"/>
      <c r="DK16" s="22"/>
      <c r="DL16" s="22"/>
      <c r="DM16" s="22"/>
      <c r="DN16" s="22"/>
      <c r="DO16" s="22"/>
      <c r="DP16" s="22"/>
      <c r="DQ16" s="22"/>
      <c r="DR16" s="22"/>
      <c r="DS16" s="22"/>
      <c r="DT16" s="13"/>
      <c r="DU16" s="75">
        <v>57762.077650000007</v>
      </c>
      <c r="DV16" s="75">
        <v>150572.04552000001</v>
      </c>
      <c r="DW16" s="76">
        <v>-92809.967870000008</v>
      </c>
      <c r="DX16" s="77">
        <v>-0.61638246029985932</v>
      </c>
      <c r="DY16" s="22"/>
      <c r="DZ16" s="28"/>
      <c r="EA16" s="28"/>
      <c r="EB16" s="22"/>
      <c r="EC16" s="22"/>
      <c r="ED16" s="22"/>
      <c r="EE16" s="22"/>
      <c r="EF16" s="22"/>
      <c r="EG16" s="22"/>
      <c r="EH16" s="22"/>
      <c r="EI16" s="22"/>
      <c r="EJ16" s="22"/>
      <c r="EK16" s="13"/>
      <c r="EL16" s="75">
        <v>78737.014849999992</v>
      </c>
      <c r="EM16" s="75">
        <v>55265.805800000002</v>
      </c>
      <c r="EN16" s="76">
        <v>23471.20904999999</v>
      </c>
      <c r="EO16" s="77">
        <v>0.42469676701972547</v>
      </c>
      <c r="EP16" s="22"/>
      <c r="EQ16" s="28"/>
      <c r="ER16" s="28"/>
      <c r="ES16" s="22"/>
      <c r="ET16" s="22"/>
      <c r="EU16" s="22"/>
      <c r="EV16" s="22"/>
      <c r="EW16" s="22"/>
      <c r="EX16" s="22"/>
      <c r="EY16" s="22"/>
      <c r="EZ16" s="22"/>
      <c r="FA16" s="22"/>
      <c r="FB16" s="13"/>
      <c r="FC16" s="75">
        <v>0</v>
      </c>
      <c r="FD16" s="75">
        <v>0</v>
      </c>
      <c r="FE16" s="76">
        <v>0</v>
      </c>
      <c r="FF16" s="77" t="s">
        <v>589</v>
      </c>
      <c r="FG16" s="22"/>
      <c r="FH16" s="28"/>
      <c r="FI16" s="28"/>
      <c r="FJ16" s="22"/>
      <c r="FK16" s="22"/>
      <c r="FL16" s="22"/>
      <c r="FM16" s="22"/>
      <c r="FN16" s="22"/>
      <c r="FO16" s="22"/>
      <c r="FP16" s="22"/>
      <c r="FQ16" s="22"/>
      <c r="FR16" s="22"/>
      <c r="FS16" s="13"/>
    </row>
    <row r="17" spans="1:175" x14ac:dyDescent="0.2">
      <c r="A17" s="42">
        <v>613</v>
      </c>
      <c r="B17" s="46"/>
      <c r="C17" s="46"/>
      <c r="D17" s="74" t="str">
        <f t="shared" si="2"/>
        <v>Einlagen für Invaliden- und Invalidenkinderrenten</v>
      </c>
      <c r="E17" s="74"/>
      <c r="F17" s="75">
        <f t="shared" si="4"/>
        <v>225792.69190000001</v>
      </c>
      <c r="G17" s="75">
        <f t="shared" si="5"/>
        <v>308691.82048999995</v>
      </c>
      <c r="H17" s="76">
        <f t="shared" si="0"/>
        <v>-82899.128589999949</v>
      </c>
      <c r="I17" s="77">
        <f t="shared" si="1"/>
        <v>-0.26854980627089686</v>
      </c>
      <c r="J17" s="22"/>
      <c r="K17" s="28"/>
      <c r="L17" s="28"/>
      <c r="M17" s="22"/>
      <c r="N17" s="22"/>
      <c r="O17" s="22"/>
      <c r="P17" s="22"/>
      <c r="Q17" s="22"/>
      <c r="R17" s="22"/>
      <c r="S17" s="22"/>
      <c r="T17" s="22"/>
      <c r="U17" s="22"/>
      <c r="V17" s="13"/>
      <c r="W17" s="75">
        <v>24448.921050000001</v>
      </c>
      <c r="X17" s="75">
        <v>98252.600600000005</v>
      </c>
      <c r="Y17" s="76">
        <v>-73803.679550000001</v>
      </c>
      <c r="Z17" s="77">
        <v>-0.7511626063768535</v>
      </c>
      <c r="AA17" s="22"/>
      <c r="AB17" s="28"/>
      <c r="AC17" s="28"/>
      <c r="AD17" s="22"/>
      <c r="AE17" s="22"/>
      <c r="AF17" s="22"/>
      <c r="AG17" s="22"/>
      <c r="AH17" s="22"/>
      <c r="AI17" s="22"/>
      <c r="AJ17" s="22"/>
      <c r="AK17" s="22"/>
      <c r="AL17" s="22"/>
      <c r="AM17" s="13"/>
      <c r="AN17" s="75">
        <v>59751.182220000017</v>
      </c>
      <c r="AO17" s="75">
        <v>48247.44515</v>
      </c>
      <c r="AP17" s="76">
        <v>11503.737070000017</v>
      </c>
      <c r="AQ17" s="77">
        <v>0.23843204617851188</v>
      </c>
      <c r="AR17" s="22"/>
      <c r="AS17" s="28"/>
      <c r="AT17" s="28"/>
      <c r="AU17" s="22"/>
      <c r="AV17" s="22"/>
      <c r="AW17" s="22"/>
      <c r="AX17" s="22"/>
      <c r="AY17" s="22"/>
      <c r="AZ17" s="22"/>
      <c r="BA17" s="22"/>
      <c r="BB17" s="22"/>
      <c r="BC17" s="22"/>
      <c r="BD17" s="13"/>
      <c r="BE17" s="75">
        <v>13498.847919999998</v>
      </c>
      <c r="BF17" s="75">
        <v>12682.03369</v>
      </c>
      <c r="BG17" s="76">
        <v>816.81422999999813</v>
      </c>
      <c r="BH17" s="77">
        <v>6.4407196035448866E-2</v>
      </c>
      <c r="BI17" s="22"/>
      <c r="BJ17" s="28"/>
      <c r="BK17" s="28"/>
      <c r="BL17" s="22"/>
      <c r="BM17" s="22"/>
      <c r="BN17" s="22"/>
      <c r="BO17" s="22"/>
      <c r="BP17" s="22"/>
      <c r="BQ17" s="22"/>
      <c r="BR17" s="22"/>
      <c r="BS17" s="22"/>
      <c r="BT17" s="22"/>
      <c r="BU17" s="13"/>
      <c r="BV17" s="75">
        <v>22224.151549999995</v>
      </c>
      <c r="BW17" s="75">
        <v>44990.737750000008</v>
      </c>
      <c r="BX17" s="76">
        <v>-22766.586200000012</v>
      </c>
      <c r="BY17" s="77">
        <v>-0.506028292456707</v>
      </c>
      <c r="BZ17" s="22"/>
      <c r="CA17" s="28"/>
      <c r="CB17" s="28"/>
      <c r="CC17" s="22"/>
      <c r="CD17" s="22"/>
      <c r="CE17" s="22"/>
      <c r="CF17" s="22"/>
      <c r="CG17" s="22"/>
      <c r="CH17" s="22"/>
      <c r="CI17" s="22"/>
      <c r="CJ17" s="22"/>
      <c r="CK17" s="22"/>
      <c r="CL17" s="13"/>
      <c r="CM17" s="75">
        <v>1528.5017499999999</v>
      </c>
      <c r="CN17" s="75">
        <v>2514.1929</v>
      </c>
      <c r="CO17" s="76">
        <v>-985.69115000000011</v>
      </c>
      <c r="CP17" s="77">
        <v>-0.39205072530433127</v>
      </c>
      <c r="CQ17" s="22"/>
      <c r="CR17" s="28"/>
      <c r="CS17" s="28"/>
      <c r="CT17" s="22"/>
      <c r="CU17" s="22"/>
      <c r="CV17" s="22"/>
      <c r="CW17" s="22"/>
      <c r="CX17" s="22"/>
      <c r="CY17" s="22"/>
      <c r="CZ17" s="22"/>
      <c r="DA17" s="22"/>
      <c r="DB17" s="22"/>
      <c r="DC17" s="13"/>
      <c r="DD17" s="75">
        <v>292.00934999999998</v>
      </c>
      <c r="DE17" s="75">
        <v>1706.0285500000002</v>
      </c>
      <c r="DF17" s="76">
        <v>-1414.0192000000002</v>
      </c>
      <c r="DG17" s="77">
        <v>-0.82883677415597767</v>
      </c>
      <c r="DH17" s="22"/>
      <c r="DI17" s="28"/>
      <c r="DJ17" s="28"/>
      <c r="DK17" s="22"/>
      <c r="DL17" s="22"/>
      <c r="DM17" s="22"/>
      <c r="DN17" s="22"/>
      <c r="DO17" s="22"/>
      <c r="DP17" s="22"/>
      <c r="DQ17" s="22"/>
      <c r="DR17" s="22"/>
      <c r="DS17" s="22"/>
      <c r="DT17" s="13"/>
      <c r="DU17" s="75">
        <v>75043.812709999998</v>
      </c>
      <c r="DV17" s="75">
        <v>67857.197899999999</v>
      </c>
      <c r="DW17" s="76">
        <v>7186.6148099999991</v>
      </c>
      <c r="DX17" s="77">
        <v>0.1059079218182688</v>
      </c>
      <c r="DY17" s="22"/>
      <c r="DZ17" s="28"/>
      <c r="EA17" s="28"/>
      <c r="EB17" s="22"/>
      <c r="EC17" s="22"/>
      <c r="ED17" s="22"/>
      <c r="EE17" s="22"/>
      <c r="EF17" s="22"/>
      <c r="EG17" s="22"/>
      <c r="EH17" s="22"/>
      <c r="EI17" s="22"/>
      <c r="EJ17" s="22"/>
      <c r="EK17" s="13"/>
      <c r="EL17" s="75">
        <v>29005.265350000001</v>
      </c>
      <c r="EM17" s="75">
        <v>32441.58395</v>
      </c>
      <c r="EN17" s="76">
        <v>-3436.3185999999987</v>
      </c>
      <c r="EO17" s="77">
        <v>-0.10592326827494492</v>
      </c>
      <c r="EP17" s="22"/>
      <c r="EQ17" s="28"/>
      <c r="ER17" s="28"/>
      <c r="ES17" s="22"/>
      <c r="ET17" s="22"/>
      <c r="EU17" s="22"/>
      <c r="EV17" s="22"/>
      <c r="EW17" s="22"/>
      <c r="EX17" s="22"/>
      <c r="EY17" s="22"/>
      <c r="EZ17" s="22"/>
      <c r="FA17" s="22"/>
      <c r="FB17" s="13"/>
      <c r="FC17" s="75">
        <v>0</v>
      </c>
      <c r="FD17" s="75">
        <v>0</v>
      </c>
      <c r="FE17" s="76">
        <v>0</v>
      </c>
      <c r="FF17" s="77" t="s">
        <v>589</v>
      </c>
      <c r="FG17" s="22"/>
      <c r="FH17" s="28"/>
      <c r="FI17" s="28"/>
      <c r="FJ17" s="22"/>
      <c r="FK17" s="22"/>
      <c r="FL17" s="22"/>
      <c r="FM17" s="22"/>
      <c r="FN17" s="22"/>
      <c r="FO17" s="22"/>
      <c r="FP17" s="22"/>
      <c r="FQ17" s="22"/>
      <c r="FR17" s="22"/>
      <c r="FS17" s="13"/>
    </row>
    <row r="18" spans="1:175" x14ac:dyDescent="0.2">
      <c r="A18" s="42">
        <v>614</v>
      </c>
      <c r="B18" s="46"/>
      <c r="C18" s="46"/>
      <c r="D18" s="74" t="str">
        <f t="shared" si="2"/>
        <v>Einlagen für Freizügigkeitspolicen</v>
      </c>
      <c r="E18" s="74"/>
      <c r="F18" s="75">
        <f t="shared" si="4"/>
        <v>822459.12228000001</v>
      </c>
      <c r="G18" s="75">
        <f t="shared" si="5"/>
        <v>798094.17514999991</v>
      </c>
      <c r="H18" s="76">
        <f t="shared" si="0"/>
        <v>24364.947130000102</v>
      </c>
      <c r="I18" s="77">
        <f t="shared" si="1"/>
        <v>3.0528912362279614E-2</v>
      </c>
      <c r="J18" s="22"/>
      <c r="K18" s="28"/>
      <c r="L18" s="28"/>
      <c r="M18" s="22"/>
      <c r="N18" s="22"/>
      <c r="O18" s="22"/>
      <c r="P18" s="22"/>
      <c r="Q18" s="22"/>
      <c r="R18" s="22"/>
      <c r="S18" s="22"/>
      <c r="T18" s="22"/>
      <c r="U18" s="22"/>
      <c r="V18" s="13"/>
      <c r="W18" s="75">
        <v>749302.08360000001</v>
      </c>
      <c r="X18" s="75">
        <v>727213.35704999999</v>
      </c>
      <c r="Y18" s="76">
        <v>22088.726550000021</v>
      </c>
      <c r="Z18" s="77">
        <v>3.0374478598144572E-2</v>
      </c>
      <c r="AA18" s="22"/>
      <c r="AB18" s="28"/>
      <c r="AC18" s="28"/>
      <c r="AD18" s="22"/>
      <c r="AE18" s="22"/>
      <c r="AF18" s="22"/>
      <c r="AG18" s="22"/>
      <c r="AH18" s="22"/>
      <c r="AI18" s="22"/>
      <c r="AJ18" s="22"/>
      <c r="AK18" s="22"/>
      <c r="AL18" s="22"/>
      <c r="AM18" s="13"/>
      <c r="AN18" s="75">
        <v>1233.2468200000001</v>
      </c>
      <c r="AO18" s="75">
        <v>2311.04135</v>
      </c>
      <c r="AP18" s="76">
        <v>-1077.7945299999999</v>
      </c>
      <c r="AQ18" s="77">
        <v>-0.46636747975106541</v>
      </c>
      <c r="AR18" s="22"/>
      <c r="AS18" s="28"/>
      <c r="AT18" s="28"/>
      <c r="AU18" s="22"/>
      <c r="AV18" s="22"/>
      <c r="AW18" s="22"/>
      <c r="AX18" s="22"/>
      <c r="AY18" s="22"/>
      <c r="AZ18" s="22"/>
      <c r="BA18" s="22"/>
      <c r="BB18" s="22"/>
      <c r="BC18" s="22"/>
      <c r="BD18" s="13"/>
      <c r="BE18" s="75">
        <v>45247.338779999991</v>
      </c>
      <c r="BF18" s="75">
        <v>41948.234369999998</v>
      </c>
      <c r="BG18" s="76">
        <v>3299.1044099999926</v>
      </c>
      <c r="BH18" s="77">
        <v>7.8647038654847456E-2</v>
      </c>
      <c r="BI18" s="22"/>
      <c r="BJ18" s="28"/>
      <c r="BK18" s="28"/>
      <c r="BL18" s="22"/>
      <c r="BM18" s="22"/>
      <c r="BN18" s="22"/>
      <c r="BO18" s="22"/>
      <c r="BP18" s="22"/>
      <c r="BQ18" s="22"/>
      <c r="BR18" s="22"/>
      <c r="BS18" s="22"/>
      <c r="BT18" s="22"/>
      <c r="BU18" s="13"/>
      <c r="BV18" s="75">
        <v>473.00581</v>
      </c>
      <c r="BW18" s="75">
        <v>561.31333999999993</v>
      </c>
      <c r="BX18" s="76">
        <v>-88.307529999999929</v>
      </c>
      <c r="BY18" s="77">
        <v>-0.15732305596015217</v>
      </c>
      <c r="BZ18" s="22"/>
      <c r="CA18" s="28"/>
      <c r="CB18" s="28"/>
      <c r="CC18" s="22"/>
      <c r="CD18" s="22"/>
      <c r="CE18" s="22"/>
      <c r="CF18" s="22"/>
      <c r="CG18" s="22"/>
      <c r="CH18" s="22"/>
      <c r="CI18" s="22"/>
      <c r="CJ18" s="22"/>
      <c r="CK18" s="22"/>
      <c r="CL18" s="13"/>
      <c r="CM18" s="75">
        <v>8392.7105900000006</v>
      </c>
      <c r="CN18" s="75">
        <v>10811.533389999999</v>
      </c>
      <c r="CO18" s="76">
        <v>-2418.8227999999981</v>
      </c>
      <c r="CP18" s="77">
        <v>-0.22372615546257846</v>
      </c>
      <c r="CQ18" s="22"/>
      <c r="CR18" s="28"/>
      <c r="CS18" s="28"/>
      <c r="CT18" s="22"/>
      <c r="CU18" s="22"/>
      <c r="CV18" s="22"/>
      <c r="CW18" s="22"/>
      <c r="CX18" s="22"/>
      <c r="CY18" s="22"/>
      <c r="CZ18" s="22"/>
      <c r="DA18" s="22"/>
      <c r="DB18" s="22"/>
      <c r="DC18" s="13"/>
      <c r="DD18" s="75">
        <v>0</v>
      </c>
      <c r="DE18" s="75">
        <v>0</v>
      </c>
      <c r="DF18" s="76">
        <v>0</v>
      </c>
      <c r="DG18" s="77" t="s">
        <v>589</v>
      </c>
      <c r="DH18" s="22"/>
      <c r="DI18" s="28"/>
      <c r="DJ18" s="28"/>
      <c r="DK18" s="22"/>
      <c r="DL18" s="22"/>
      <c r="DM18" s="22"/>
      <c r="DN18" s="22"/>
      <c r="DO18" s="22"/>
      <c r="DP18" s="22"/>
      <c r="DQ18" s="22"/>
      <c r="DR18" s="22"/>
      <c r="DS18" s="22"/>
      <c r="DT18" s="13"/>
      <c r="DU18" s="75">
        <v>0</v>
      </c>
      <c r="DV18" s="75">
        <v>0</v>
      </c>
      <c r="DW18" s="76">
        <v>0</v>
      </c>
      <c r="DX18" s="77" t="s">
        <v>589</v>
      </c>
      <c r="DY18" s="22"/>
      <c r="DZ18" s="28"/>
      <c r="EA18" s="28"/>
      <c r="EB18" s="22"/>
      <c r="EC18" s="22"/>
      <c r="ED18" s="22"/>
      <c r="EE18" s="22"/>
      <c r="EF18" s="22"/>
      <c r="EG18" s="22"/>
      <c r="EH18" s="22"/>
      <c r="EI18" s="22"/>
      <c r="EJ18" s="22"/>
      <c r="EK18" s="13"/>
      <c r="EL18" s="75">
        <v>0</v>
      </c>
      <c r="EM18" s="75">
        <v>0</v>
      </c>
      <c r="EN18" s="76">
        <v>0</v>
      </c>
      <c r="EO18" s="77" t="s">
        <v>589</v>
      </c>
      <c r="EP18" s="22"/>
      <c r="EQ18" s="28"/>
      <c r="ER18" s="28"/>
      <c r="ES18" s="22"/>
      <c r="ET18" s="22"/>
      <c r="EU18" s="22"/>
      <c r="EV18" s="22"/>
      <c r="EW18" s="22"/>
      <c r="EX18" s="22"/>
      <c r="EY18" s="22"/>
      <c r="EZ18" s="22"/>
      <c r="FA18" s="22"/>
      <c r="FB18" s="13"/>
      <c r="FC18" s="75">
        <v>17810.736679999998</v>
      </c>
      <c r="FD18" s="75">
        <v>15248.695650000001</v>
      </c>
      <c r="FE18" s="76">
        <v>2562.0410299999967</v>
      </c>
      <c r="FF18" s="77">
        <v>0.16801706118385251</v>
      </c>
      <c r="FG18" s="22"/>
      <c r="FH18" s="28"/>
      <c r="FI18" s="28"/>
      <c r="FJ18" s="22"/>
      <c r="FK18" s="22"/>
      <c r="FL18" s="22"/>
      <c r="FM18" s="22"/>
      <c r="FN18" s="22"/>
      <c r="FO18" s="22"/>
      <c r="FP18" s="22"/>
      <c r="FQ18" s="22"/>
      <c r="FR18" s="22"/>
      <c r="FS18" s="13"/>
    </row>
    <row r="19" spans="1:175" x14ac:dyDescent="0.2">
      <c r="A19" s="42">
        <v>615</v>
      </c>
      <c r="B19" s="46"/>
      <c r="C19" s="71" t="str">
        <f>VLOOKUP($A19&amp;C$1,TEXTDF,(SPRCODE="DE")*2+(SPRCODE="FR")*3,FALSE)</f>
        <v>Risikoprämien</v>
      </c>
      <c r="D19" s="71"/>
      <c r="E19" s="71"/>
      <c r="F19" s="65">
        <f t="shared" si="4"/>
        <v>2301739.3735022089</v>
      </c>
      <c r="G19" s="65">
        <f t="shared" si="5"/>
        <v>2305128.4557332699</v>
      </c>
      <c r="H19" s="72">
        <f t="shared" si="0"/>
        <v>-3389.0822310610674</v>
      </c>
      <c r="I19" s="73">
        <f t="shared" si="1"/>
        <v>-1.4702357357273543E-3</v>
      </c>
      <c r="J19" s="22"/>
      <c r="K19" s="28"/>
      <c r="L19" s="28"/>
      <c r="M19" s="22"/>
      <c r="N19" s="22"/>
      <c r="O19" s="22"/>
      <c r="P19" s="22"/>
      <c r="Q19" s="22"/>
      <c r="R19" s="22"/>
      <c r="S19" s="22"/>
      <c r="T19" s="22"/>
      <c r="U19" s="22"/>
      <c r="V19" s="13"/>
      <c r="W19" s="65">
        <v>718611.81975999987</v>
      </c>
      <c r="X19" s="65">
        <v>710568.61662810133</v>
      </c>
      <c r="Y19" s="72">
        <v>8043.2031318985391</v>
      </c>
      <c r="Z19" s="73">
        <v>1.1319389772751931E-2</v>
      </c>
      <c r="AA19" s="22"/>
      <c r="AB19" s="28"/>
      <c r="AC19" s="28"/>
      <c r="AD19" s="22"/>
      <c r="AE19" s="22"/>
      <c r="AF19" s="22"/>
      <c r="AG19" s="22"/>
      <c r="AH19" s="22"/>
      <c r="AI19" s="22"/>
      <c r="AJ19" s="22"/>
      <c r="AK19" s="22"/>
      <c r="AL19" s="22"/>
      <c r="AM19" s="13"/>
      <c r="AN19" s="65">
        <v>434803.48968185845</v>
      </c>
      <c r="AO19" s="65">
        <v>393096.34884327778</v>
      </c>
      <c r="AP19" s="72">
        <v>41707.140838580672</v>
      </c>
      <c r="AQ19" s="73">
        <v>0.10609902880377242</v>
      </c>
      <c r="AR19" s="22"/>
      <c r="AS19" s="28"/>
      <c r="AT19" s="28"/>
      <c r="AU19" s="22"/>
      <c r="AV19" s="22"/>
      <c r="AW19" s="22"/>
      <c r="AX19" s="22"/>
      <c r="AY19" s="22"/>
      <c r="AZ19" s="22"/>
      <c r="BA19" s="22"/>
      <c r="BB19" s="22"/>
      <c r="BC19" s="22"/>
      <c r="BD19" s="13"/>
      <c r="BE19" s="65">
        <v>216142.71177333329</v>
      </c>
      <c r="BF19" s="65">
        <v>221370.2855618333</v>
      </c>
      <c r="BG19" s="72">
        <v>-5227.5737885000126</v>
      </c>
      <c r="BH19" s="73">
        <v>-2.3614613746522184E-2</v>
      </c>
      <c r="BI19" s="22"/>
      <c r="BJ19" s="28"/>
      <c r="BK19" s="28"/>
      <c r="BL19" s="22"/>
      <c r="BM19" s="22"/>
      <c r="BN19" s="22"/>
      <c r="BO19" s="22"/>
      <c r="BP19" s="22"/>
      <c r="BQ19" s="22"/>
      <c r="BR19" s="22"/>
      <c r="BS19" s="22"/>
      <c r="BT19" s="22"/>
      <c r="BU19" s="13"/>
      <c r="BV19" s="65">
        <v>304819.59816159046</v>
      </c>
      <c r="BW19" s="65">
        <v>342392.74812851974</v>
      </c>
      <c r="BX19" s="72">
        <v>-37573.149966929283</v>
      </c>
      <c r="BY19" s="73">
        <v>-0.10973699113751645</v>
      </c>
      <c r="BZ19" s="22"/>
      <c r="CA19" s="28"/>
      <c r="CB19" s="28"/>
      <c r="CC19" s="22"/>
      <c r="CD19" s="22"/>
      <c r="CE19" s="22"/>
      <c r="CF19" s="22"/>
      <c r="CG19" s="22"/>
      <c r="CH19" s="22"/>
      <c r="CI19" s="22"/>
      <c r="CJ19" s="22"/>
      <c r="CK19" s="22"/>
      <c r="CL19" s="13"/>
      <c r="CM19" s="65">
        <v>94490.915539999987</v>
      </c>
      <c r="CN19" s="65">
        <v>97837.635779999997</v>
      </c>
      <c r="CO19" s="72">
        <v>-3346.7202400000097</v>
      </c>
      <c r="CP19" s="73">
        <v>-3.420687972801717E-2</v>
      </c>
      <c r="CQ19" s="22"/>
      <c r="CR19" s="28"/>
      <c r="CS19" s="28"/>
      <c r="CT19" s="22"/>
      <c r="CU19" s="22"/>
      <c r="CV19" s="22"/>
      <c r="CW19" s="22"/>
      <c r="CX19" s="22"/>
      <c r="CY19" s="22"/>
      <c r="CZ19" s="22"/>
      <c r="DA19" s="22"/>
      <c r="DB19" s="22"/>
      <c r="DC19" s="13"/>
      <c r="DD19" s="65">
        <v>39047.341274949998</v>
      </c>
      <c r="DE19" s="65">
        <v>39670.855236666663</v>
      </c>
      <c r="DF19" s="72">
        <v>-623.5139617166642</v>
      </c>
      <c r="DG19" s="73">
        <v>-1.5717179727962272E-2</v>
      </c>
      <c r="DH19" s="22"/>
      <c r="DI19" s="28"/>
      <c r="DJ19" s="28"/>
      <c r="DK19" s="22"/>
      <c r="DL19" s="22"/>
      <c r="DM19" s="22"/>
      <c r="DN19" s="22"/>
      <c r="DO19" s="22"/>
      <c r="DP19" s="22"/>
      <c r="DQ19" s="22"/>
      <c r="DR19" s="22"/>
      <c r="DS19" s="22"/>
      <c r="DT19" s="13"/>
      <c r="DU19" s="65">
        <v>277380.12934312341</v>
      </c>
      <c r="DV19" s="65">
        <v>288035.95152343245</v>
      </c>
      <c r="DW19" s="72">
        <v>-10655.822180309042</v>
      </c>
      <c r="DX19" s="73">
        <v>-3.699476445197214E-2</v>
      </c>
      <c r="DY19" s="22"/>
      <c r="DZ19" s="28"/>
      <c r="EA19" s="28"/>
      <c r="EB19" s="22"/>
      <c r="EC19" s="22"/>
      <c r="ED19" s="22"/>
      <c r="EE19" s="22"/>
      <c r="EF19" s="22"/>
      <c r="EG19" s="22"/>
      <c r="EH19" s="22"/>
      <c r="EI19" s="22"/>
      <c r="EJ19" s="22"/>
      <c r="EK19" s="13"/>
      <c r="EL19" s="65">
        <v>216403.07311666664</v>
      </c>
      <c r="EM19" s="65">
        <v>212113.52272000001</v>
      </c>
      <c r="EN19" s="72">
        <v>4289.5503966666292</v>
      </c>
      <c r="EO19" s="73">
        <v>2.0222899236504777E-2</v>
      </c>
      <c r="EP19" s="22"/>
      <c r="EQ19" s="28"/>
      <c r="ER19" s="28"/>
      <c r="ES19" s="22"/>
      <c r="ET19" s="22"/>
      <c r="EU19" s="22"/>
      <c r="EV19" s="22"/>
      <c r="EW19" s="22"/>
      <c r="EX19" s="22"/>
      <c r="EY19" s="22"/>
      <c r="EZ19" s="22"/>
      <c r="FA19" s="22"/>
      <c r="FB19" s="13"/>
      <c r="FC19" s="65">
        <v>40.294850686677286</v>
      </c>
      <c r="FD19" s="65">
        <v>42.49131143904561</v>
      </c>
      <c r="FE19" s="72">
        <v>-2.1964607523683242</v>
      </c>
      <c r="FF19" s="73">
        <v>-5.1691997210280949E-2</v>
      </c>
      <c r="FG19" s="22"/>
      <c r="FH19" s="28"/>
      <c r="FI19" s="28"/>
      <c r="FJ19" s="22"/>
      <c r="FK19" s="22"/>
      <c r="FL19" s="22"/>
      <c r="FM19" s="22"/>
      <c r="FN19" s="22"/>
      <c r="FO19" s="22"/>
      <c r="FP19" s="22"/>
      <c r="FQ19" s="22"/>
      <c r="FR19" s="22"/>
      <c r="FS19" s="13"/>
    </row>
    <row r="20" spans="1:175" x14ac:dyDescent="0.2">
      <c r="A20" s="42">
        <v>616</v>
      </c>
      <c r="B20" s="46"/>
      <c r="C20" s="71" t="str">
        <f>VLOOKUP($A20&amp;C$1,TEXTDF,(SPRCODE="DE")*2+(SPRCODE="FR")*3,FALSE)</f>
        <v>Kostenprämien</v>
      </c>
      <c r="D20" s="71"/>
      <c r="E20" s="71"/>
      <c r="F20" s="65">
        <f t="shared" si="4"/>
        <v>711037.75893139082</v>
      </c>
      <c r="G20" s="65">
        <f t="shared" si="5"/>
        <v>731995.8140708633</v>
      </c>
      <c r="H20" s="72">
        <f t="shared" si="0"/>
        <v>-20958.055139472475</v>
      </c>
      <c r="I20" s="73">
        <f t="shared" si="1"/>
        <v>-2.8631386596212893E-2</v>
      </c>
      <c r="J20" s="22"/>
      <c r="K20" s="28"/>
      <c r="L20" s="28"/>
      <c r="M20" s="22"/>
      <c r="N20" s="22"/>
      <c r="O20" s="22"/>
      <c r="P20" s="22"/>
      <c r="Q20" s="22"/>
      <c r="R20" s="22"/>
      <c r="S20" s="22"/>
      <c r="T20" s="22"/>
      <c r="U20" s="22"/>
      <c r="V20" s="13"/>
      <c r="W20" s="65">
        <v>227133.50933859998</v>
      </c>
      <c r="X20" s="65">
        <v>225582.79094024893</v>
      </c>
      <c r="Y20" s="72">
        <v>1550.7183983510477</v>
      </c>
      <c r="Z20" s="73">
        <v>6.8742761444147149E-3</v>
      </c>
      <c r="AA20" s="22"/>
      <c r="AB20" s="28"/>
      <c r="AC20" s="28"/>
      <c r="AD20" s="22"/>
      <c r="AE20" s="22"/>
      <c r="AF20" s="22"/>
      <c r="AG20" s="22"/>
      <c r="AH20" s="22"/>
      <c r="AI20" s="22"/>
      <c r="AJ20" s="22"/>
      <c r="AK20" s="22"/>
      <c r="AL20" s="22"/>
      <c r="AM20" s="13"/>
      <c r="AN20" s="65">
        <v>152973.89818000043</v>
      </c>
      <c r="AO20" s="65">
        <v>147821.81587999992</v>
      </c>
      <c r="AP20" s="72">
        <v>5152.0823000005039</v>
      </c>
      <c r="AQ20" s="73">
        <v>3.4853328443637199E-2</v>
      </c>
      <c r="AR20" s="22"/>
      <c r="AS20" s="28"/>
      <c r="AT20" s="28"/>
      <c r="AU20" s="22"/>
      <c r="AV20" s="22"/>
      <c r="AW20" s="22"/>
      <c r="AX20" s="22"/>
      <c r="AY20" s="22"/>
      <c r="AZ20" s="22"/>
      <c r="BA20" s="22"/>
      <c r="BB20" s="22"/>
      <c r="BC20" s="22"/>
      <c r="BD20" s="13"/>
      <c r="BE20" s="65">
        <v>60107.42551666667</v>
      </c>
      <c r="BF20" s="65">
        <v>63815.276116666675</v>
      </c>
      <c r="BG20" s="72">
        <v>-3707.8506000000052</v>
      </c>
      <c r="BH20" s="73">
        <v>-5.8102868554879228E-2</v>
      </c>
      <c r="BI20" s="22"/>
      <c r="BJ20" s="28"/>
      <c r="BK20" s="28"/>
      <c r="BL20" s="22"/>
      <c r="BM20" s="22"/>
      <c r="BN20" s="22"/>
      <c r="BO20" s="22"/>
      <c r="BP20" s="22"/>
      <c r="BQ20" s="22"/>
      <c r="BR20" s="22"/>
      <c r="BS20" s="22"/>
      <c r="BT20" s="22"/>
      <c r="BU20" s="13"/>
      <c r="BV20" s="65">
        <v>89780.254941259569</v>
      </c>
      <c r="BW20" s="65">
        <v>104509.54095923003</v>
      </c>
      <c r="BX20" s="72">
        <v>-14729.286017970458</v>
      </c>
      <c r="BY20" s="73">
        <v>-0.14093723771800382</v>
      </c>
      <c r="BZ20" s="22"/>
      <c r="CA20" s="28"/>
      <c r="CB20" s="28"/>
      <c r="CC20" s="22"/>
      <c r="CD20" s="22"/>
      <c r="CE20" s="22"/>
      <c r="CF20" s="22"/>
      <c r="CG20" s="22"/>
      <c r="CH20" s="22"/>
      <c r="CI20" s="22"/>
      <c r="CJ20" s="22"/>
      <c r="CK20" s="22"/>
      <c r="CL20" s="13"/>
      <c r="CM20" s="65">
        <v>51169.352939999997</v>
      </c>
      <c r="CN20" s="65">
        <v>52481.578049999996</v>
      </c>
      <c r="CO20" s="72">
        <v>-1312.2251099999994</v>
      </c>
      <c r="CP20" s="73">
        <v>-2.5003537598465964E-2</v>
      </c>
      <c r="CQ20" s="22"/>
      <c r="CR20" s="28"/>
      <c r="CS20" s="28"/>
      <c r="CT20" s="22"/>
      <c r="CU20" s="22"/>
      <c r="CV20" s="22"/>
      <c r="CW20" s="22"/>
      <c r="CX20" s="22"/>
      <c r="CY20" s="22"/>
      <c r="CZ20" s="22"/>
      <c r="DA20" s="22"/>
      <c r="DB20" s="22"/>
      <c r="DC20" s="13"/>
      <c r="DD20" s="65">
        <v>18491.0656299</v>
      </c>
      <c r="DE20" s="65">
        <v>18713.767053333333</v>
      </c>
      <c r="DF20" s="72">
        <v>-222.70142343333282</v>
      </c>
      <c r="DG20" s="73">
        <v>-1.190040587758967E-2</v>
      </c>
      <c r="DH20" s="22"/>
      <c r="DI20" s="28"/>
      <c r="DJ20" s="28"/>
      <c r="DK20" s="22"/>
      <c r="DL20" s="22"/>
      <c r="DM20" s="22"/>
      <c r="DN20" s="22"/>
      <c r="DO20" s="22"/>
      <c r="DP20" s="22"/>
      <c r="DQ20" s="22"/>
      <c r="DR20" s="22"/>
      <c r="DS20" s="22"/>
      <c r="DT20" s="13"/>
      <c r="DU20" s="65">
        <v>86904.13571697881</v>
      </c>
      <c r="DV20" s="65">
        <v>94839.60276695549</v>
      </c>
      <c r="DW20" s="72">
        <v>-7935.4670499766798</v>
      </c>
      <c r="DX20" s="73">
        <v>-8.3672504085409272E-2</v>
      </c>
      <c r="DY20" s="22"/>
      <c r="DZ20" s="28"/>
      <c r="EA20" s="28"/>
      <c r="EB20" s="22"/>
      <c r="EC20" s="22"/>
      <c r="ED20" s="22"/>
      <c r="EE20" s="22"/>
      <c r="EF20" s="22"/>
      <c r="EG20" s="22"/>
      <c r="EH20" s="22"/>
      <c r="EI20" s="22"/>
      <c r="EJ20" s="22"/>
      <c r="EK20" s="13"/>
      <c r="EL20" s="65">
        <v>24198.816033333333</v>
      </c>
      <c r="EM20" s="65">
        <v>24151.956529999999</v>
      </c>
      <c r="EN20" s="72">
        <v>46.859503333333123</v>
      </c>
      <c r="EO20" s="73">
        <v>1.9401949185826606E-3</v>
      </c>
      <c r="EP20" s="22"/>
      <c r="EQ20" s="28"/>
      <c r="ER20" s="28"/>
      <c r="ES20" s="22"/>
      <c r="ET20" s="22"/>
      <c r="EU20" s="22"/>
      <c r="EV20" s="22"/>
      <c r="EW20" s="22"/>
      <c r="EX20" s="22"/>
      <c r="EY20" s="22"/>
      <c r="EZ20" s="22"/>
      <c r="FA20" s="22"/>
      <c r="FB20" s="13"/>
      <c r="FC20" s="65">
        <v>279.30063465199333</v>
      </c>
      <c r="FD20" s="65">
        <v>79.485774428979738</v>
      </c>
      <c r="FE20" s="72">
        <v>199.8148602230136</v>
      </c>
      <c r="FF20" s="73">
        <v>2.513844290484299</v>
      </c>
      <c r="FG20" s="22"/>
      <c r="FH20" s="28"/>
      <c r="FI20" s="28"/>
      <c r="FJ20" s="22"/>
      <c r="FK20" s="22"/>
      <c r="FL20" s="22"/>
      <c r="FM20" s="22"/>
      <c r="FN20" s="22"/>
      <c r="FO20" s="22"/>
      <c r="FP20" s="22"/>
      <c r="FQ20" s="22"/>
      <c r="FR20" s="22"/>
      <c r="FS20" s="13"/>
    </row>
    <row r="21" spans="1:175" x14ac:dyDescent="0.2">
      <c r="A21" s="42">
        <v>617</v>
      </c>
      <c r="B21" s="78" t="str">
        <f>VLOOKUP($A21&amp;B$1,TEXTDF,(SPRCODE="DE")*2+(SPRCODE="FR")*3,FALSE)</f>
        <v>Nettokapitalerträge</v>
      </c>
      <c r="C21" s="67"/>
      <c r="D21" s="67"/>
      <c r="E21" s="67"/>
      <c r="F21" s="68">
        <f>+SUBTOTAL(9,F22:F33)</f>
        <v>2975277.959626399</v>
      </c>
      <c r="G21" s="68">
        <f>+SUBTOTAL(9,G22:G33)</f>
        <v>3627279.924747244</v>
      </c>
      <c r="H21" s="69">
        <f t="shared" si="0"/>
        <v>-652001.96512084501</v>
      </c>
      <c r="I21" s="70">
        <f t="shared" si="1"/>
        <v>-0.17974955852525709</v>
      </c>
      <c r="J21" s="22"/>
      <c r="K21" s="28"/>
      <c r="L21" s="28"/>
      <c r="M21" s="22"/>
      <c r="N21" s="22"/>
      <c r="O21" s="22"/>
      <c r="P21" s="22"/>
      <c r="Q21" s="22"/>
      <c r="R21" s="22"/>
      <c r="S21" s="22"/>
      <c r="T21" s="22"/>
      <c r="U21" s="22"/>
      <c r="V21" s="13"/>
      <c r="W21" s="68">
        <v>1272587.7620600006</v>
      </c>
      <c r="X21" s="68">
        <v>1571840.1434999995</v>
      </c>
      <c r="Y21" s="69">
        <v>-299252.38143999898</v>
      </c>
      <c r="Z21" s="70">
        <v>-0.19038347040409398</v>
      </c>
      <c r="AA21" s="22"/>
      <c r="AB21" s="28"/>
      <c r="AC21" s="28"/>
      <c r="AD21" s="22"/>
      <c r="AE21" s="22"/>
      <c r="AF21" s="22"/>
      <c r="AG21" s="22"/>
      <c r="AH21" s="22"/>
      <c r="AI21" s="22"/>
      <c r="AJ21" s="22"/>
      <c r="AK21" s="22"/>
      <c r="AL21" s="22"/>
      <c r="AM21" s="13"/>
      <c r="AN21" s="68">
        <v>622619.41159000003</v>
      </c>
      <c r="AO21" s="68">
        <v>761074.08368000004</v>
      </c>
      <c r="AP21" s="69">
        <v>-138454.67209000001</v>
      </c>
      <c r="AQ21" s="70">
        <v>-0.18192009826498634</v>
      </c>
      <c r="AR21" s="22"/>
      <c r="AS21" s="28"/>
      <c r="AT21" s="28"/>
      <c r="AU21" s="22"/>
      <c r="AV21" s="22"/>
      <c r="AW21" s="22"/>
      <c r="AX21" s="22"/>
      <c r="AY21" s="22"/>
      <c r="AZ21" s="22"/>
      <c r="BA21" s="22"/>
      <c r="BB21" s="22"/>
      <c r="BC21" s="22"/>
      <c r="BD21" s="13"/>
      <c r="BE21" s="68">
        <v>334965.92104000004</v>
      </c>
      <c r="BF21" s="68">
        <v>293710.12937999994</v>
      </c>
      <c r="BG21" s="69">
        <v>41255.791660000104</v>
      </c>
      <c r="BH21" s="70">
        <v>0.14046431339323573</v>
      </c>
      <c r="BI21" s="22"/>
      <c r="BJ21" s="28"/>
      <c r="BK21" s="28"/>
      <c r="BL21" s="22"/>
      <c r="BM21" s="22"/>
      <c r="BN21" s="22"/>
      <c r="BO21" s="22"/>
      <c r="BP21" s="22"/>
      <c r="BQ21" s="22"/>
      <c r="BR21" s="22"/>
      <c r="BS21" s="22"/>
      <c r="BT21" s="22"/>
      <c r="BU21" s="13"/>
      <c r="BV21" s="68">
        <v>253123.86124</v>
      </c>
      <c r="BW21" s="68">
        <v>450825.44110999984</v>
      </c>
      <c r="BX21" s="69">
        <v>-197701.57986999984</v>
      </c>
      <c r="BY21" s="70">
        <v>-0.4385324381499609</v>
      </c>
      <c r="BZ21" s="22"/>
      <c r="CA21" s="28"/>
      <c r="CB21" s="28"/>
      <c r="CC21" s="22"/>
      <c r="CD21" s="22"/>
      <c r="CE21" s="22"/>
      <c r="CF21" s="22"/>
      <c r="CG21" s="22"/>
      <c r="CH21" s="22"/>
      <c r="CI21" s="22"/>
      <c r="CJ21" s="22"/>
      <c r="CK21" s="22"/>
      <c r="CL21" s="13"/>
      <c r="CM21" s="68">
        <v>217692.35800341269</v>
      </c>
      <c r="CN21" s="68">
        <v>250680.10160828475</v>
      </c>
      <c r="CO21" s="69">
        <v>-32987.743604872056</v>
      </c>
      <c r="CP21" s="70">
        <v>-0.13159298800835428</v>
      </c>
      <c r="CQ21" s="22"/>
      <c r="CR21" s="28"/>
      <c r="CS21" s="28"/>
      <c r="CT21" s="22"/>
      <c r="CU21" s="22"/>
      <c r="CV21" s="22"/>
      <c r="CW21" s="22"/>
      <c r="CX21" s="22"/>
      <c r="CY21" s="22"/>
      <c r="CZ21" s="22"/>
      <c r="DA21" s="22"/>
      <c r="DB21" s="22"/>
      <c r="DC21" s="13"/>
      <c r="DD21" s="68">
        <v>49628.564942986275</v>
      </c>
      <c r="DE21" s="68">
        <v>51311.047578958729</v>
      </c>
      <c r="DF21" s="69">
        <v>-1682.4826359724539</v>
      </c>
      <c r="DG21" s="70">
        <v>-3.2789871097124057E-2</v>
      </c>
      <c r="DH21" s="22"/>
      <c r="DI21" s="28"/>
      <c r="DJ21" s="28"/>
      <c r="DK21" s="22"/>
      <c r="DL21" s="22"/>
      <c r="DM21" s="22"/>
      <c r="DN21" s="22"/>
      <c r="DO21" s="22"/>
      <c r="DP21" s="22"/>
      <c r="DQ21" s="22"/>
      <c r="DR21" s="22"/>
      <c r="DS21" s="22"/>
      <c r="DT21" s="13"/>
      <c r="DU21" s="68">
        <v>158270.45200000002</v>
      </c>
      <c r="DV21" s="68">
        <v>178437.70152</v>
      </c>
      <c r="DW21" s="69">
        <v>-20167.249519999983</v>
      </c>
      <c r="DX21" s="70">
        <v>-0.11302123569294886</v>
      </c>
      <c r="DY21" s="22"/>
      <c r="DZ21" s="28"/>
      <c r="EA21" s="28"/>
      <c r="EB21" s="22"/>
      <c r="EC21" s="22"/>
      <c r="ED21" s="22"/>
      <c r="EE21" s="22"/>
      <c r="EF21" s="22"/>
      <c r="EG21" s="22"/>
      <c r="EH21" s="22"/>
      <c r="EI21" s="22"/>
      <c r="EJ21" s="22"/>
      <c r="EK21" s="13"/>
      <c r="EL21" s="68">
        <v>63436.784</v>
      </c>
      <c r="EM21" s="68">
        <v>65139.303999999989</v>
      </c>
      <c r="EN21" s="69">
        <v>-1702.5199999999895</v>
      </c>
      <c r="EO21" s="70">
        <v>-2.6136601029694617E-2</v>
      </c>
      <c r="EP21" s="22"/>
      <c r="EQ21" s="28"/>
      <c r="ER21" s="28"/>
      <c r="ES21" s="22"/>
      <c r="ET21" s="22"/>
      <c r="EU21" s="22"/>
      <c r="EV21" s="22"/>
      <c r="EW21" s="22"/>
      <c r="EX21" s="22"/>
      <c r="EY21" s="22"/>
      <c r="EZ21" s="22"/>
      <c r="FA21" s="22"/>
      <c r="FB21" s="13"/>
      <c r="FC21" s="68">
        <v>2952.8447500000002</v>
      </c>
      <c r="FD21" s="68">
        <v>4261.9723699999995</v>
      </c>
      <c r="FE21" s="69">
        <v>-1309.1276199999993</v>
      </c>
      <c r="FF21" s="70">
        <v>-0.30716473649968767</v>
      </c>
      <c r="FG21" s="22"/>
      <c r="FH21" s="28"/>
      <c r="FI21" s="28"/>
      <c r="FJ21" s="22"/>
      <c r="FK21" s="22"/>
      <c r="FL21" s="22"/>
      <c r="FM21" s="22"/>
      <c r="FN21" s="22"/>
      <c r="FO21" s="22"/>
      <c r="FP21" s="22"/>
      <c r="FQ21" s="22"/>
      <c r="FR21" s="22"/>
      <c r="FS21" s="13"/>
    </row>
    <row r="22" spans="1:175" x14ac:dyDescent="0.2">
      <c r="A22" s="42">
        <v>618</v>
      </c>
      <c r="B22" s="46"/>
      <c r="C22" s="71" t="str">
        <f>VLOOKUP($A22&amp;C$1,TEXTDF,(SPRCODE="DE")*2+(SPRCODE="FR")*3,FALSE)</f>
        <v>Bruttokapitalerträge</v>
      </c>
      <c r="D22" s="71"/>
      <c r="E22" s="71"/>
      <c r="F22" s="65">
        <f>+SUBTOTAL(9,F24:F32)</f>
        <v>3392500.1323074051</v>
      </c>
      <c r="G22" s="65">
        <f>+SUBTOTAL(9,G24:G32)</f>
        <v>4033195.7609822103</v>
      </c>
      <c r="H22" s="72">
        <f t="shared" si="0"/>
        <v>-640695.62867480516</v>
      </c>
      <c r="I22" s="73">
        <f t="shared" si="1"/>
        <v>-0.15885557425032493</v>
      </c>
      <c r="J22" s="22"/>
      <c r="K22" s="28"/>
      <c r="L22" s="28"/>
      <c r="M22" s="22"/>
      <c r="N22" s="22"/>
      <c r="O22" s="22"/>
      <c r="P22" s="22"/>
      <c r="Q22" s="22"/>
      <c r="R22" s="22"/>
      <c r="S22" s="22"/>
      <c r="T22" s="22"/>
      <c r="U22" s="22"/>
      <c r="V22" s="13"/>
      <c r="W22" s="65">
        <v>1484281.4881500006</v>
      </c>
      <c r="X22" s="65">
        <v>1771385.8157399995</v>
      </c>
      <c r="Y22" s="72">
        <v>-287104.32758999895</v>
      </c>
      <c r="Z22" s="73">
        <v>-0.16207893562140818</v>
      </c>
      <c r="AA22" s="22"/>
      <c r="AB22" s="28"/>
      <c r="AC22" s="28"/>
      <c r="AD22" s="22"/>
      <c r="AE22" s="22"/>
      <c r="AF22" s="22"/>
      <c r="AG22" s="22"/>
      <c r="AH22" s="22"/>
      <c r="AI22" s="22"/>
      <c r="AJ22" s="22"/>
      <c r="AK22" s="22"/>
      <c r="AL22" s="22"/>
      <c r="AM22" s="13"/>
      <c r="AN22" s="65">
        <v>690458.20967000001</v>
      </c>
      <c r="AO22" s="65">
        <v>818571.87566000002</v>
      </c>
      <c r="AP22" s="72">
        <v>-128113.66599000001</v>
      </c>
      <c r="AQ22" s="73">
        <v>-0.15650875604137293</v>
      </c>
      <c r="AR22" s="22"/>
      <c r="AS22" s="28"/>
      <c r="AT22" s="28"/>
      <c r="AU22" s="22"/>
      <c r="AV22" s="22"/>
      <c r="AW22" s="22"/>
      <c r="AX22" s="22"/>
      <c r="AY22" s="22"/>
      <c r="AZ22" s="22"/>
      <c r="BA22" s="22"/>
      <c r="BB22" s="22"/>
      <c r="BC22" s="22"/>
      <c r="BD22" s="13"/>
      <c r="BE22" s="65">
        <v>380377.41192000004</v>
      </c>
      <c r="BF22" s="65">
        <v>356045.74542999995</v>
      </c>
      <c r="BG22" s="72">
        <v>24331.666490000091</v>
      </c>
      <c r="BH22" s="73">
        <v>6.8338596380682848E-2</v>
      </c>
      <c r="BI22" s="22"/>
      <c r="BJ22" s="28"/>
      <c r="BK22" s="28"/>
      <c r="BL22" s="22"/>
      <c r="BM22" s="22"/>
      <c r="BN22" s="22"/>
      <c r="BO22" s="22"/>
      <c r="BP22" s="22"/>
      <c r="BQ22" s="22"/>
      <c r="BR22" s="22"/>
      <c r="BS22" s="22"/>
      <c r="BT22" s="22"/>
      <c r="BU22" s="13"/>
      <c r="BV22" s="65">
        <v>297008.07821740501</v>
      </c>
      <c r="BW22" s="65">
        <v>491419.33798999985</v>
      </c>
      <c r="BX22" s="72">
        <v>-194411.25977259484</v>
      </c>
      <c r="BY22" s="73">
        <v>-0.39561174081543982</v>
      </c>
      <c r="BZ22" s="22"/>
      <c r="CA22" s="28"/>
      <c r="CB22" s="28"/>
      <c r="CC22" s="22"/>
      <c r="CD22" s="22"/>
      <c r="CE22" s="22"/>
      <c r="CF22" s="22"/>
      <c r="CG22" s="22"/>
      <c r="CH22" s="22"/>
      <c r="CI22" s="22"/>
      <c r="CJ22" s="22"/>
      <c r="CK22" s="22"/>
      <c r="CL22" s="13"/>
      <c r="CM22" s="65">
        <v>237710.90502999994</v>
      </c>
      <c r="CN22" s="65">
        <v>271696.27137220971</v>
      </c>
      <c r="CO22" s="72">
        <v>-33985.366342209774</v>
      </c>
      <c r="CP22" s="73">
        <v>-0.12508587685272865</v>
      </c>
      <c r="CQ22" s="22"/>
      <c r="CR22" s="28"/>
      <c r="CS22" s="28"/>
      <c r="CT22" s="22"/>
      <c r="CU22" s="22"/>
      <c r="CV22" s="22"/>
      <c r="CW22" s="22"/>
      <c r="CX22" s="22"/>
      <c r="CY22" s="22"/>
      <c r="CZ22" s="22"/>
      <c r="DA22" s="22"/>
      <c r="DB22" s="22"/>
      <c r="DC22" s="13"/>
      <c r="DD22" s="65">
        <v>54426.085179999995</v>
      </c>
      <c r="DE22" s="65">
        <v>54792.98709000001</v>
      </c>
      <c r="DF22" s="72">
        <v>-366.90191000001505</v>
      </c>
      <c r="DG22" s="73">
        <v>-6.696147253249074E-3</v>
      </c>
      <c r="DH22" s="22"/>
      <c r="DI22" s="28"/>
      <c r="DJ22" s="28"/>
      <c r="DK22" s="22"/>
      <c r="DL22" s="22"/>
      <c r="DM22" s="22"/>
      <c r="DN22" s="22"/>
      <c r="DO22" s="22"/>
      <c r="DP22" s="22"/>
      <c r="DQ22" s="22"/>
      <c r="DR22" s="22"/>
      <c r="DS22" s="22"/>
      <c r="DT22" s="13"/>
      <c r="DU22" s="65">
        <v>175286.88577000002</v>
      </c>
      <c r="DV22" s="65">
        <v>193638.81529</v>
      </c>
      <c r="DW22" s="72">
        <v>-18351.929519999976</v>
      </c>
      <c r="DX22" s="73">
        <v>-9.4774022927766377E-2</v>
      </c>
      <c r="DY22" s="22"/>
      <c r="DZ22" s="28"/>
      <c r="EA22" s="28"/>
      <c r="EB22" s="22"/>
      <c r="EC22" s="22"/>
      <c r="ED22" s="22"/>
      <c r="EE22" s="22"/>
      <c r="EF22" s="22"/>
      <c r="EG22" s="22"/>
      <c r="EH22" s="22"/>
      <c r="EI22" s="22"/>
      <c r="EJ22" s="22"/>
      <c r="EK22" s="13"/>
      <c r="EL22" s="65">
        <v>69619.494999999995</v>
      </c>
      <c r="EM22" s="65">
        <v>70999.666999999987</v>
      </c>
      <c r="EN22" s="72">
        <v>-1380.1719999999914</v>
      </c>
      <c r="EO22" s="73">
        <v>-1.943913342579473E-2</v>
      </c>
      <c r="EP22" s="22"/>
      <c r="EQ22" s="28"/>
      <c r="ER22" s="28"/>
      <c r="ES22" s="22"/>
      <c r="ET22" s="22"/>
      <c r="EU22" s="22"/>
      <c r="EV22" s="22"/>
      <c r="EW22" s="22"/>
      <c r="EX22" s="22"/>
      <c r="EY22" s="22"/>
      <c r="EZ22" s="22"/>
      <c r="FA22" s="22"/>
      <c r="FB22" s="13"/>
      <c r="FC22" s="65">
        <v>3331.5733700000001</v>
      </c>
      <c r="FD22" s="65">
        <v>4645.2454099999995</v>
      </c>
      <c r="FE22" s="72">
        <v>-1313.6720399999995</v>
      </c>
      <c r="FF22" s="73">
        <v>-0.28279927626041179</v>
      </c>
      <c r="FG22" s="22"/>
      <c r="FH22" s="28"/>
      <c r="FI22" s="28"/>
      <c r="FJ22" s="22"/>
      <c r="FK22" s="22"/>
      <c r="FL22" s="22"/>
      <c r="FM22" s="22"/>
      <c r="FN22" s="22"/>
      <c r="FO22" s="22"/>
      <c r="FP22" s="22"/>
      <c r="FQ22" s="22"/>
      <c r="FR22" s="22"/>
      <c r="FS22" s="13"/>
    </row>
    <row r="23" spans="1:175" x14ac:dyDescent="0.2">
      <c r="A23" s="42" t="s">
        <v>590</v>
      </c>
      <c r="B23" s="46"/>
      <c r="C23" s="71"/>
      <c r="D23" s="79" t="str">
        <f>VLOOKUP($A23&amp;D$1,TEXTDF,(SPRCODE="DE")*2+(SPRCODE="FR")*3,FALSE)</f>
        <v>Direkte Kapitalanlageerträge</v>
      </c>
      <c r="E23" s="74"/>
      <c r="F23" s="75">
        <f>+SUBTOTAL(9,F24:F28)</f>
        <v>3789937.4304200001</v>
      </c>
      <c r="G23" s="75">
        <f>+SUBTOTAL(9,G24:G28)</f>
        <v>4049736.5160622098</v>
      </c>
      <c r="H23" s="76">
        <f t="shared" si="0"/>
        <v>-259799.08564220974</v>
      </c>
      <c r="I23" s="77"/>
      <c r="J23" s="22"/>
      <c r="K23" s="28"/>
      <c r="L23" s="28"/>
      <c r="M23" s="22"/>
      <c r="N23" s="22"/>
      <c r="O23" s="22"/>
      <c r="P23" s="22"/>
      <c r="Q23" s="22"/>
      <c r="R23" s="22"/>
      <c r="S23" s="22"/>
      <c r="T23" s="22"/>
      <c r="U23" s="22"/>
      <c r="V23" s="13"/>
      <c r="W23" s="75">
        <v>2011622.6945500004</v>
      </c>
      <c r="X23" s="75">
        <v>2070075.87503</v>
      </c>
      <c r="Y23" s="76">
        <v>-58453.180479999632</v>
      </c>
      <c r="Z23" s="77">
        <v>-2.8237216415631372E-2</v>
      </c>
      <c r="AA23" s="22"/>
      <c r="AB23" s="28"/>
      <c r="AC23" s="28"/>
      <c r="AD23" s="22"/>
      <c r="AE23" s="22"/>
      <c r="AF23" s="22"/>
      <c r="AG23" s="22"/>
      <c r="AH23" s="22"/>
      <c r="AI23" s="22"/>
      <c r="AJ23" s="22"/>
      <c r="AK23" s="22"/>
      <c r="AL23" s="22"/>
      <c r="AM23" s="13"/>
      <c r="AN23" s="75">
        <v>490493.03058000002</v>
      </c>
      <c r="AO23" s="75">
        <v>531617.81871000002</v>
      </c>
      <c r="AP23" s="76">
        <v>-41124.788130000001</v>
      </c>
      <c r="AQ23" s="77">
        <v>-7.7357806082932967E-2</v>
      </c>
      <c r="AR23" s="22"/>
      <c r="AS23" s="28"/>
      <c r="AT23" s="28"/>
      <c r="AU23" s="22"/>
      <c r="AV23" s="22"/>
      <c r="AW23" s="22"/>
      <c r="AX23" s="22"/>
      <c r="AY23" s="22"/>
      <c r="AZ23" s="22"/>
      <c r="BA23" s="22"/>
      <c r="BB23" s="22"/>
      <c r="BC23" s="22"/>
      <c r="BD23" s="13"/>
      <c r="BE23" s="75">
        <v>357502.09175000002</v>
      </c>
      <c r="BF23" s="75">
        <v>428028.82224999997</v>
      </c>
      <c r="BG23" s="76">
        <v>-70526.730499999947</v>
      </c>
      <c r="BH23" s="77">
        <v>-0.16477098464833573</v>
      </c>
      <c r="BI23" s="22"/>
      <c r="BJ23" s="28"/>
      <c r="BK23" s="28"/>
      <c r="BL23" s="22"/>
      <c r="BM23" s="22"/>
      <c r="BN23" s="22"/>
      <c r="BO23" s="22"/>
      <c r="BP23" s="22"/>
      <c r="BQ23" s="22"/>
      <c r="BR23" s="22"/>
      <c r="BS23" s="22"/>
      <c r="BT23" s="22"/>
      <c r="BU23" s="13"/>
      <c r="BV23" s="75">
        <v>382692.32134999998</v>
      </c>
      <c r="BW23" s="75">
        <v>412535.53049999994</v>
      </c>
      <c r="BX23" s="76">
        <v>-29843.209149999951</v>
      </c>
      <c r="BY23" s="77">
        <v>-7.2340942642757255E-2</v>
      </c>
      <c r="BZ23" s="22"/>
      <c r="CA23" s="28"/>
      <c r="CB23" s="28"/>
      <c r="CC23" s="22"/>
      <c r="CD23" s="22"/>
      <c r="CE23" s="22"/>
      <c r="CF23" s="22"/>
      <c r="CG23" s="22"/>
      <c r="CH23" s="22"/>
      <c r="CI23" s="22"/>
      <c r="CJ23" s="22"/>
      <c r="CK23" s="22"/>
      <c r="CL23" s="13"/>
      <c r="CM23" s="75">
        <v>237807.53794999997</v>
      </c>
      <c r="CN23" s="75">
        <v>274218.98313220975</v>
      </c>
      <c r="CO23" s="76">
        <v>-36411.445182209776</v>
      </c>
      <c r="CP23" s="77">
        <v>-0.1327823652699297</v>
      </c>
      <c r="CQ23" s="22"/>
      <c r="CR23" s="28"/>
      <c r="CS23" s="28"/>
      <c r="CT23" s="22"/>
      <c r="CU23" s="22"/>
      <c r="CV23" s="22"/>
      <c r="CW23" s="22"/>
      <c r="CX23" s="22"/>
      <c r="CY23" s="22"/>
      <c r="CZ23" s="22"/>
      <c r="DA23" s="22"/>
      <c r="DB23" s="22"/>
      <c r="DC23" s="13"/>
      <c r="DD23" s="75">
        <v>66409.269769999999</v>
      </c>
      <c r="DE23" s="75">
        <v>71993.764380000008</v>
      </c>
      <c r="DF23" s="76">
        <v>-5584.4946100000088</v>
      </c>
      <c r="DG23" s="77">
        <v>-7.7569143079166292E-2</v>
      </c>
      <c r="DH23" s="22"/>
      <c r="DI23" s="28"/>
      <c r="DJ23" s="28"/>
      <c r="DK23" s="22"/>
      <c r="DL23" s="22"/>
      <c r="DM23" s="22"/>
      <c r="DN23" s="22"/>
      <c r="DO23" s="22"/>
      <c r="DP23" s="22"/>
      <c r="DQ23" s="22"/>
      <c r="DR23" s="22"/>
      <c r="DS23" s="22"/>
      <c r="DT23" s="13"/>
      <c r="DU23" s="75">
        <v>190622.85138000001</v>
      </c>
      <c r="DV23" s="75">
        <v>203682.93784999999</v>
      </c>
      <c r="DW23" s="76">
        <v>-13060.08646999998</v>
      </c>
      <c r="DX23" s="77">
        <v>-6.4119688216682791E-2</v>
      </c>
      <c r="DY23" s="22"/>
      <c r="DZ23" s="28"/>
      <c r="EA23" s="28"/>
      <c r="EB23" s="22"/>
      <c r="EC23" s="22"/>
      <c r="ED23" s="22"/>
      <c r="EE23" s="22"/>
      <c r="EF23" s="22"/>
      <c r="EG23" s="22"/>
      <c r="EH23" s="22"/>
      <c r="EI23" s="22"/>
      <c r="EJ23" s="22"/>
      <c r="EK23" s="13"/>
      <c r="EL23" s="75">
        <v>49213.318999999996</v>
      </c>
      <c r="EM23" s="75">
        <v>53586.888999999996</v>
      </c>
      <c r="EN23" s="76">
        <v>-4373.57</v>
      </c>
      <c r="EO23" s="77">
        <v>-8.1616419270019613E-2</v>
      </c>
      <c r="EP23" s="22"/>
      <c r="EQ23" s="28"/>
      <c r="ER23" s="28"/>
      <c r="ES23" s="22"/>
      <c r="ET23" s="22"/>
      <c r="EU23" s="22"/>
      <c r="EV23" s="22"/>
      <c r="EW23" s="22"/>
      <c r="EX23" s="22"/>
      <c r="EY23" s="22"/>
      <c r="EZ23" s="22"/>
      <c r="FA23" s="22"/>
      <c r="FB23" s="13"/>
      <c r="FC23" s="75">
        <v>3574.3140899999999</v>
      </c>
      <c r="FD23" s="75">
        <v>3995.8952099999997</v>
      </c>
      <c r="FE23" s="76">
        <v>-421.58111999999983</v>
      </c>
      <c r="FF23" s="77">
        <v>-0.10550354747666169</v>
      </c>
      <c r="FG23" s="22"/>
      <c r="FH23" s="28"/>
      <c r="FI23" s="28"/>
      <c r="FJ23" s="22"/>
      <c r="FK23" s="22"/>
      <c r="FL23" s="22"/>
      <c r="FM23" s="22"/>
      <c r="FN23" s="22"/>
      <c r="FO23" s="22"/>
      <c r="FP23" s="22"/>
      <c r="FQ23" s="22"/>
      <c r="FR23" s="22"/>
      <c r="FS23" s="13"/>
    </row>
    <row r="24" spans="1:175" x14ac:dyDescent="0.2">
      <c r="A24" s="42">
        <v>619</v>
      </c>
      <c r="B24" s="46"/>
      <c r="C24" s="46"/>
      <c r="D24" s="71"/>
      <c r="E24" s="71" t="str">
        <f>VLOOKUP($A24&amp;E$1,TEXTDF,(SPRCODE="DE")*2+(SPRCODE="FR")*3,FALSE)</f>
        <v>Flüssige Mittel</v>
      </c>
      <c r="F24" s="65">
        <f t="shared" ref="F24:F35" si="6">+W24*$G$5+AN24*$H$5+BE24*$I$5+BV24*$K$5+CM24*$L$5+DD24*$M$5+DU24*$N$5+EL24*$P$5+FC24*$Q$5</f>
        <v>809.99463999999978</v>
      </c>
      <c r="G24" s="80">
        <f t="shared" ref="G24:G35" si="7">+X24*$G$5+AO24*$H$5+BF24*$I$5+BW24*$K$5+CN24*$L$5+DE24*$M$5+DV24*$N$5+EM24*$P$5+FD24*$Q$5</f>
        <v>8434.7083799997617</v>
      </c>
      <c r="H24" s="72">
        <f t="shared" si="0"/>
        <v>-7624.7137399997619</v>
      </c>
      <c r="I24" s="73">
        <f t="shared" si="1"/>
        <v>-0.90396886252515318</v>
      </c>
      <c r="J24" s="22"/>
      <c r="K24" s="28"/>
      <c r="L24" s="28"/>
      <c r="M24" s="22"/>
      <c r="N24" s="22"/>
      <c r="O24" s="22"/>
      <c r="P24" s="22"/>
      <c r="Q24" s="22"/>
      <c r="R24" s="22"/>
      <c r="S24" s="22"/>
      <c r="T24" s="22"/>
      <c r="U24" s="22"/>
      <c r="V24" s="13"/>
      <c r="W24" s="65">
        <v>-3128.8816000000002</v>
      </c>
      <c r="X24" s="80" vm="25">
        <v>2418.25036</v>
      </c>
      <c r="Y24" s="72">
        <v>-5547.1319600000006</v>
      </c>
      <c r="Z24" s="73">
        <v>-2.2938617323311385</v>
      </c>
      <c r="AA24" s="22"/>
      <c r="AB24" s="28"/>
      <c r="AC24" s="28"/>
      <c r="AD24" s="22"/>
      <c r="AE24" s="22"/>
      <c r="AF24" s="22"/>
      <c r="AG24" s="22"/>
      <c r="AH24" s="22"/>
      <c r="AI24" s="22"/>
      <c r="AJ24" s="22"/>
      <c r="AK24" s="22"/>
      <c r="AL24" s="22"/>
      <c r="AM24" s="13"/>
      <c r="AN24" s="65">
        <v>65.779870000000088</v>
      </c>
      <c r="AO24" s="80" vm="80">
        <v>116.47626</v>
      </c>
      <c r="AP24" s="72">
        <v>-50.696389999999909</v>
      </c>
      <c r="AQ24" s="73">
        <v>-0.43525083995657066</v>
      </c>
      <c r="AR24" s="22"/>
      <c r="AS24" s="28"/>
      <c r="AT24" s="28"/>
      <c r="AU24" s="22"/>
      <c r="AV24" s="22"/>
      <c r="AW24" s="22"/>
      <c r="AX24" s="22"/>
      <c r="AY24" s="22"/>
      <c r="AZ24" s="22"/>
      <c r="BA24" s="22"/>
      <c r="BB24" s="22"/>
      <c r="BC24" s="22"/>
      <c r="BD24" s="13"/>
      <c r="BE24" s="65">
        <v>-551.9655600000001</v>
      </c>
      <c r="BF24" s="80" vm="135">
        <v>-1153.39355</v>
      </c>
      <c r="BG24" s="72">
        <v>601.42798999999991</v>
      </c>
      <c r="BH24" s="73">
        <v>-0.52144213048529697</v>
      </c>
      <c r="BI24" s="22"/>
      <c r="BJ24" s="28"/>
      <c r="BK24" s="28"/>
      <c r="BL24" s="22"/>
      <c r="BM24" s="22"/>
      <c r="BN24" s="22"/>
      <c r="BO24" s="22"/>
      <c r="BP24" s="22"/>
      <c r="BQ24" s="22"/>
      <c r="BR24" s="22"/>
      <c r="BS24" s="22"/>
      <c r="BT24" s="22"/>
      <c r="BU24" s="13"/>
      <c r="BV24" s="65">
        <v>34.404339999999998</v>
      </c>
      <c r="BW24" s="80" vm="190">
        <v>0</v>
      </c>
      <c r="BX24" s="72">
        <v>34.404339999999998</v>
      </c>
      <c r="BY24" s="73" t="s">
        <v>589</v>
      </c>
      <c r="BZ24" s="22"/>
      <c r="CA24" s="28"/>
      <c r="CB24" s="28"/>
      <c r="CC24" s="22"/>
      <c r="CD24" s="22"/>
      <c r="CE24" s="22"/>
      <c r="CF24" s="22"/>
      <c r="CG24" s="22"/>
      <c r="CH24" s="22"/>
      <c r="CI24" s="22"/>
      <c r="CJ24" s="22"/>
      <c r="CK24" s="22"/>
      <c r="CL24" s="13"/>
      <c r="CM24" s="65">
        <v>4561.4787699999997</v>
      </c>
      <c r="CN24" s="80" vm="245">
        <v>6650.6538399997626</v>
      </c>
      <c r="CO24" s="72">
        <v>-2089.1750699997629</v>
      </c>
      <c r="CP24" s="73">
        <v>-0.31413077875660977</v>
      </c>
      <c r="CQ24" s="22"/>
      <c r="CR24" s="28"/>
      <c r="CS24" s="28"/>
      <c r="CT24" s="22"/>
      <c r="CU24" s="22"/>
      <c r="CV24" s="22"/>
      <c r="CW24" s="22"/>
      <c r="CX24" s="22"/>
      <c r="CY24" s="22"/>
      <c r="CZ24" s="22"/>
      <c r="DA24" s="22"/>
      <c r="DB24" s="22"/>
      <c r="DC24" s="13"/>
      <c r="DD24" s="65">
        <v>-413.38348000000002</v>
      </c>
      <c r="DE24" s="80" vm="300">
        <v>-552.75991999999997</v>
      </c>
      <c r="DF24" s="72">
        <v>139.37643999999995</v>
      </c>
      <c r="DG24" s="73">
        <v>-0.25214642914052077</v>
      </c>
      <c r="DH24" s="22"/>
      <c r="DI24" s="28"/>
      <c r="DJ24" s="28"/>
      <c r="DK24" s="22"/>
      <c r="DL24" s="22"/>
      <c r="DM24" s="22"/>
      <c r="DN24" s="22"/>
      <c r="DO24" s="22"/>
      <c r="DP24" s="22"/>
      <c r="DQ24" s="22"/>
      <c r="DR24" s="22"/>
      <c r="DS24" s="22"/>
      <c r="DT24" s="13"/>
      <c r="DU24" s="65">
        <v>68.943539999999985</v>
      </c>
      <c r="DV24" s="80" vm="355">
        <v>677.09454000000005</v>
      </c>
      <c r="DW24" s="72">
        <v>-608.15100000000007</v>
      </c>
      <c r="DX24" s="73">
        <v>-0.8981773800745757</v>
      </c>
      <c r="DY24" s="22"/>
      <c r="DZ24" s="28"/>
      <c r="EA24" s="28"/>
      <c r="EB24" s="22"/>
      <c r="EC24" s="22"/>
      <c r="ED24" s="22"/>
      <c r="EE24" s="22"/>
      <c r="EF24" s="22"/>
      <c r="EG24" s="22"/>
      <c r="EH24" s="22"/>
      <c r="EI24" s="22"/>
      <c r="EJ24" s="22"/>
      <c r="EK24" s="13"/>
      <c r="EL24" s="65">
        <v>196.35599999999999</v>
      </c>
      <c r="EM24" s="80" vm="409">
        <v>311.99700000000001</v>
      </c>
      <c r="EN24" s="72">
        <v>-115.64100000000002</v>
      </c>
      <c r="EO24" s="73">
        <v>-0.3706477946903336</v>
      </c>
      <c r="EP24" s="22"/>
      <c r="EQ24" s="28"/>
      <c r="ER24" s="28"/>
      <c r="ES24" s="22"/>
      <c r="ET24" s="22"/>
      <c r="EU24" s="22"/>
      <c r="EV24" s="22"/>
      <c r="EW24" s="22"/>
      <c r="EX24" s="22"/>
      <c r="EY24" s="22"/>
      <c r="EZ24" s="22"/>
      <c r="FA24" s="22"/>
      <c r="FB24" s="13"/>
      <c r="FC24" s="65">
        <v>-22.737239999999996</v>
      </c>
      <c r="FD24" s="80" vm="464">
        <v>-33.610150000000004</v>
      </c>
      <c r="FE24" s="72">
        <v>10.872910000000008</v>
      </c>
      <c r="FF24" s="73">
        <v>-0.32350078770847512</v>
      </c>
      <c r="FG24" s="22"/>
      <c r="FH24" s="28"/>
      <c r="FI24" s="28"/>
      <c r="FJ24" s="22"/>
      <c r="FK24" s="22"/>
      <c r="FL24" s="22"/>
      <c r="FM24" s="22"/>
      <c r="FN24" s="22"/>
      <c r="FO24" s="22"/>
      <c r="FP24" s="22"/>
      <c r="FQ24" s="22"/>
      <c r="FR24" s="22"/>
      <c r="FS24" s="13"/>
    </row>
    <row r="25" spans="1:175" x14ac:dyDescent="0.2">
      <c r="A25" s="42">
        <v>620</v>
      </c>
      <c r="B25" s="46"/>
      <c r="C25" s="46"/>
      <c r="D25" s="71"/>
      <c r="E25" s="71" t="str">
        <f>VLOOKUP($A25&amp;E$1,TEXTDF,(SPRCODE="DE")*2+(SPRCODE="FR")*3,FALSE)</f>
        <v>Obligationen</v>
      </c>
      <c r="F25" s="65">
        <f t="shared" si="6"/>
        <v>1916641.9234200001</v>
      </c>
      <c r="G25" s="80">
        <f t="shared" si="7"/>
        <v>2088409.7719500002</v>
      </c>
      <c r="H25" s="72">
        <f t="shared" si="0"/>
        <v>-171767.84853000008</v>
      </c>
      <c r="I25" s="73">
        <f t="shared" si="1"/>
        <v>-8.2248153995954643E-2</v>
      </c>
      <c r="J25" s="22"/>
      <c r="K25" s="28"/>
      <c r="L25" s="28"/>
      <c r="M25" s="22"/>
      <c r="N25" s="22"/>
      <c r="O25" s="22"/>
      <c r="P25" s="22"/>
      <c r="Q25" s="22"/>
      <c r="R25" s="22"/>
      <c r="S25" s="22"/>
      <c r="T25" s="22"/>
      <c r="U25" s="22"/>
      <c r="V25" s="13"/>
      <c r="W25" s="65">
        <v>1097871.2303199999</v>
      </c>
      <c r="X25" s="80" vm="26">
        <v>1170710.0114600002</v>
      </c>
      <c r="Y25" s="72">
        <v>-72838.781140000327</v>
      </c>
      <c r="Z25" s="73">
        <v>-6.2217611899604952E-2</v>
      </c>
      <c r="AA25" s="22"/>
      <c r="AB25" s="28"/>
      <c r="AC25" s="28"/>
      <c r="AD25" s="22"/>
      <c r="AE25" s="22"/>
      <c r="AF25" s="22"/>
      <c r="AG25" s="22"/>
      <c r="AH25" s="22"/>
      <c r="AI25" s="22"/>
      <c r="AJ25" s="22"/>
      <c r="AK25" s="22"/>
      <c r="AL25" s="22"/>
      <c r="AM25" s="13"/>
      <c r="AN25" s="65">
        <v>183376.41556000002</v>
      </c>
      <c r="AO25" s="80" vm="81">
        <v>215286.04045</v>
      </c>
      <c r="AP25" s="72">
        <v>-31909.624889999977</v>
      </c>
      <c r="AQ25" s="73">
        <v>-0.14821966544278087</v>
      </c>
      <c r="AR25" s="22"/>
      <c r="AS25" s="28"/>
      <c r="AT25" s="28"/>
      <c r="AU25" s="22"/>
      <c r="AV25" s="22"/>
      <c r="AW25" s="22"/>
      <c r="AX25" s="22"/>
      <c r="AY25" s="22"/>
      <c r="AZ25" s="22"/>
      <c r="BA25" s="22"/>
      <c r="BB25" s="22"/>
      <c r="BC25" s="22"/>
      <c r="BD25" s="13"/>
      <c r="BE25" s="65">
        <v>165466.88417</v>
      </c>
      <c r="BF25" s="80" vm="136">
        <v>171657.16449</v>
      </c>
      <c r="BG25" s="72">
        <v>-6190.2803199999908</v>
      </c>
      <c r="BH25" s="73">
        <v>-3.6061881473992363E-2</v>
      </c>
      <c r="BI25" s="22"/>
      <c r="BJ25" s="28"/>
      <c r="BK25" s="28"/>
      <c r="BL25" s="22"/>
      <c r="BM25" s="22"/>
      <c r="BN25" s="22"/>
      <c r="BO25" s="22"/>
      <c r="BP25" s="22"/>
      <c r="BQ25" s="22"/>
      <c r="BR25" s="22"/>
      <c r="BS25" s="22"/>
      <c r="BT25" s="22"/>
      <c r="BU25" s="13"/>
      <c r="BV25" s="65">
        <v>168984.80022</v>
      </c>
      <c r="BW25" s="80" vm="191">
        <v>190179.46601</v>
      </c>
      <c r="BX25" s="72">
        <v>-21194.665789999999</v>
      </c>
      <c r="BY25" s="73">
        <v>-0.11144560574634033</v>
      </c>
      <c r="BZ25" s="22"/>
      <c r="CA25" s="28"/>
      <c r="CB25" s="28"/>
      <c r="CC25" s="22"/>
      <c r="CD25" s="22"/>
      <c r="CE25" s="22"/>
      <c r="CF25" s="22"/>
      <c r="CG25" s="22"/>
      <c r="CH25" s="22"/>
      <c r="CI25" s="22"/>
      <c r="CJ25" s="22"/>
      <c r="CK25" s="22"/>
      <c r="CL25" s="13"/>
      <c r="CM25" s="65">
        <v>114181.80900999998</v>
      </c>
      <c r="CN25" s="80" vm="246">
        <v>136149.28344000003</v>
      </c>
      <c r="CO25" s="72">
        <v>-21967.474430000046</v>
      </c>
      <c r="CP25" s="73">
        <v>-0.16134843955811895</v>
      </c>
      <c r="CQ25" s="22"/>
      <c r="CR25" s="28"/>
      <c r="CS25" s="28"/>
      <c r="CT25" s="22"/>
      <c r="CU25" s="22"/>
      <c r="CV25" s="22"/>
      <c r="CW25" s="22"/>
      <c r="CX25" s="22"/>
      <c r="CY25" s="22"/>
      <c r="CZ25" s="22"/>
      <c r="DA25" s="22"/>
      <c r="DB25" s="22"/>
      <c r="DC25" s="13"/>
      <c r="DD25" s="65">
        <v>33094.580260000002</v>
      </c>
      <c r="DE25" s="80" vm="301">
        <v>37490.361879999997</v>
      </c>
      <c r="DF25" s="72">
        <v>-4395.7816199999943</v>
      </c>
      <c r="DG25" s="73">
        <v>-0.11725097864005984</v>
      </c>
      <c r="DH25" s="22"/>
      <c r="DI25" s="28"/>
      <c r="DJ25" s="28"/>
      <c r="DK25" s="22"/>
      <c r="DL25" s="22"/>
      <c r="DM25" s="22"/>
      <c r="DN25" s="22"/>
      <c r="DO25" s="22"/>
      <c r="DP25" s="22"/>
      <c r="DQ25" s="22"/>
      <c r="DR25" s="22"/>
      <c r="DS25" s="22"/>
      <c r="DT25" s="13"/>
      <c r="DU25" s="65">
        <v>128953.51884999999</v>
      </c>
      <c r="DV25" s="80" vm="356">
        <v>138882.33139000001</v>
      </c>
      <c r="DW25" s="72">
        <v>-9928.8125400000135</v>
      </c>
      <c r="DX25" s="73">
        <v>-7.1490825655270651E-2</v>
      </c>
      <c r="DY25" s="22"/>
      <c r="DZ25" s="28"/>
      <c r="EA25" s="28"/>
      <c r="EB25" s="22"/>
      <c r="EC25" s="22"/>
      <c r="ED25" s="22"/>
      <c r="EE25" s="22"/>
      <c r="EF25" s="22"/>
      <c r="EG25" s="22"/>
      <c r="EH25" s="22"/>
      <c r="EI25" s="22"/>
      <c r="EJ25" s="22"/>
      <c r="EK25" s="13"/>
      <c r="EL25" s="65">
        <v>22749.022000000001</v>
      </c>
      <c r="EM25" s="80" vm="410">
        <v>25866.446</v>
      </c>
      <c r="EN25" s="72">
        <v>-3117.4239999999991</v>
      </c>
      <c r="EO25" s="73">
        <v>-0.12051999721956386</v>
      </c>
      <c r="EP25" s="22"/>
      <c r="EQ25" s="28"/>
      <c r="ER25" s="28"/>
      <c r="ES25" s="22"/>
      <c r="ET25" s="22"/>
      <c r="EU25" s="22"/>
      <c r="EV25" s="22"/>
      <c r="EW25" s="22"/>
      <c r="EX25" s="22"/>
      <c r="EY25" s="22"/>
      <c r="EZ25" s="22"/>
      <c r="FA25" s="22"/>
      <c r="FB25" s="13"/>
      <c r="FC25" s="65">
        <v>1963.6630299999999</v>
      </c>
      <c r="FD25" s="80" vm="465">
        <v>2188.6668299999997</v>
      </c>
      <c r="FE25" s="72">
        <v>-225.00379999999973</v>
      </c>
      <c r="FF25" s="73">
        <v>-0.10280404350076422</v>
      </c>
      <c r="FG25" s="22"/>
      <c r="FH25" s="28"/>
      <c r="FI25" s="28"/>
      <c r="FJ25" s="22"/>
      <c r="FK25" s="22"/>
      <c r="FL25" s="22"/>
      <c r="FM25" s="22"/>
      <c r="FN25" s="22"/>
      <c r="FO25" s="22"/>
      <c r="FP25" s="22"/>
      <c r="FQ25" s="22"/>
      <c r="FR25" s="22"/>
      <c r="FS25" s="13"/>
    </row>
    <row r="26" spans="1:175" x14ac:dyDescent="0.2">
      <c r="A26" s="42">
        <v>621</v>
      </c>
      <c r="B26" s="46"/>
      <c r="C26" s="46"/>
      <c r="D26" s="81"/>
      <c r="E26" s="81" t="str">
        <f>VLOOKUP($A26&amp;E$1,TEXTDF,(SPRCODE="DE")*2+(SPRCODE="FR")*3,FALSE)</f>
        <v>Liegenschaften</v>
      </c>
      <c r="F26" s="65">
        <f t="shared" si="6"/>
        <v>947206.63844999997</v>
      </c>
      <c r="G26" s="65">
        <f t="shared" si="7"/>
        <v>938489.08089999994</v>
      </c>
      <c r="H26" s="72">
        <f t="shared" si="0"/>
        <v>8717.5575500000268</v>
      </c>
      <c r="I26" s="73">
        <f t="shared" si="1"/>
        <v>9.288928051927936E-3</v>
      </c>
      <c r="J26" s="22"/>
      <c r="K26" s="28"/>
      <c r="L26" s="28"/>
      <c r="M26" s="22"/>
      <c r="N26" s="22"/>
      <c r="O26" s="22"/>
      <c r="P26" s="22"/>
      <c r="Q26" s="22"/>
      <c r="R26" s="22"/>
      <c r="S26" s="22"/>
      <c r="T26" s="22"/>
      <c r="U26" s="22"/>
      <c r="V26" s="13"/>
      <c r="W26" s="65">
        <v>446786.5914700001</v>
      </c>
      <c r="X26" s="65">
        <v>421859.35229000001</v>
      </c>
      <c r="Y26" s="72">
        <v>24927.239180000091</v>
      </c>
      <c r="Z26" s="73">
        <v>5.9088980829004489E-2</v>
      </c>
      <c r="AA26" s="22"/>
      <c r="AB26" s="28"/>
      <c r="AC26" s="28"/>
      <c r="AD26" s="22"/>
      <c r="AE26" s="22"/>
      <c r="AF26" s="22"/>
      <c r="AG26" s="22"/>
      <c r="AH26" s="22"/>
      <c r="AI26" s="22"/>
      <c r="AJ26" s="22"/>
      <c r="AK26" s="22"/>
      <c r="AL26" s="22"/>
      <c r="AM26" s="13"/>
      <c r="AN26" s="65">
        <v>131434.34415000002</v>
      </c>
      <c r="AO26" s="65">
        <v>141170.14539000002</v>
      </c>
      <c r="AP26" s="72">
        <v>-9735.8012400000007</v>
      </c>
      <c r="AQ26" s="73">
        <v>-6.8965015323201984E-2</v>
      </c>
      <c r="AR26" s="22"/>
      <c r="AS26" s="28"/>
      <c r="AT26" s="28"/>
      <c r="AU26" s="22"/>
      <c r="AV26" s="22"/>
      <c r="AW26" s="22"/>
      <c r="AX26" s="22"/>
      <c r="AY26" s="22"/>
      <c r="AZ26" s="22"/>
      <c r="BA26" s="22"/>
      <c r="BB26" s="22"/>
      <c r="BC26" s="22"/>
      <c r="BD26" s="13"/>
      <c r="BE26" s="65">
        <v>128909.19667999998</v>
      </c>
      <c r="BF26" s="65">
        <v>129953.71023000001</v>
      </c>
      <c r="BG26" s="72">
        <v>-1044.5135500000324</v>
      </c>
      <c r="BH26" s="73">
        <v>-8.0375815984891075E-3</v>
      </c>
      <c r="BI26" s="22"/>
      <c r="BJ26" s="28"/>
      <c r="BK26" s="28"/>
      <c r="BL26" s="22"/>
      <c r="BM26" s="22"/>
      <c r="BN26" s="22"/>
      <c r="BO26" s="22"/>
      <c r="BP26" s="22"/>
      <c r="BQ26" s="22"/>
      <c r="BR26" s="22"/>
      <c r="BS26" s="22"/>
      <c r="BT26" s="22"/>
      <c r="BU26" s="13"/>
      <c r="BV26" s="65">
        <v>122222.26773999998</v>
      </c>
      <c r="BW26" s="65">
        <v>124225.79397999996</v>
      </c>
      <c r="BX26" s="72">
        <v>-2003.5262399999774</v>
      </c>
      <c r="BY26" s="73">
        <v>-1.6128101707464593E-2</v>
      </c>
      <c r="BZ26" s="22"/>
      <c r="CA26" s="28"/>
      <c r="CB26" s="28"/>
      <c r="CC26" s="22"/>
      <c r="CD26" s="22"/>
      <c r="CE26" s="22"/>
      <c r="CF26" s="22"/>
      <c r="CG26" s="22"/>
      <c r="CH26" s="22"/>
      <c r="CI26" s="22"/>
      <c r="CJ26" s="22"/>
      <c r="CK26" s="22"/>
      <c r="CL26" s="13"/>
      <c r="CM26" s="65">
        <v>55957.598669999992</v>
      </c>
      <c r="CN26" s="65">
        <v>56362.457509999978</v>
      </c>
      <c r="CO26" s="72">
        <v>-404.85883999998623</v>
      </c>
      <c r="CP26" s="73">
        <v>-7.1831296555540103E-3</v>
      </c>
      <c r="CQ26" s="22"/>
      <c r="CR26" s="28"/>
      <c r="CS26" s="28"/>
      <c r="CT26" s="22"/>
      <c r="CU26" s="22"/>
      <c r="CV26" s="22"/>
      <c r="CW26" s="22"/>
      <c r="CX26" s="22"/>
      <c r="CY26" s="22"/>
      <c r="CZ26" s="22"/>
      <c r="DA26" s="22"/>
      <c r="DB26" s="22"/>
      <c r="DC26" s="13"/>
      <c r="DD26" s="65">
        <v>21391.70565</v>
      </c>
      <c r="DE26" s="65">
        <v>23683.770550000001</v>
      </c>
      <c r="DF26" s="72">
        <v>-2292.0649000000012</v>
      </c>
      <c r="DG26" s="73">
        <v>-9.6777871376566016E-2</v>
      </c>
      <c r="DH26" s="22"/>
      <c r="DI26" s="28"/>
      <c r="DJ26" s="28"/>
      <c r="DK26" s="22"/>
      <c r="DL26" s="22"/>
      <c r="DM26" s="22"/>
      <c r="DN26" s="22"/>
      <c r="DO26" s="22"/>
      <c r="DP26" s="22"/>
      <c r="DQ26" s="22"/>
      <c r="DR26" s="22"/>
      <c r="DS26" s="22"/>
      <c r="DT26" s="13"/>
      <c r="DU26" s="65">
        <v>27727.423010000006</v>
      </c>
      <c r="DV26" s="65">
        <v>27818.62729</v>
      </c>
      <c r="DW26" s="72">
        <v>-91.204279999994469</v>
      </c>
      <c r="DX26" s="73">
        <v>-3.2785327273420206E-3</v>
      </c>
      <c r="DY26" s="22"/>
      <c r="DZ26" s="28"/>
      <c r="EA26" s="28"/>
      <c r="EB26" s="22"/>
      <c r="EC26" s="22"/>
      <c r="ED26" s="22"/>
      <c r="EE26" s="22"/>
      <c r="EF26" s="22"/>
      <c r="EG26" s="22"/>
      <c r="EH26" s="22"/>
      <c r="EI26" s="22"/>
      <c r="EJ26" s="22"/>
      <c r="EK26" s="13"/>
      <c r="EL26" s="65">
        <v>11846.61</v>
      </c>
      <c r="EM26" s="65">
        <v>12385.886</v>
      </c>
      <c r="EN26" s="72">
        <v>-539.27599999999984</v>
      </c>
      <c r="EO26" s="73">
        <v>-4.3539557848344512E-2</v>
      </c>
      <c r="EP26" s="22"/>
      <c r="EQ26" s="28"/>
      <c r="ER26" s="28"/>
      <c r="ES26" s="22"/>
      <c r="ET26" s="22"/>
      <c r="EU26" s="22"/>
      <c r="EV26" s="22"/>
      <c r="EW26" s="22"/>
      <c r="EX26" s="22"/>
      <c r="EY26" s="22"/>
      <c r="EZ26" s="22"/>
      <c r="FA26" s="22"/>
      <c r="FB26" s="13"/>
      <c r="FC26" s="65">
        <v>930.90108000000009</v>
      </c>
      <c r="FD26" s="65">
        <v>1029.3376600000001</v>
      </c>
      <c r="FE26" s="72">
        <v>-98.436580000000049</v>
      </c>
      <c r="FF26" s="73">
        <v>-9.5630990514813274E-2</v>
      </c>
      <c r="FG26" s="22"/>
      <c r="FH26" s="28"/>
      <c r="FI26" s="28"/>
      <c r="FJ26" s="22"/>
      <c r="FK26" s="22"/>
      <c r="FL26" s="22"/>
      <c r="FM26" s="22"/>
      <c r="FN26" s="22"/>
      <c r="FO26" s="22"/>
      <c r="FP26" s="22"/>
      <c r="FQ26" s="22"/>
      <c r="FR26" s="22"/>
      <c r="FS26" s="13"/>
    </row>
    <row r="27" spans="1:175" x14ac:dyDescent="0.2">
      <c r="A27" s="42">
        <v>622</v>
      </c>
      <c r="B27" s="46"/>
      <c r="C27" s="46"/>
      <c r="D27" s="71"/>
      <c r="E27" s="71" t="str">
        <f>VLOOKUP($A27&amp;E$1,TEXTDF,(SPRCODE="DE")*2+(SPRCODE="FR")*3,FALSE)</f>
        <v>Hypotheken</v>
      </c>
      <c r="F27" s="65">
        <f t="shared" si="6"/>
        <v>310888.08441999991</v>
      </c>
      <c r="G27" s="80">
        <f t="shared" si="7"/>
        <v>331428.73843999999</v>
      </c>
      <c r="H27" s="72">
        <f t="shared" si="0"/>
        <v>-20540.654020000075</v>
      </c>
      <c r="I27" s="73">
        <f t="shared" si="1"/>
        <v>-6.1976080036640013E-2</v>
      </c>
      <c r="J27" s="22"/>
      <c r="K27" s="28"/>
      <c r="L27" s="28"/>
      <c r="M27" s="22"/>
      <c r="N27" s="22"/>
      <c r="O27" s="22"/>
      <c r="P27" s="22"/>
      <c r="Q27" s="22"/>
      <c r="R27" s="22"/>
      <c r="S27" s="22"/>
      <c r="T27" s="22"/>
      <c r="U27" s="22"/>
      <c r="V27" s="13"/>
      <c r="W27" s="65">
        <v>100634.95852</v>
      </c>
      <c r="X27" s="80" vm="27">
        <v>101627.63862</v>
      </c>
      <c r="Y27" s="72">
        <v>-992.68009999999776</v>
      </c>
      <c r="Z27" s="73">
        <v>-9.7678162503781474E-3</v>
      </c>
      <c r="AA27" s="22"/>
      <c r="AB27" s="28"/>
      <c r="AC27" s="28"/>
      <c r="AD27" s="22"/>
      <c r="AE27" s="22"/>
      <c r="AF27" s="22"/>
      <c r="AG27" s="22"/>
      <c r="AH27" s="22"/>
      <c r="AI27" s="22"/>
      <c r="AJ27" s="22"/>
      <c r="AK27" s="22"/>
      <c r="AL27" s="22"/>
      <c r="AM27" s="13"/>
      <c r="AN27" s="65">
        <v>78696.13734999999</v>
      </c>
      <c r="AO27" s="80" vm="82">
        <v>87923.272700000001</v>
      </c>
      <c r="AP27" s="72">
        <v>-9227.1353500000114</v>
      </c>
      <c r="AQ27" s="73">
        <v>-0.10494531273288255</v>
      </c>
      <c r="AR27" s="22"/>
      <c r="AS27" s="28"/>
      <c r="AT27" s="28"/>
      <c r="AU27" s="22"/>
      <c r="AV27" s="22"/>
      <c r="AW27" s="22"/>
      <c r="AX27" s="22"/>
      <c r="AY27" s="22"/>
      <c r="AZ27" s="22"/>
      <c r="BA27" s="22"/>
      <c r="BB27" s="22"/>
      <c r="BC27" s="22"/>
      <c r="BD27" s="13"/>
      <c r="BE27" s="65">
        <v>38217.047460000002</v>
      </c>
      <c r="BF27" s="80" vm="137">
        <v>40047.426240000001</v>
      </c>
      <c r="BG27" s="72">
        <v>-1830.3787799999991</v>
      </c>
      <c r="BH27" s="73">
        <v>-4.5705278762004142E-2</v>
      </c>
      <c r="BI27" s="22"/>
      <c r="BJ27" s="28"/>
      <c r="BK27" s="28"/>
      <c r="BL27" s="22"/>
      <c r="BM27" s="22"/>
      <c r="BN27" s="22"/>
      <c r="BO27" s="22"/>
      <c r="BP27" s="22"/>
      <c r="BQ27" s="22"/>
      <c r="BR27" s="22"/>
      <c r="BS27" s="22"/>
      <c r="BT27" s="22"/>
      <c r="BU27" s="13"/>
      <c r="BV27" s="65">
        <v>47677.461659999994</v>
      </c>
      <c r="BW27" s="80" vm="192">
        <v>53260.977060000005</v>
      </c>
      <c r="BX27" s="72">
        <v>-5583.5154000000111</v>
      </c>
      <c r="BY27" s="73">
        <v>-0.10483313878583234</v>
      </c>
      <c r="BZ27" s="22"/>
      <c r="CA27" s="28"/>
      <c r="CB27" s="28"/>
      <c r="CC27" s="22"/>
      <c r="CD27" s="22"/>
      <c r="CE27" s="22"/>
      <c r="CF27" s="22"/>
      <c r="CG27" s="22"/>
      <c r="CH27" s="22"/>
      <c r="CI27" s="22"/>
      <c r="CJ27" s="22"/>
      <c r="CK27" s="22"/>
      <c r="CL27" s="13"/>
      <c r="CM27" s="65">
        <v>24621.164000000001</v>
      </c>
      <c r="CN27" s="80" vm="247">
        <v>26634.124150000003</v>
      </c>
      <c r="CO27" s="72">
        <v>-2012.9601500000026</v>
      </c>
      <c r="CP27" s="73">
        <v>-7.5578237101519341E-2</v>
      </c>
      <c r="CQ27" s="22"/>
      <c r="CR27" s="28"/>
      <c r="CS27" s="28"/>
      <c r="CT27" s="22"/>
      <c r="CU27" s="22"/>
      <c r="CV27" s="22"/>
      <c r="CW27" s="22"/>
      <c r="CX27" s="22"/>
      <c r="CY27" s="22"/>
      <c r="CZ27" s="22"/>
      <c r="DA27" s="22"/>
      <c r="DB27" s="22"/>
      <c r="DC27" s="13"/>
      <c r="DD27" s="65">
        <v>909.29660000000001</v>
      </c>
      <c r="DE27" s="80" vm="302">
        <v>830.40529000000004</v>
      </c>
      <c r="DF27" s="72">
        <v>78.891309999999976</v>
      </c>
      <c r="DG27" s="73">
        <v>9.5003380819021377E-2</v>
      </c>
      <c r="DH27" s="22"/>
      <c r="DI27" s="28"/>
      <c r="DJ27" s="28"/>
      <c r="DK27" s="22"/>
      <c r="DL27" s="22"/>
      <c r="DM27" s="22"/>
      <c r="DN27" s="22"/>
      <c r="DO27" s="22"/>
      <c r="DP27" s="22"/>
      <c r="DQ27" s="22"/>
      <c r="DR27" s="22"/>
      <c r="DS27" s="22"/>
      <c r="DT27" s="13"/>
      <c r="DU27" s="65">
        <v>16649.005830000002</v>
      </c>
      <c r="DV27" s="80" vm="357">
        <v>17659.686379999999</v>
      </c>
      <c r="DW27" s="72">
        <v>-1010.6805499999973</v>
      </c>
      <c r="DX27" s="73">
        <v>-5.7230945570166836E-2</v>
      </c>
      <c r="DY27" s="22"/>
      <c r="DZ27" s="28"/>
      <c r="EA27" s="28"/>
      <c r="EB27" s="22"/>
      <c r="EC27" s="22"/>
      <c r="ED27" s="22"/>
      <c r="EE27" s="22"/>
      <c r="EF27" s="22"/>
      <c r="EG27" s="22"/>
      <c r="EH27" s="22"/>
      <c r="EI27" s="22"/>
      <c r="EJ27" s="22"/>
      <c r="EK27" s="13"/>
      <c r="EL27" s="65">
        <v>3483.0129999999999</v>
      </c>
      <c r="EM27" s="80" vm="411">
        <v>3445.2080000000001</v>
      </c>
      <c r="EN27" s="72">
        <v>37.804999999999836</v>
      </c>
      <c r="EO27" s="73">
        <v>1.0973212647828579E-2</v>
      </c>
      <c r="EP27" s="22"/>
      <c r="EQ27" s="28"/>
      <c r="ER27" s="28"/>
      <c r="ES27" s="22"/>
      <c r="ET27" s="22"/>
      <c r="EU27" s="22"/>
      <c r="EV27" s="22"/>
      <c r="EW27" s="22"/>
      <c r="EX27" s="22"/>
      <c r="EY27" s="22"/>
      <c r="EZ27" s="22"/>
      <c r="FA27" s="22"/>
      <c r="FB27" s="13"/>
      <c r="FC27" s="65">
        <v>0</v>
      </c>
      <c r="FD27" s="80" vm="466">
        <v>0</v>
      </c>
      <c r="FE27" s="72">
        <v>0</v>
      </c>
      <c r="FF27" s="73" t="s">
        <v>589</v>
      </c>
      <c r="FG27" s="22"/>
      <c r="FH27" s="28"/>
      <c r="FI27" s="28"/>
      <c r="FJ27" s="22"/>
      <c r="FK27" s="22"/>
      <c r="FL27" s="22"/>
      <c r="FM27" s="22"/>
      <c r="FN27" s="22"/>
      <c r="FO27" s="22"/>
      <c r="FP27" s="22"/>
      <c r="FQ27" s="22"/>
      <c r="FR27" s="22"/>
      <c r="FS27" s="13"/>
    </row>
    <row r="28" spans="1:175" x14ac:dyDescent="0.2">
      <c r="A28" s="42">
        <v>623</v>
      </c>
      <c r="B28" s="46"/>
      <c r="C28" s="46"/>
      <c r="D28" s="71"/>
      <c r="E28" s="71" t="str">
        <f>VLOOKUP($A28&amp;E$1,TEXTDF,(SPRCODE="DE")*2+(SPRCODE="FR")*3,FALSE)</f>
        <v>Übrige Kapitalanlagen</v>
      </c>
      <c r="F28" s="65">
        <f t="shared" si="6"/>
        <v>614390.78949000034</v>
      </c>
      <c r="G28" s="80">
        <f t="shared" si="7"/>
        <v>682974.21639220964</v>
      </c>
      <c r="H28" s="72">
        <f t="shared" si="0"/>
        <v>-68583.426902209292</v>
      </c>
      <c r="I28" s="73">
        <f t="shared" si="1"/>
        <v>-0.10041876436346187</v>
      </c>
      <c r="J28" s="22"/>
      <c r="K28" s="28"/>
      <c r="L28" s="28"/>
      <c r="M28" s="22"/>
      <c r="N28" s="22"/>
      <c r="O28" s="22"/>
      <c r="P28" s="22"/>
      <c r="Q28" s="22"/>
      <c r="R28" s="22"/>
      <c r="S28" s="22"/>
      <c r="T28" s="22"/>
      <c r="U28" s="22"/>
      <c r="V28" s="13"/>
      <c r="W28" s="65">
        <v>369458.79584000027</v>
      </c>
      <c r="X28" s="80" vm="28">
        <v>373460.6222999997</v>
      </c>
      <c r="Y28" s="72">
        <v>-4001.8264599994291</v>
      </c>
      <c r="Z28" s="73">
        <v>-1.0715524532020848E-2</v>
      </c>
      <c r="AA28" s="22"/>
      <c r="AB28" s="28"/>
      <c r="AC28" s="28"/>
      <c r="AD28" s="22"/>
      <c r="AE28" s="22"/>
      <c r="AF28" s="22"/>
      <c r="AG28" s="22"/>
      <c r="AH28" s="22"/>
      <c r="AI28" s="22"/>
      <c r="AJ28" s="22"/>
      <c r="AK28" s="22"/>
      <c r="AL28" s="22"/>
      <c r="AM28" s="13"/>
      <c r="AN28" s="65">
        <v>96920.353649999975</v>
      </c>
      <c r="AO28" s="80" vm="83">
        <v>87121.883909999975</v>
      </c>
      <c r="AP28" s="72">
        <v>9798.4697400000005</v>
      </c>
      <c r="AQ28" s="73">
        <v>0.11246852455718437</v>
      </c>
      <c r="AR28" s="22"/>
      <c r="AS28" s="28"/>
      <c r="AT28" s="28"/>
      <c r="AU28" s="22"/>
      <c r="AV28" s="22"/>
      <c r="AW28" s="22"/>
      <c r="AX28" s="22"/>
      <c r="AY28" s="22"/>
      <c r="AZ28" s="22"/>
      <c r="BA28" s="22"/>
      <c r="BB28" s="22"/>
      <c r="BC28" s="22"/>
      <c r="BD28" s="13"/>
      <c r="BE28" s="65">
        <v>25460.929</v>
      </c>
      <c r="BF28" s="80" vm="138">
        <v>87523.914839999998</v>
      </c>
      <c r="BG28" s="72">
        <v>-62062.985839999994</v>
      </c>
      <c r="BH28" s="73">
        <v>-0.7090974615732808</v>
      </c>
      <c r="BI28" s="22"/>
      <c r="BJ28" s="28"/>
      <c r="BK28" s="28"/>
      <c r="BL28" s="22"/>
      <c r="BM28" s="22"/>
      <c r="BN28" s="22"/>
      <c r="BO28" s="22"/>
      <c r="BP28" s="22"/>
      <c r="BQ28" s="22"/>
      <c r="BR28" s="22"/>
      <c r="BS28" s="22"/>
      <c r="BT28" s="22"/>
      <c r="BU28" s="13"/>
      <c r="BV28" s="65">
        <v>43773.387390000004</v>
      </c>
      <c r="BW28" s="80" vm="193">
        <v>44869.293449999976</v>
      </c>
      <c r="BX28" s="72">
        <v>-1095.9060599999721</v>
      </c>
      <c r="BY28" s="73">
        <v>-2.4424410899654414E-2</v>
      </c>
      <c r="BZ28" s="22"/>
      <c r="CA28" s="28"/>
      <c r="CB28" s="28"/>
      <c r="CC28" s="22"/>
      <c r="CD28" s="22"/>
      <c r="CE28" s="22"/>
      <c r="CF28" s="22"/>
      <c r="CG28" s="22"/>
      <c r="CH28" s="22"/>
      <c r="CI28" s="22"/>
      <c r="CJ28" s="22"/>
      <c r="CK28" s="22"/>
      <c r="CL28" s="13"/>
      <c r="CM28" s="65">
        <v>38485.487500000003</v>
      </c>
      <c r="CN28" s="80" vm="248">
        <v>48422.464192209991</v>
      </c>
      <c r="CO28" s="72">
        <v>-9936.976692209988</v>
      </c>
      <c r="CP28" s="73">
        <v>-0.20521418845529571</v>
      </c>
      <c r="CQ28" s="22"/>
      <c r="CR28" s="28"/>
      <c r="CS28" s="28"/>
      <c r="CT28" s="22"/>
      <c r="CU28" s="22"/>
      <c r="CV28" s="22"/>
      <c r="CW28" s="22"/>
      <c r="CX28" s="22"/>
      <c r="CY28" s="22"/>
      <c r="CZ28" s="22"/>
      <c r="DA28" s="22"/>
      <c r="DB28" s="22"/>
      <c r="DC28" s="13"/>
      <c r="DD28" s="65">
        <v>11427.070739999999</v>
      </c>
      <c r="DE28" s="80" vm="303">
        <v>10541.986580000001</v>
      </c>
      <c r="DF28" s="72">
        <v>885.08415999999852</v>
      </c>
      <c r="DG28" s="73">
        <v>8.3958004810891884E-2</v>
      </c>
      <c r="DH28" s="22"/>
      <c r="DI28" s="28"/>
      <c r="DJ28" s="28"/>
      <c r="DK28" s="22"/>
      <c r="DL28" s="22"/>
      <c r="DM28" s="22"/>
      <c r="DN28" s="22"/>
      <c r="DO28" s="22"/>
      <c r="DP28" s="22"/>
      <c r="DQ28" s="22"/>
      <c r="DR28" s="22"/>
      <c r="DS28" s="22"/>
      <c r="DT28" s="13"/>
      <c r="DU28" s="65">
        <v>17223.960149999999</v>
      </c>
      <c r="DV28" s="80" vm="358">
        <v>18645.198250000001</v>
      </c>
      <c r="DW28" s="72">
        <v>-1421.2381000000023</v>
      </c>
      <c r="DX28" s="73">
        <v>-7.622542173827529E-2</v>
      </c>
      <c r="DY28" s="22"/>
      <c r="DZ28" s="28"/>
      <c r="EA28" s="28"/>
      <c r="EB28" s="22"/>
      <c r="EC28" s="22"/>
      <c r="ED28" s="22"/>
      <c r="EE28" s="22"/>
      <c r="EF28" s="22"/>
      <c r="EG28" s="22"/>
      <c r="EH28" s="22"/>
      <c r="EI28" s="22"/>
      <c r="EJ28" s="22"/>
      <c r="EK28" s="13"/>
      <c r="EL28" s="65">
        <v>10938.317999999999</v>
      </c>
      <c r="EM28" s="80" vm="412">
        <v>11577.352000000001</v>
      </c>
      <c r="EN28" s="72">
        <v>-639.03400000000147</v>
      </c>
      <c r="EO28" s="73">
        <v>-5.5196905129946905E-2</v>
      </c>
      <c r="EP28" s="22"/>
      <c r="EQ28" s="28"/>
      <c r="ER28" s="28"/>
      <c r="ES28" s="22"/>
      <c r="ET28" s="22"/>
      <c r="EU28" s="22"/>
      <c r="EV28" s="22"/>
      <c r="EW28" s="22"/>
      <c r="EX28" s="22"/>
      <c r="EY28" s="22"/>
      <c r="EZ28" s="22"/>
      <c r="FA28" s="22"/>
      <c r="FB28" s="13"/>
      <c r="FC28" s="65">
        <v>702.48722000000009</v>
      </c>
      <c r="FD28" s="80" vm="467">
        <v>811.50086999999996</v>
      </c>
      <c r="FE28" s="72">
        <v>-109.01364999999987</v>
      </c>
      <c r="FF28" s="73">
        <v>-0.13433583872805932</v>
      </c>
      <c r="FG28" s="22"/>
      <c r="FH28" s="28"/>
      <c r="FI28" s="28"/>
      <c r="FJ28" s="22"/>
      <c r="FK28" s="22"/>
      <c r="FL28" s="22"/>
      <c r="FM28" s="22"/>
      <c r="FN28" s="22"/>
      <c r="FO28" s="22"/>
      <c r="FP28" s="22"/>
      <c r="FQ28" s="22"/>
      <c r="FR28" s="22"/>
      <c r="FS28" s="13"/>
    </row>
    <row r="29" spans="1:175" x14ac:dyDescent="0.2">
      <c r="A29" s="42">
        <v>624</v>
      </c>
      <c r="B29" s="46"/>
      <c r="C29" s="71"/>
      <c r="D29" s="74" t="str">
        <f>VLOOKUP($A29&amp;D$1,TEXTDF,(SPRCODE="DE")*2+(SPRCODE="FR")*3,FALSE)</f>
        <v>Ergebnis aus Veräusserungen</v>
      </c>
      <c r="E29" s="74"/>
      <c r="F29" s="75">
        <f t="shared" si="6"/>
        <v>646242.57759999996</v>
      </c>
      <c r="G29" s="75">
        <f t="shared" si="7"/>
        <v>981649.12300000002</v>
      </c>
      <c r="H29" s="76">
        <f t="shared" si="0"/>
        <v>-335406.54540000006</v>
      </c>
      <c r="I29" s="77">
        <f t="shared" si="1"/>
        <v>-0.34167661085966261</v>
      </c>
      <c r="J29" s="22"/>
      <c r="K29" s="28"/>
      <c r="L29" s="28"/>
      <c r="M29" s="22"/>
      <c r="N29" s="22"/>
      <c r="O29" s="22"/>
      <c r="P29" s="22"/>
      <c r="Q29" s="22"/>
      <c r="R29" s="22"/>
      <c r="S29" s="22"/>
      <c r="T29" s="22"/>
      <c r="U29" s="22"/>
      <c r="V29" s="13"/>
      <c r="W29" s="75">
        <v>219965.76136999996</v>
      </c>
      <c r="X29" s="75">
        <v>356314.08339999989</v>
      </c>
      <c r="Y29" s="76">
        <v>-136348.32202999992</v>
      </c>
      <c r="Z29" s="77">
        <v>-0.38266329730485182</v>
      </c>
      <c r="AA29" s="22"/>
      <c r="AB29" s="28"/>
      <c r="AC29" s="28"/>
      <c r="AD29" s="22"/>
      <c r="AE29" s="22"/>
      <c r="AF29" s="22"/>
      <c r="AG29" s="22"/>
      <c r="AH29" s="22"/>
      <c r="AI29" s="22"/>
      <c r="AJ29" s="22"/>
      <c r="AK29" s="22"/>
      <c r="AL29" s="22"/>
      <c r="AM29" s="13"/>
      <c r="AN29" s="75">
        <v>173240.70825999993</v>
      </c>
      <c r="AO29" s="75">
        <v>422000.0583700001</v>
      </c>
      <c r="AP29" s="76">
        <v>-248759.35011000017</v>
      </c>
      <c r="AQ29" s="77">
        <v>-0.58947705142707263</v>
      </c>
      <c r="AR29" s="22"/>
      <c r="AS29" s="28"/>
      <c r="AT29" s="28"/>
      <c r="AU29" s="22"/>
      <c r="AV29" s="22"/>
      <c r="AW29" s="22"/>
      <c r="AX29" s="22"/>
      <c r="AY29" s="22"/>
      <c r="AZ29" s="22"/>
      <c r="BA29" s="22"/>
      <c r="BB29" s="22"/>
      <c r="BC29" s="22"/>
      <c r="BD29" s="13"/>
      <c r="BE29" s="75">
        <v>88858.695170000006</v>
      </c>
      <c r="BF29" s="75">
        <v>36620.417390000002</v>
      </c>
      <c r="BG29" s="76">
        <v>52238.277780000004</v>
      </c>
      <c r="BH29" s="77">
        <v>1.4264795844261675</v>
      </c>
      <c r="BI29" s="22"/>
      <c r="BJ29" s="28"/>
      <c r="BK29" s="28"/>
      <c r="BL29" s="22"/>
      <c r="BM29" s="22"/>
      <c r="BN29" s="22"/>
      <c r="BO29" s="22"/>
      <c r="BP29" s="22"/>
      <c r="BQ29" s="22"/>
      <c r="BR29" s="22"/>
      <c r="BS29" s="22"/>
      <c r="BT29" s="22"/>
      <c r="BU29" s="13"/>
      <c r="BV29" s="75">
        <v>29406.888989999978</v>
      </c>
      <c r="BW29" s="75">
        <v>89254.425750000024</v>
      </c>
      <c r="BX29" s="76">
        <v>-59847.536760000046</v>
      </c>
      <c r="BY29" s="77">
        <v>-0.67052738569661385</v>
      </c>
      <c r="BZ29" s="22"/>
      <c r="CA29" s="28"/>
      <c r="CB29" s="28"/>
      <c r="CC29" s="22"/>
      <c r="CD29" s="22"/>
      <c r="CE29" s="22"/>
      <c r="CF29" s="22"/>
      <c r="CG29" s="22"/>
      <c r="CH29" s="22"/>
      <c r="CI29" s="22"/>
      <c r="CJ29" s="22"/>
      <c r="CK29" s="22"/>
      <c r="CL29" s="13"/>
      <c r="CM29" s="75">
        <v>85789.825680000009</v>
      </c>
      <c r="CN29" s="75">
        <v>22493.87905</v>
      </c>
      <c r="CO29" s="76">
        <v>63295.946630000006</v>
      </c>
      <c r="CP29" s="77">
        <v>2.81391868824866</v>
      </c>
      <c r="CQ29" s="22"/>
      <c r="CR29" s="28"/>
      <c r="CS29" s="28"/>
      <c r="CT29" s="22"/>
      <c r="CU29" s="22"/>
      <c r="CV29" s="22"/>
      <c r="CW29" s="22"/>
      <c r="CX29" s="22"/>
      <c r="CY29" s="22"/>
      <c r="CZ29" s="22"/>
      <c r="DA29" s="22"/>
      <c r="DB29" s="22"/>
      <c r="DC29" s="13"/>
      <c r="DD29" s="75">
        <v>-447.96102000000246</v>
      </c>
      <c r="DE29" s="75">
        <v>1085.3049300000021</v>
      </c>
      <c r="DF29" s="76">
        <v>-1533.2659500000045</v>
      </c>
      <c r="DG29" s="77">
        <v>-1.4127512993053497</v>
      </c>
      <c r="DH29" s="22"/>
      <c r="DI29" s="28"/>
      <c r="DJ29" s="28"/>
      <c r="DK29" s="22"/>
      <c r="DL29" s="22"/>
      <c r="DM29" s="22"/>
      <c r="DN29" s="22"/>
      <c r="DO29" s="22"/>
      <c r="DP29" s="22"/>
      <c r="DQ29" s="22"/>
      <c r="DR29" s="22"/>
      <c r="DS29" s="22"/>
      <c r="DT29" s="13"/>
      <c r="DU29" s="75">
        <v>22813.046109999996</v>
      </c>
      <c r="DV29" s="75">
        <v>32993.898650000017</v>
      </c>
      <c r="DW29" s="76">
        <v>-10180.852540000022</v>
      </c>
      <c r="DX29" s="77">
        <v>-0.3085677339316194</v>
      </c>
      <c r="DY29" s="22"/>
      <c r="DZ29" s="28"/>
      <c r="EA29" s="28"/>
      <c r="EB29" s="22"/>
      <c r="EC29" s="22"/>
      <c r="ED29" s="22"/>
      <c r="EE29" s="22"/>
      <c r="EF29" s="22"/>
      <c r="EG29" s="22"/>
      <c r="EH29" s="22"/>
      <c r="EI29" s="22"/>
      <c r="EJ29" s="22"/>
      <c r="EK29" s="13"/>
      <c r="EL29" s="75">
        <v>26571.381000000001</v>
      </c>
      <c r="EM29" s="75">
        <v>20857.076999999997</v>
      </c>
      <c r="EN29" s="76">
        <v>5714.3040000000037</v>
      </c>
      <c r="EO29" s="77">
        <v>0.27397434453543057</v>
      </c>
      <c r="EP29" s="22"/>
      <c r="EQ29" s="28"/>
      <c r="ER29" s="28"/>
      <c r="ES29" s="22"/>
      <c r="ET29" s="22"/>
      <c r="EU29" s="22"/>
      <c r="EV29" s="22"/>
      <c r="EW29" s="22"/>
      <c r="EX29" s="22"/>
      <c r="EY29" s="22"/>
      <c r="EZ29" s="22"/>
      <c r="FA29" s="22"/>
      <c r="FB29" s="13"/>
      <c r="FC29" s="75">
        <v>44.232039999999998</v>
      </c>
      <c r="FD29" s="75">
        <v>29.978459999999998</v>
      </c>
      <c r="FE29" s="76">
        <v>14.253579999999999</v>
      </c>
      <c r="FF29" s="77">
        <v>0.47546071412607582</v>
      </c>
      <c r="FG29" s="22"/>
      <c r="FH29" s="28"/>
      <c r="FI29" s="28"/>
      <c r="FJ29" s="22"/>
      <c r="FK29" s="22"/>
      <c r="FL29" s="22"/>
      <c r="FM29" s="22"/>
      <c r="FN29" s="22"/>
      <c r="FO29" s="22"/>
      <c r="FP29" s="22"/>
      <c r="FQ29" s="22"/>
      <c r="FR29" s="22"/>
      <c r="FS29" s="13"/>
    </row>
    <row r="30" spans="1:175" x14ac:dyDescent="0.2">
      <c r="A30" s="42">
        <v>625</v>
      </c>
      <c r="B30" s="46"/>
      <c r="C30" s="71"/>
      <c r="D30" s="74" t="str">
        <f>VLOOKUP($A30&amp;D$1,TEXTDF,(SPRCODE="DE")*2+(SPRCODE="FR")*3,FALSE)</f>
        <v>Saldo aus Zu- und Abschreibungen</v>
      </c>
      <c r="E30" s="74"/>
      <c r="F30" s="75">
        <f t="shared" si="6"/>
        <v>-307358.95537259505</v>
      </c>
      <c r="G30" s="75">
        <f t="shared" si="7"/>
        <v>-48178.962369999965</v>
      </c>
      <c r="H30" s="76">
        <f t="shared" si="0"/>
        <v>-259179.99300259509</v>
      </c>
      <c r="I30" s="77">
        <f t="shared" si="1"/>
        <v>5.3795262548863247</v>
      </c>
      <c r="J30" s="22"/>
      <c r="K30" s="28"/>
      <c r="L30" s="28"/>
      <c r="M30" s="22"/>
      <c r="N30" s="22"/>
      <c r="O30" s="22"/>
      <c r="P30" s="22"/>
      <c r="Q30" s="22"/>
      <c r="R30" s="22"/>
      <c r="S30" s="22"/>
      <c r="T30" s="22"/>
      <c r="U30" s="22"/>
      <c r="V30" s="13"/>
      <c r="W30" s="75">
        <v>-260090.72384999998</v>
      </c>
      <c r="X30" s="75">
        <v>-41057.721209999989</v>
      </c>
      <c r="Y30" s="76">
        <v>-219033.00263999999</v>
      </c>
      <c r="Z30" s="77">
        <v>5.3347579014359052</v>
      </c>
      <c r="AA30" s="22"/>
      <c r="AB30" s="28"/>
      <c r="AC30" s="28"/>
      <c r="AD30" s="22"/>
      <c r="AE30" s="22"/>
      <c r="AF30" s="22"/>
      <c r="AG30" s="22"/>
      <c r="AH30" s="22"/>
      <c r="AI30" s="22"/>
      <c r="AJ30" s="22"/>
      <c r="AK30" s="22"/>
      <c r="AL30" s="22"/>
      <c r="AM30" s="13"/>
      <c r="AN30" s="75">
        <v>100855.67390999998</v>
      </c>
      <c r="AO30" s="75">
        <v>-22603.126069999969</v>
      </c>
      <c r="AP30" s="76">
        <v>123458.79997999995</v>
      </c>
      <c r="AQ30" s="77">
        <v>-5.4620232439379617</v>
      </c>
      <c r="AR30" s="22"/>
      <c r="AS30" s="28"/>
      <c r="AT30" s="28"/>
      <c r="AU30" s="22"/>
      <c r="AV30" s="22"/>
      <c r="AW30" s="22"/>
      <c r="AX30" s="22"/>
      <c r="AY30" s="22"/>
      <c r="AZ30" s="22"/>
      <c r="BA30" s="22"/>
      <c r="BB30" s="22"/>
      <c r="BC30" s="22"/>
      <c r="BD30" s="13"/>
      <c r="BE30" s="75">
        <v>-22211.712149999996</v>
      </c>
      <c r="BF30" s="75">
        <v>-45020.353730000003</v>
      </c>
      <c r="BG30" s="76">
        <v>22808.641580000007</v>
      </c>
      <c r="BH30" s="77">
        <v>-0.50662955064258242</v>
      </c>
      <c r="BI30" s="22"/>
      <c r="BJ30" s="28"/>
      <c r="BK30" s="28"/>
      <c r="BL30" s="22"/>
      <c r="BM30" s="22"/>
      <c r="BN30" s="22"/>
      <c r="BO30" s="22"/>
      <c r="BP30" s="22"/>
      <c r="BQ30" s="22"/>
      <c r="BR30" s="22"/>
      <c r="BS30" s="22"/>
      <c r="BT30" s="22"/>
      <c r="BU30" s="13"/>
      <c r="BV30" s="75">
        <v>-48505.561262595009</v>
      </c>
      <c r="BW30" s="75">
        <v>39142.455349999989</v>
      </c>
      <c r="BX30" s="76">
        <v>-87648.016612595005</v>
      </c>
      <c r="BY30" s="77">
        <v>-2.239205891119322</v>
      </c>
      <c r="BZ30" s="22"/>
      <c r="CA30" s="28"/>
      <c r="CB30" s="28"/>
      <c r="CC30" s="22"/>
      <c r="CD30" s="22"/>
      <c r="CE30" s="22"/>
      <c r="CF30" s="22"/>
      <c r="CG30" s="22"/>
      <c r="CH30" s="22"/>
      <c r="CI30" s="22"/>
      <c r="CJ30" s="22"/>
      <c r="CK30" s="22"/>
      <c r="CL30" s="13"/>
      <c r="CM30" s="75">
        <v>-50836.222980000006</v>
      </c>
      <c r="CN30" s="75">
        <v>31503.225210000004</v>
      </c>
      <c r="CO30" s="76">
        <v>-82339.44819000001</v>
      </c>
      <c r="CP30" s="77">
        <v>-2.6136831273981169</v>
      </c>
      <c r="CQ30" s="22"/>
      <c r="CR30" s="28"/>
      <c r="CS30" s="28"/>
      <c r="CT30" s="22"/>
      <c r="CU30" s="22"/>
      <c r="CV30" s="22"/>
      <c r="CW30" s="22"/>
      <c r="CX30" s="22"/>
      <c r="CY30" s="22"/>
      <c r="CZ30" s="22"/>
      <c r="DA30" s="22"/>
      <c r="DB30" s="22"/>
      <c r="DC30" s="13"/>
      <c r="DD30" s="75">
        <v>-5461.5369600000022</v>
      </c>
      <c r="DE30" s="75">
        <v>-4449.4225800000004</v>
      </c>
      <c r="DF30" s="76">
        <v>-1012.1143800000018</v>
      </c>
      <c r="DG30" s="77">
        <v>0.22747094972489701</v>
      </c>
      <c r="DH30" s="22"/>
      <c r="DI30" s="28"/>
      <c r="DJ30" s="28"/>
      <c r="DK30" s="22"/>
      <c r="DL30" s="22"/>
      <c r="DM30" s="22"/>
      <c r="DN30" s="22"/>
      <c r="DO30" s="22"/>
      <c r="DP30" s="22"/>
      <c r="DQ30" s="22"/>
      <c r="DR30" s="22"/>
      <c r="DS30" s="22"/>
      <c r="DT30" s="13"/>
      <c r="DU30" s="75">
        <v>-14235.715969999999</v>
      </c>
      <c r="DV30" s="75">
        <v>-4969.1979900000006</v>
      </c>
      <c r="DW30" s="76">
        <v>-9266.5179799999987</v>
      </c>
      <c r="DX30" s="77">
        <v>1.8647914610462117</v>
      </c>
      <c r="DY30" s="22"/>
      <c r="DZ30" s="28"/>
      <c r="EA30" s="28"/>
      <c r="EB30" s="22"/>
      <c r="EC30" s="22"/>
      <c r="ED30" s="22"/>
      <c r="EE30" s="22"/>
      <c r="EF30" s="22"/>
      <c r="EG30" s="22"/>
      <c r="EH30" s="22"/>
      <c r="EI30" s="22"/>
      <c r="EJ30" s="22"/>
      <c r="EK30" s="13"/>
      <c r="EL30" s="75">
        <v>-6775.8890000000001</v>
      </c>
      <c r="EM30" s="75">
        <v>-1921.5969999999998</v>
      </c>
      <c r="EN30" s="76">
        <v>-4854.2920000000004</v>
      </c>
      <c r="EO30" s="77">
        <v>2.5261758839132247</v>
      </c>
      <c r="EP30" s="22"/>
      <c r="EQ30" s="28"/>
      <c r="ER30" s="28"/>
      <c r="ES30" s="22"/>
      <c r="ET30" s="22"/>
      <c r="EU30" s="22"/>
      <c r="EV30" s="22"/>
      <c r="EW30" s="22"/>
      <c r="EX30" s="22"/>
      <c r="EY30" s="22"/>
      <c r="EZ30" s="22"/>
      <c r="FA30" s="22"/>
      <c r="FB30" s="13"/>
      <c r="FC30" s="75">
        <v>-97.267110000000002</v>
      </c>
      <c r="FD30" s="75">
        <v>1196.77565</v>
      </c>
      <c r="FE30" s="76">
        <v>-1294.04276</v>
      </c>
      <c r="FF30" s="77">
        <v>-1.0812743056729137</v>
      </c>
      <c r="FG30" s="22"/>
      <c r="FH30" s="28"/>
      <c r="FI30" s="28"/>
      <c r="FJ30" s="22"/>
      <c r="FK30" s="22"/>
      <c r="FL30" s="22"/>
      <c r="FM30" s="22"/>
      <c r="FN30" s="22"/>
      <c r="FO30" s="22"/>
      <c r="FP30" s="22"/>
      <c r="FQ30" s="22"/>
      <c r="FR30" s="22"/>
      <c r="FS30" s="13"/>
    </row>
    <row r="31" spans="1:175" x14ac:dyDescent="0.2">
      <c r="A31" s="42">
        <v>626</v>
      </c>
      <c r="B31" s="46"/>
      <c r="C31" s="71"/>
      <c r="D31" s="74" t="str">
        <f>VLOOKUP($A31&amp;D$1,TEXTDF,(SPRCODE="DE")*2+(SPRCODE="FR")*3,FALSE)</f>
        <v>Währungsergebnis</v>
      </c>
      <c r="E31" s="74"/>
      <c r="F31" s="75">
        <f t="shared" si="6"/>
        <v>-714681.55674999999</v>
      </c>
      <c r="G31" s="75">
        <f t="shared" si="7"/>
        <v>-906528.44874000002</v>
      </c>
      <c r="H31" s="76">
        <f t="shared" si="0"/>
        <v>191846.89199000003</v>
      </c>
      <c r="I31" s="77">
        <f t="shared" si="1"/>
        <v>-0.21162809866215604</v>
      </c>
      <c r="J31" s="22"/>
      <c r="K31" s="28"/>
      <c r="L31" s="28"/>
      <c r="M31" s="22"/>
      <c r="N31" s="22"/>
      <c r="O31" s="22"/>
      <c r="P31" s="22"/>
      <c r="Q31" s="22"/>
      <c r="R31" s="22"/>
      <c r="S31" s="22"/>
      <c r="T31" s="22"/>
      <c r="U31" s="22"/>
      <c r="V31" s="13"/>
      <c r="W31" s="75">
        <v>-481034.76582999999</v>
      </c>
      <c r="X31" s="75" vm="29">
        <v>-607784.5303300001</v>
      </c>
      <c r="Y31" s="76">
        <v>126749.76450000011</v>
      </c>
      <c r="Z31" s="77">
        <v>-0.2085439134674596</v>
      </c>
      <c r="AA31" s="22"/>
      <c r="AB31" s="28"/>
      <c r="AC31" s="28"/>
      <c r="AD31" s="22"/>
      <c r="AE31" s="22"/>
      <c r="AF31" s="22"/>
      <c r="AG31" s="22"/>
      <c r="AH31" s="22"/>
      <c r="AI31" s="22"/>
      <c r="AJ31" s="22"/>
      <c r="AK31" s="22"/>
      <c r="AL31" s="22"/>
      <c r="AM31" s="13"/>
      <c r="AN31" s="75">
        <v>-67611.771010000026</v>
      </c>
      <c r="AO31" s="75" vm="84">
        <v>-88026.490820000006</v>
      </c>
      <c r="AP31" s="76">
        <v>20414.71980999998</v>
      </c>
      <c r="AQ31" s="77">
        <v>-0.23191563834737883</v>
      </c>
      <c r="AR31" s="22"/>
      <c r="AS31" s="28"/>
      <c r="AT31" s="28"/>
      <c r="AU31" s="22"/>
      <c r="AV31" s="22"/>
      <c r="AW31" s="22"/>
      <c r="AX31" s="22"/>
      <c r="AY31" s="22"/>
      <c r="AZ31" s="22"/>
      <c r="BA31" s="22"/>
      <c r="BB31" s="22"/>
      <c r="BC31" s="22"/>
      <c r="BD31" s="13"/>
      <c r="BE31" s="75">
        <v>-43326.90886000001</v>
      </c>
      <c r="BF31" s="75" vm="139">
        <v>-61050.959649999997</v>
      </c>
      <c r="BG31" s="76">
        <v>17724.050789999987</v>
      </c>
      <c r="BH31" s="77">
        <v>-0.29031567876427289</v>
      </c>
      <c r="BI31" s="22"/>
      <c r="BJ31" s="28"/>
      <c r="BK31" s="28"/>
      <c r="BL31" s="22"/>
      <c r="BM31" s="22"/>
      <c r="BN31" s="22"/>
      <c r="BO31" s="22"/>
      <c r="BP31" s="22"/>
      <c r="BQ31" s="22"/>
      <c r="BR31" s="22"/>
      <c r="BS31" s="22"/>
      <c r="BT31" s="22"/>
      <c r="BU31" s="13"/>
      <c r="BV31" s="75">
        <v>-62288.243760000005</v>
      </c>
      <c r="BW31" s="75" vm="194">
        <v>-44664.316440000002</v>
      </c>
      <c r="BX31" s="76">
        <v>-17623.927320000003</v>
      </c>
      <c r="BY31" s="77">
        <v>0.39458629896810749</v>
      </c>
      <c r="BZ31" s="22"/>
      <c r="CA31" s="28"/>
      <c r="CB31" s="28"/>
      <c r="CC31" s="22"/>
      <c r="CD31" s="22"/>
      <c r="CE31" s="22"/>
      <c r="CF31" s="22"/>
      <c r="CG31" s="22"/>
      <c r="CH31" s="22"/>
      <c r="CI31" s="22"/>
      <c r="CJ31" s="22"/>
      <c r="CK31" s="22"/>
      <c r="CL31" s="13"/>
      <c r="CM31" s="75">
        <v>-33540.484410000019</v>
      </c>
      <c r="CN31" s="75" vm="249">
        <v>-54502.931920000003</v>
      </c>
      <c r="CO31" s="76">
        <v>20962.447509999984</v>
      </c>
      <c r="CP31" s="77">
        <v>-0.38461137358204678</v>
      </c>
      <c r="CQ31" s="22"/>
      <c r="CR31" s="28"/>
      <c r="CS31" s="28"/>
      <c r="CT31" s="22"/>
      <c r="CU31" s="22"/>
      <c r="CV31" s="22"/>
      <c r="CW31" s="22"/>
      <c r="CX31" s="22"/>
      <c r="CY31" s="22"/>
      <c r="CZ31" s="22"/>
      <c r="DA31" s="22"/>
      <c r="DB31" s="22"/>
      <c r="DC31" s="13"/>
      <c r="DD31" s="75">
        <v>-4468.7512799999959</v>
      </c>
      <c r="DE31" s="75" vm="304">
        <v>-11993.36764</v>
      </c>
      <c r="DF31" s="76">
        <v>7524.6163600000045</v>
      </c>
      <c r="DG31" s="77">
        <v>-0.62739812418524377</v>
      </c>
      <c r="DH31" s="22"/>
      <c r="DI31" s="28"/>
      <c r="DJ31" s="28"/>
      <c r="DK31" s="22"/>
      <c r="DL31" s="22"/>
      <c r="DM31" s="22"/>
      <c r="DN31" s="22"/>
      <c r="DO31" s="22"/>
      <c r="DP31" s="22"/>
      <c r="DQ31" s="22"/>
      <c r="DR31" s="22"/>
      <c r="DS31" s="22"/>
      <c r="DT31" s="13"/>
      <c r="DU31" s="75">
        <v>-23173.586950000008</v>
      </c>
      <c r="DV31" s="75" vm="359">
        <v>-36606.310680000031</v>
      </c>
      <c r="DW31" s="76">
        <v>13432.723730000023</v>
      </c>
      <c r="DX31" s="77">
        <v>-0.3669510387819287</v>
      </c>
      <c r="DY31" s="22"/>
      <c r="DZ31" s="28"/>
      <c r="EA31" s="28"/>
      <c r="EB31" s="22"/>
      <c r="EC31" s="22"/>
      <c r="ED31" s="22"/>
      <c r="EE31" s="22"/>
      <c r="EF31" s="22"/>
      <c r="EG31" s="22"/>
      <c r="EH31" s="22"/>
      <c r="EI31" s="22"/>
      <c r="EJ31" s="22"/>
      <c r="EK31" s="13"/>
      <c r="EL31" s="75">
        <v>952.66099999999994</v>
      </c>
      <c r="EM31" s="75" vm="413">
        <v>-1322.1559999999999</v>
      </c>
      <c r="EN31" s="76">
        <v>2274.817</v>
      </c>
      <c r="EO31" s="77">
        <v>-1.7205360033157961</v>
      </c>
      <c r="EP31" s="22"/>
      <c r="EQ31" s="28"/>
      <c r="ER31" s="28"/>
      <c r="ES31" s="22"/>
      <c r="ET31" s="22"/>
      <c r="EU31" s="22"/>
      <c r="EV31" s="22"/>
      <c r="EW31" s="22"/>
      <c r="EX31" s="22"/>
      <c r="EY31" s="22"/>
      <c r="EZ31" s="22"/>
      <c r="FA31" s="22"/>
      <c r="FB31" s="13"/>
      <c r="FC31" s="75">
        <v>-189.70564999999999</v>
      </c>
      <c r="FD31" s="75" vm="468">
        <v>-577.3852599999999</v>
      </c>
      <c r="FE31" s="76">
        <v>387.67960999999991</v>
      </c>
      <c r="FF31" s="77">
        <v>-0.67144008837357572</v>
      </c>
      <c r="FG31" s="22"/>
      <c r="FH31" s="28"/>
      <c r="FI31" s="28"/>
      <c r="FJ31" s="22"/>
      <c r="FK31" s="22"/>
      <c r="FL31" s="22"/>
      <c r="FM31" s="22"/>
      <c r="FN31" s="22"/>
      <c r="FO31" s="22"/>
      <c r="FP31" s="22"/>
      <c r="FQ31" s="22"/>
      <c r="FR31" s="22"/>
      <c r="FS31" s="13"/>
    </row>
    <row r="32" spans="1:175" x14ac:dyDescent="0.2">
      <c r="A32" s="42">
        <v>627</v>
      </c>
      <c r="B32" s="46"/>
      <c r="C32" s="81"/>
      <c r="D32" s="79" t="str">
        <f>VLOOKUP($A32&amp;D$1,TEXTDF,(SPRCODE="DE")*2+(SPRCODE="FR")*3,FALSE)</f>
        <v>Zinsaufwand</v>
      </c>
      <c r="E32" s="74"/>
      <c r="F32" s="75">
        <f t="shared" si="6"/>
        <v>-21639.363589999997</v>
      </c>
      <c r="G32" s="75">
        <f t="shared" si="7"/>
        <v>-43482.466970000009</v>
      </c>
      <c r="H32" s="76">
        <f t="shared" si="0"/>
        <v>21843.103380000011</v>
      </c>
      <c r="I32" s="77">
        <f t="shared" si="1"/>
        <v>-0.50234278094364537</v>
      </c>
      <c r="J32" s="22"/>
      <c r="K32" s="28"/>
      <c r="L32" s="28"/>
      <c r="M32" s="22"/>
      <c r="N32" s="22"/>
      <c r="O32" s="22"/>
      <c r="P32" s="22"/>
      <c r="Q32" s="22"/>
      <c r="R32" s="22"/>
      <c r="S32" s="22"/>
      <c r="T32" s="22"/>
      <c r="U32" s="22"/>
      <c r="V32" s="13"/>
      <c r="W32" s="75">
        <v>-6181.4780899999996</v>
      </c>
      <c r="X32" s="75">
        <v>-6161.8911499999995</v>
      </c>
      <c r="Y32" s="76">
        <v>-19.586940000000141</v>
      </c>
      <c r="Z32" s="77">
        <v>3.178722168761583E-3</v>
      </c>
      <c r="AA32" s="22"/>
      <c r="AB32" s="28"/>
      <c r="AC32" s="28"/>
      <c r="AD32" s="22"/>
      <c r="AE32" s="22"/>
      <c r="AF32" s="22"/>
      <c r="AG32" s="22"/>
      <c r="AH32" s="22"/>
      <c r="AI32" s="22"/>
      <c r="AJ32" s="22"/>
      <c r="AK32" s="22"/>
      <c r="AL32" s="22"/>
      <c r="AM32" s="13"/>
      <c r="AN32" s="75">
        <v>-6519.4320700000007</v>
      </c>
      <c r="AO32" s="75">
        <v>-24416.384530000003</v>
      </c>
      <c r="AP32" s="76">
        <v>17896.95246</v>
      </c>
      <c r="AQ32" s="77">
        <v>-0.73298945787859449</v>
      </c>
      <c r="AR32" s="22"/>
      <c r="AS32" s="28"/>
      <c r="AT32" s="28"/>
      <c r="AU32" s="22"/>
      <c r="AV32" s="22"/>
      <c r="AW32" s="22"/>
      <c r="AX32" s="22"/>
      <c r="AY32" s="22"/>
      <c r="AZ32" s="22"/>
      <c r="BA32" s="22"/>
      <c r="BB32" s="22"/>
      <c r="BC32" s="22"/>
      <c r="BD32" s="13"/>
      <c r="BE32" s="75">
        <v>-444.7539899999997</v>
      </c>
      <c r="BF32" s="75">
        <v>-2532.1808300000002</v>
      </c>
      <c r="BG32" s="76">
        <v>2087.4268400000005</v>
      </c>
      <c r="BH32" s="77">
        <v>-0.82435930928361079</v>
      </c>
      <c r="BI32" s="22"/>
      <c r="BJ32" s="28"/>
      <c r="BK32" s="28"/>
      <c r="BL32" s="22"/>
      <c r="BM32" s="22"/>
      <c r="BN32" s="22"/>
      <c r="BO32" s="22"/>
      <c r="BP32" s="22"/>
      <c r="BQ32" s="22"/>
      <c r="BR32" s="22"/>
      <c r="BS32" s="22"/>
      <c r="BT32" s="22"/>
      <c r="BU32" s="13"/>
      <c r="BV32" s="75">
        <v>-4297.3271000000004</v>
      </c>
      <c r="BW32" s="75">
        <v>-4848.7571699999999</v>
      </c>
      <c r="BX32" s="76">
        <v>551.43006999999943</v>
      </c>
      <c r="BY32" s="77">
        <v>-0.11372606436382948</v>
      </c>
      <c r="BZ32" s="22"/>
      <c r="CA32" s="28"/>
      <c r="CB32" s="28"/>
      <c r="CC32" s="22"/>
      <c r="CD32" s="22"/>
      <c r="CE32" s="22"/>
      <c r="CF32" s="22"/>
      <c r="CG32" s="22"/>
      <c r="CH32" s="22"/>
      <c r="CI32" s="22"/>
      <c r="CJ32" s="22"/>
      <c r="CK32" s="22"/>
      <c r="CL32" s="13"/>
      <c r="CM32" s="75">
        <v>-1509.7512099999999</v>
      </c>
      <c r="CN32" s="75">
        <v>-2016.8841000000002</v>
      </c>
      <c r="CO32" s="76">
        <v>507.13289000000032</v>
      </c>
      <c r="CP32" s="77">
        <v>-0.25144374433811056</v>
      </c>
      <c r="CQ32" s="22"/>
      <c r="CR32" s="28"/>
      <c r="CS32" s="28"/>
      <c r="CT32" s="22"/>
      <c r="CU32" s="22"/>
      <c r="CV32" s="22"/>
      <c r="CW32" s="22"/>
      <c r="CX32" s="22"/>
      <c r="CY32" s="22"/>
      <c r="CZ32" s="22"/>
      <c r="DA32" s="22"/>
      <c r="DB32" s="22"/>
      <c r="DC32" s="13"/>
      <c r="DD32" s="75">
        <v>-1604.93533</v>
      </c>
      <c r="DE32" s="75">
        <v>-1843.2919999999999</v>
      </c>
      <c r="DF32" s="76">
        <v>238.35666999999989</v>
      </c>
      <c r="DG32" s="77">
        <v>-0.12931031545734473</v>
      </c>
      <c r="DH32" s="22"/>
      <c r="DI32" s="28"/>
      <c r="DJ32" s="28"/>
      <c r="DK32" s="22"/>
      <c r="DL32" s="22"/>
      <c r="DM32" s="22"/>
      <c r="DN32" s="22"/>
      <c r="DO32" s="22"/>
      <c r="DP32" s="22"/>
      <c r="DQ32" s="22"/>
      <c r="DR32" s="22"/>
      <c r="DS32" s="22"/>
      <c r="DT32" s="13"/>
      <c r="DU32" s="75">
        <v>-739.70880000000011</v>
      </c>
      <c r="DV32" s="75">
        <v>-1462.5125399999999</v>
      </c>
      <c r="DW32" s="76">
        <v>722.80373999999983</v>
      </c>
      <c r="DX32" s="77">
        <v>-0.49422054186284092</v>
      </c>
      <c r="DY32" s="22"/>
      <c r="DZ32" s="28"/>
      <c r="EA32" s="28"/>
      <c r="EB32" s="22"/>
      <c r="EC32" s="22"/>
      <c r="ED32" s="22"/>
      <c r="EE32" s="22"/>
      <c r="EF32" s="22"/>
      <c r="EG32" s="22"/>
      <c r="EH32" s="22"/>
      <c r="EI32" s="22"/>
      <c r="EJ32" s="22"/>
      <c r="EK32" s="13"/>
      <c r="EL32" s="75">
        <v>-341.97699999999998</v>
      </c>
      <c r="EM32" s="75">
        <v>-200.54599999999999</v>
      </c>
      <c r="EN32" s="76">
        <v>-141.43099999999998</v>
      </c>
      <c r="EO32" s="77">
        <v>0.70522972285660135</v>
      </c>
      <c r="EP32" s="22"/>
      <c r="EQ32" s="28"/>
      <c r="ER32" s="28"/>
      <c r="ES32" s="22"/>
      <c r="ET32" s="22"/>
      <c r="EU32" s="22"/>
      <c r="EV32" s="22"/>
      <c r="EW32" s="22"/>
      <c r="EX32" s="22"/>
      <c r="EY32" s="22"/>
      <c r="EZ32" s="22"/>
      <c r="FA32" s="22"/>
      <c r="FB32" s="13"/>
      <c r="FC32" s="75">
        <v>0</v>
      </c>
      <c r="FD32" s="75">
        <v>-1.865E-2</v>
      </c>
      <c r="FE32" s="76">
        <v>1.865E-2</v>
      </c>
      <c r="FF32" s="77">
        <v>-1</v>
      </c>
      <c r="FG32" s="22"/>
      <c r="FH32" s="28"/>
      <c r="FI32" s="28"/>
      <c r="FJ32" s="22"/>
      <c r="FK32" s="22"/>
      <c r="FL32" s="22"/>
      <c r="FM32" s="22"/>
      <c r="FN32" s="22"/>
      <c r="FO32" s="22"/>
      <c r="FP32" s="22"/>
      <c r="FQ32" s="22"/>
      <c r="FR32" s="22"/>
      <c r="FS32" s="13"/>
    </row>
    <row r="33" spans="1:175" x14ac:dyDescent="0.2">
      <c r="A33" s="42">
        <v>628</v>
      </c>
      <c r="B33" s="46"/>
      <c r="C33" s="71" t="str">
        <f>VLOOKUP($A33&amp;C$1,TEXTDF,(SPRCODE="DE")*2+(SPRCODE="FR")*3,FALSE)</f>
        <v>Vermögensverwaltungskosten</v>
      </c>
      <c r="D33" s="71"/>
      <c r="E33" s="71"/>
      <c r="F33" s="65">
        <f t="shared" si="6"/>
        <v>-417222.17268100596</v>
      </c>
      <c r="G33" s="65">
        <f t="shared" si="7"/>
        <v>-405915.83623496623</v>
      </c>
      <c r="H33" s="72">
        <f t="shared" si="0"/>
        <v>-11306.336446039728</v>
      </c>
      <c r="I33" s="73">
        <f t="shared" si="1"/>
        <v>2.7853893434931276E-2</v>
      </c>
      <c r="J33" s="22"/>
      <c r="K33" s="28"/>
      <c r="L33" s="28"/>
      <c r="M33" s="22"/>
      <c r="N33" s="22"/>
      <c r="O33" s="22"/>
      <c r="P33" s="22"/>
      <c r="Q33" s="22"/>
      <c r="R33" s="22"/>
      <c r="S33" s="22"/>
      <c r="T33" s="22"/>
      <c r="U33" s="22"/>
      <c r="V33" s="13"/>
      <c r="W33" s="65">
        <v>-211693.72609000001</v>
      </c>
      <c r="X33" s="65">
        <v>-199545.67223999999</v>
      </c>
      <c r="Y33" s="72">
        <v>-12148.053850000026</v>
      </c>
      <c r="Z33" s="73">
        <v>6.087856335660935E-2</v>
      </c>
      <c r="AA33" s="22"/>
      <c r="AB33" s="28"/>
      <c r="AC33" s="28"/>
      <c r="AD33" s="22"/>
      <c r="AE33" s="22"/>
      <c r="AF33" s="22"/>
      <c r="AG33" s="22"/>
      <c r="AH33" s="22"/>
      <c r="AI33" s="22"/>
      <c r="AJ33" s="22"/>
      <c r="AK33" s="22"/>
      <c r="AL33" s="22"/>
      <c r="AM33" s="13"/>
      <c r="AN33" s="65">
        <v>-67838.798080000008</v>
      </c>
      <c r="AO33" s="65">
        <v>-57497.791980000002</v>
      </c>
      <c r="AP33" s="72">
        <v>-10341.006100000006</v>
      </c>
      <c r="AQ33" s="73">
        <v>0.17985049066922465</v>
      </c>
      <c r="AR33" s="22"/>
      <c r="AS33" s="28"/>
      <c r="AT33" s="28"/>
      <c r="AU33" s="22"/>
      <c r="AV33" s="22"/>
      <c r="AW33" s="22"/>
      <c r="AX33" s="22"/>
      <c r="AY33" s="22"/>
      <c r="AZ33" s="22"/>
      <c r="BA33" s="22"/>
      <c r="BB33" s="22"/>
      <c r="BC33" s="22"/>
      <c r="BD33" s="13"/>
      <c r="BE33" s="65">
        <v>-45411.490879999998</v>
      </c>
      <c r="BF33" s="65">
        <v>-62335.616049999997</v>
      </c>
      <c r="BG33" s="72">
        <v>16924.125169999999</v>
      </c>
      <c r="BH33" s="73">
        <v>-0.27150008682716786</v>
      </c>
      <c r="BI33" s="22"/>
      <c r="BJ33" s="28"/>
      <c r="BK33" s="28"/>
      <c r="BL33" s="22"/>
      <c r="BM33" s="22"/>
      <c r="BN33" s="22"/>
      <c r="BO33" s="22"/>
      <c r="BP33" s="22"/>
      <c r="BQ33" s="22"/>
      <c r="BR33" s="22"/>
      <c r="BS33" s="22"/>
      <c r="BT33" s="22"/>
      <c r="BU33" s="13"/>
      <c r="BV33" s="65">
        <v>-43884.216977405005</v>
      </c>
      <c r="BW33" s="65">
        <v>-40593.89688</v>
      </c>
      <c r="BX33" s="72">
        <v>-3290.3200974050051</v>
      </c>
      <c r="BY33" s="73">
        <v>8.1054551306851685E-2</v>
      </c>
      <c r="BZ33" s="22"/>
      <c r="CA33" s="28"/>
      <c r="CB33" s="28"/>
      <c r="CC33" s="22"/>
      <c r="CD33" s="22"/>
      <c r="CE33" s="22"/>
      <c r="CF33" s="22"/>
      <c r="CG33" s="22"/>
      <c r="CH33" s="22"/>
      <c r="CI33" s="22"/>
      <c r="CJ33" s="22"/>
      <c r="CK33" s="22"/>
      <c r="CL33" s="13"/>
      <c r="CM33" s="65">
        <v>-20018.547026587239</v>
      </c>
      <c r="CN33" s="65">
        <v>-21016.169763924965</v>
      </c>
      <c r="CO33" s="72">
        <v>997.62273733772599</v>
      </c>
      <c r="CP33" s="73">
        <v>-4.7469293812528179E-2</v>
      </c>
      <c r="CQ33" s="22"/>
      <c r="CR33" s="28"/>
      <c r="CS33" s="28"/>
      <c r="CT33" s="22"/>
      <c r="CU33" s="22"/>
      <c r="CV33" s="22"/>
      <c r="CW33" s="22"/>
      <c r="CX33" s="22"/>
      <c r="CY33" s="22"/>
      <c r="CZ33" s="22"/>
      <c r="DA33" s="22"/>
      <c r="DB33" s="22"/>
      <c r="DC33" s="13"/>
      <c r="DD33" s="65">
        <v>-4797.5202370137213</v>
      </c>
      <c r="DE33" s="65">
        <v>-3481.9395110412788</v>
      </c>
      <c r="DF33" s="72">
        <v>-1315.5807259724425</v>
      </c>
      <c r="DG33" s="73">
        <v>0.37782986229390758</v>
      </c>
      <c r="DH33" s="22"/>
      <c r="DI33" s="28"/>
      <c r="DJ33" s="28"/>
      <c r="DK33" s="22"/>
      <c r="DL33" s="22"/>
      <c r="DM33" s="22"/>
      <c r="DN33" s="22"/>
      <c r="DO33" s="22"/>
      <c r="DP33" s="22"/>
      <c r="DQ33" s="22"/>
      <c r="DR33" s="22"/>
      <c r="DS33" s="22"/>
      <c r="DT33" s="13"/>
      <c r="DU33" s="65">
        <v>-17016.43377</v>
      </c>
      <c r="DV33" s="65">
        <v>-15201.11377</v>
      </c>
      <c r="DW33" s="72">
        <v>-1815.3199999999997</v>
      </c>
      <c r="DX33" s="73">
        <v>0.11942019693205674</v>
      </c>
      <c r="DY33" s="22"/>
      <c r="DZ33" s="28"/>
      <c r="EA33" s="28"/>
      <c r="EB33" s="22"/>
      <c r="EC33" s="22"/>
      <c r="ED33" s="22"/>
      <c r="EE33" s="22"/>
      <c r="EF33" s="22"/>
      <c r="EG33" s="22"/>
      <c r="EH33" s="22"/>
      <c r="EI33" s="22"/>
      <c r="EJ33" s="22"/>
      <c r="EK33" s="13"/>
      <c r="EL33" s="65">
        <v>-6182.7109999999993</v>
      </c>
      <c r="EM33" s="65">
        <v>-5860.3630000000012</v>
      </c>
      <c r="EN33" s="72">
        <v>-322.34799999999814</v>
      </c>
      <c r="EO33" s="73">
        <v>5.5004783833356052E-2</v>
      </c>
      <c r="EP33" s="22"/>
      <c r="EQ33" s="28"/>
      <c r="ER33" s="28"/>
      <c r="ES33" s="22"/>
      <c r="ET33" s="22"/>
      <c r="EU33" s="22"/>
      <c r="EV33" s="22"/>
      <c r="EW33" s="22"/>
      <c r="EX33" s="22"/>
      <c r="EY33" s="22"/>
      <c r="EZ33" s="22"/>
      <c r="FA33" s="22"/>
      <c r="FB33" s="13"/>
      <c r="FC33" s="65">
        <v>-378.72861999999998</v>
      </c>
      <c r="FD33" s="65">
        <v>-383.27304000000004</v>
      </c>
      <c r="FE33" s="72">
        <v>4.5444200000000592</v>
      </c>
      <c r="FF33" s="73">
        <v>-1.1856873627218989E-2</v>
      </c>
      <c r="FG33" s="22"/>
      <c r="FH33" s="28"/>
      <c r="FI33" s="28"/>
      <c r="FJ33" s="22"/>
      <c r="FK33" s="22"/>
      <c r="FL33" s="22"/>
      <c r="FM33" s="22"/>
      <c r="FN33" s="22"/>
      <c r="FO33" s="22"/>
      <c r="FP33" s="22"/>
      <c r="FQ33" s="22"/>
      <c r="FR33" s="22"/>
      <c r="FS33" s="13"/>
    </row>
    <row r="34" spans="1:175" x14ac:dyDescent="0.2">
      <c r="A34" s="42">
        <v>629</v>
      </c>
      <c r="B34" s="67" t="str">
        <f>VLOOKUP($A34&amp;B$1,TEXTDF,(SPRCODE="DE")*2+(SPRCODE="FR")*3,FALSE)</f>
        <v>Übriger Ertrag</v>
      </c>
      <c r="C34" s="67"/>
      <c r="D34" s="67"/>
      <c r="E34" s="67"/>
      <c r="F34" s="68">
        <f t="shared" si="6"/>
        <v>48091.255241667212</v>
      </c>
      <c r="G34" s="68">
        <f t="shared" si="7"/>
        <v>46089.818350000009</v>
      </c>
      <c r="H34" s="69">
        <f t="shared" si="0"/>
        <v>2001.4368916672029</v>
      </c>
      <c r="I34" s="70">
        <f t="shared" si="1"/>
        <v>4.3424707740624013E-2</v>
      </c>
      <c r="J34" s="22"/>
      <c r="K34" s="28"/>
      <c r="L34" s="28"/>
      <c r="M34" s="22"/>
      <c r="N34" s="22"/>
      <c r="O34" s="22"/>
      <c r="P34" s="22"/>
      <c r="Q34" s="22"/>
      <c r="R34" s="22"/>
      <c r="S34" s="22"/>
      <c r="T34" s="22"/>
      <c r="U34" s="22"/>
      <c r="V34" s="13"/>
      <c r="W34" s="68">
        <v>5866.2758299999996</v>
      </c>
      <c r="X34" s="68">
        <v>6434.0643399999999</v>
      </c>
      <c r="Y34" s="69">
        <v>-567.78851000000031</v>
      </c>
      <c r="Z34" s="70">
        <v>-8.8247253990002883E-2</v>
      </c>
      <c r="AA34" s="22"/>
      <c r="AB34" s="28"/>
      <c r="AC34" s="28"/>
      <c r="AD34" s="22"/>
      <c r="AE34" s="22"/>
      <c r="AF34" s="22"/>
      <c r="AG34" s="22"/>
      <c r="AH34" s="22"/>
      <c r="AI34" s="22"/>
      <c r="AJ34" s="22"/>
      <c r="AK34" s="22"/>
      <c r="AL34" s="22"/>
      <c r="AM34" s="13"/>
      <c r="AN34" s="68">
        <v>17323.6234</v>
      </c>
      <c r="AO34" s="68">
        <v>13357.068900000002</v>
      </c>
      <c r="AP34" s="69">
        <v>3966.5544999999984</v>
      </c>
      <c r="AQ34" s="70">
        <v>0.29696294371888721</v>
      </c>
      <c r="AR34" s="22"/>
      <c r="AS34" s="28"/>
      <c r="AT34" s="28"/>
      <c r="AU34" s="22"/>
      <c r="AV34" s="22"/>
      <c r="AW34" s="22"/>
      <c r="AX34" s="22"/>
      <c r="AY34" s="22"/>
      <c r="AZ34" s="22"/>
      <c r="BA34" s="22"/>
      <c r="BB34" s="22"/>
      <c r="BC34" s="22"/>
      <c r="BD34" s="13"/>
      <c r="BE34" s="68">
        <v>1099.60195</v>
      </c>
      <c r="BF34" s="68">
        <v>2011.0170400000002</v>
      </c>
      <c r="BG34" s="69">
        <v>-911.41509000000019</v>
      </c>
      <c r="BH34" s="70">
        <v>-0.45321102301549876</v>
      </c>
      <c r="BI34" s="22"/>
      <c r="BJ34" s="28"/>
      <c r="BK34" s="28"/>
      <c r="BL34" s="22"/>
      <c r="BM34" s="22"/>
      <c r="BN34" s="22"/>
      <c r="BO34" s="22"/>
      <c r="BP34" s="22"/>
      <c r="BQ34" s="22"/>
      <c r="BR34" s="22"/>
      <c r="BS34" s="22"/>
      <c r="BT34" s="22"/>
      <c r="BU34" s="13"/>
      <c r="BV34" s="68">
        <v>23254.889921667211</v>
      </c>
      <c r="BW34" s="68">
        <v>22698.820640000002</v>
      </c>
      <c r="BX34" s="69">
        <v>556.069281667209</v>
      </c>
      <c r="BY34" s="70">
        <v>2.4497716885224508E-2</v>
      </c>
      <c r="BZ34" s="22"/>
      <c r="CA34" s="28"/>
      <c r="CB34" s="28"/>
      <c r="CC34" s="22"/>
      <c r="CD34" s="22"/>
      <c r="CE34" s="22"/>
      <c r="CF34" s="22"/>
      <c r="CG34" s="22"/>
      <c r="CH34" s="22"/>
      <c r="CI34" s="22"/>
      <c r="CJ34" s="22"/>
      <c r="CK34" s="22"/>
      <c r="CL34" s="13"/>
      <c r="CM34" s="68">
        <v>-3.609579999999994</v>
      </c>
      <c r="CN34" s="68">
        <v>373.18554999999998</v>
      </c>
      <c r="CO34" s="69">
        <v>-376.79512999999997</v>
      </c>
      <c r="CP34" s="70">
        <v>-1.0096723466382875</v>
      </c>
      <c r="CQ34" s="22"/>
      <c r="CR34" s="28"/>
      <c r="CS34" s="28"/>
      <c r="CT34" s="22"/>
      <c r="CU34" s="22"/>
      <c r="CV34" s="22"/>
      <c r="CW34" s="22"/>
      <c r="CX34" s="22"/>
      <c r="CY34" s="22"/>
      <c r="CZ34" s="22"/>
      <c r="DA34" s="22"/>
      <c r="DB34" s="22"/>
      <c r="DC34" s="13"/>
      <c r="DD34" s="68">
        <v>324.28710999999987</v>
      </c>
      <c r="DE34" s="68">
        <v>349.70000000000005</v>
      </c>
      <c r="DF34" s="69">
        <v>-25.412890000000175</v>
      </c>
      <c r="DG34" s="70">
        <v>-7.2670546182442619E-2</v>
      </c>
      <c r="DH34" s="22"/>
      <c r="DI34" s="28"/>
      <c r="DJ34" s="28"/>
      <c r="DK34" s="22"/>
      <c r="DL34" s="22"/>
      <c r="DM34" s="22"/>
      <c r="DN34" s="22"/>
      <c r="DO34" s="22"/>
      <c r="DP34" s="22"/>
      <c r="DQ34" s="22"/>
      <c r="DR34" s="22"/>
      <c r="DS34" s="22"/>
      <c r="DT34" s="13"/>
      <c r="DU34" s="68">
        <v>222.34006000000002</v>
      </c>
      <c r="DV34" s="68">
        <v>857.78257999999994</v>
      </c>
      <c r="DW34" s="69">
        <v>-635.44251999999994</v>
      </c>
      <c r="DX34" s="70">
        <v>-0.74079671797485092</v>
      </c>
      <c r="DY34" s="22"/>
      <c r="DZ34" s="28"/>
      <c r="EA34" s="28"/>
      <c r="EB34" s="22"/>
      <c r="EC34" s="22"/>
      <c r="ED34" s="22"/>
      <c r="EE34" s="22"/>
      <c r="EF34" s="22"/>
      <c r="EG34" s="22"/>
      <c r="EH34" s="22"/>
      <c r="EI34" s="22"/>
      <c r="EJ34" s="22"/>
      <c r="EK34" s="13"/>
      <c r="EL34" s="68">
        <v>0</v>
      </c>
      <c r="EM34" s="68">
        <v>0</v>
      </c>
      <c r="EN34" s="69">
        <v>0</v>
      </c>
      <c r="EO34" s="70" t="s">
        <v>589</v>
      </c>
      <c r="EP34" s="22"/>
      <c r="EQ34" s="28"/>
      <c r="ER34" s="28"/>
      <c r="ES34" s="22"/>
      <c r="ET34" s="22"/>
      <c r="EU34" s="22"/>
      <c r="EV34" s="22"/>
      <c r="EW34" s="22"/>
      <c r="EX34" s="22"/>
      <c r="EY34" s="22"/>
      <c r="EZ34" s="22"/>
      <c r="FA34" s="22"/>
      <c r="FB34" s="13"/>
      <c r="FC34" s="68">
        <v>3.8465500000000006</v>
      </c>
      <c r="FD34" s="68">
        <v>8.1792999999999996</v>
      </c>
      <c r="FE34" s="69">
        <v>-4.332749999999999</v>
      </c>
      <c r="FF34" s="70">
        <v>-0.52972136979937146</v>
      </c>
      <c r="FG34" s="22"/>
      <c r="FH34" s="28"/>
      <c r="FI34" s="28"/>
      <c r="FJ34" s="22"/>
      <c r="FK34" s="22"/>
      <c r="FL34" s="22"/>
      <c r="FM34" s="22"/>
      <c r="FN34" s="22"/>
      <c r="FO34" s="22"/>
      <c r="FP34" s="22"/>
      <c r="FQ34" s="22"/>
      <c r="FR34" s="22"/>
      <c r="FS34" s="13"/>
    </row>
    <row r="35" spans="1:175" x14ac:dyDescent="0.2">
      <c r="A35" s="42">
        <v>630</v>
      </c>
      <c r="B35" s="67" t="str">
        <f>VLOOKUP($A35&amp;B$1,TEXTDF,(SPRCODE="DE")*2+(SPRCODE="FR")*3,FALSE)</f>
        <v>Rückversicherungsergebnis</v>
      </c>
      <c r="C35" s="67"/>
      <c r="D35" s="67"/>
      <c r="E35" s="67"/>
      <c r="F35" s="68">
        <f t="shared" si="6"/>
        <v>-9670.4626852152833</v>
      </c>
      <c r="G35" s="68">
        <f t="shared" si="7"/>
        <v>-36111.237340000007</v>
      </c>
      <c r="H35" s="69">
        <f t="shared" si="0"/>
        <v>26440.774654784724</v>
      </c>
      <c r="I35" s="70">
        <f t="shared" si="1"/>
        <v>-0.73220350789521627</v>
      </c>
      <c r="J35" s="22"/>
      <c r="K35" s="28"/>
      <c r="L35" s="28"/>
      <c r="M35" s="22"/>
      <c r="N35" s="22"/>
      <c r="O35" s="22"/>
      <c r="P35" s="22"/>
      <c r="Q35" s="22"/>
      <c r="R35" s="22"/>
      <c r="S35" s="22"/>
      <c r="T35" s="22"/>
      <c r="U35" s="22"/>
      <c r="V35" s="13"/>
      <c r="W35" s="68">
        <v>618.59686000000011</v>
      </c>
      <c r="X35" s="68">
        <v>-2124.8162299999995</v>
      </c>
      <c r="Y35" s="69">
        <v>2743.4130899999996</v>
      </c>
      <c r="Z35" s="70">
        <v>-1.2911295815920987</v>
      </c>
      <c r="AA35" s="22"/>
      <c r="AB35" s="28"/>
      <c r="AC35" s="28"/>
      <c r="AD35" s="22"/>
      <c r="AE35" s="22"/>
      <c r="AF35" s="22"/>
      <c r="AG35" s="22"/>
      <c r="AH35" s="22"/>
      <c r="AI35" s="22"/>
      <c r="AJ35" s="22"/>
      <c r="AK35" s="22"/>
      <c r="AL35" s="22"/>
      <c r="AM35" s="13"/>
      <c r="AN35" s="68">
        <v>-12746.546</v>
      </c>
      <c r="AO35" s="68">
        <v>3279.4710100000034</v>
      </c>
      <c r="AP35" s="69">
        <v>-16026.017010000003</v>
      </c>
      <c r="AQ35" s="70">
        <v>-4.8867689213084358</v>
      </c>
      <c r="AR35" s="22"/>
      <c r="AS35" s="28"/>
      <c r="AT35" s="28"/>
      <c r="AU35" s="22"/>
      <c r="AV35" s="22"/>
      <c r="AW35" s="22"/>
      <c r="AX35" s="22"/>
      <c r="AY35" s="22"/>
      <c r="AZ35" s="22"/>
      <c r="BA35" s="22"/>
      <c r="BB35" s="22"/>
      <c r="BC35" s="22"/>
      <c r="BD35" s="13"/>
      <c r="BE35" s="68">
        <v>6472.7482000000009</v>
      </c>
      <c r="BF35" s="68">
        <v>-10819.340569999998</v>
      </c>
      <c r="BG35" s="69">
        <v>17292.088769999998</v>
      </c>
      <c r="BH35" s="70">
        <v>-1.5982571819531883</v>
      </c>
      <c r="BI35" s="22"/>
      <c r="BJ35" s="28"/>
      <c r="BK35" s="28"/>
      <c r="BL35" s="22"/>
      <c r="BM35" s="22"/>
      <c r="BN35" s="22"/>
      <c r="BO35" s="22"/>
      <c r="BP35" s="22"/>
      <c r="BQ35" s="22"/>
      <c r="BR35" s="22"/>
      <c r="BS35" s="22"/>
      <c r="BT35" s="22"/>
      <c r="BU35" s="13"/>
      <c r="BV35" s="68">
        <v>-10741.886555215293</v>
      </c>
      <c r="BW35" s="68">
        <v>-16368.441230000006</v>
      </c>
      <c r="BX35" s="69">
        <v>5626.5546747847129</v>
      </c>
      <c r="BY35" s="70">
        <v>-0.34374407408277763</v>
      </c>
      <c r="BZ35" s="22"/>
      <c r="CA35" s="28"/>
      <c r="CB35" s="28"/>
      <c r="CC35" s="22"/>
      <c r="CD35" s="22"/>
      <c r="CE35" s="22"/>
      <c r="CF35" s="22"/>
      <c r="CG35" s="22"/>
      <c r="CH35" s="22"/>
      <c r="CI35" s="22"/>
      <c r="CJ35" s="22"/>
      <c r="CK35" s="22"/>
      <c r="CL35" s="13"/>
      <c r="CM35" s="68">
        <v>-2219.1672200000003</v>
      </c>
      <c r="CN35" s="68">
        <v>-2264.3582000000001</v>
      </c>
      <c r="CO35" s="69">
        <v>45.190979999999854</v>
      </c>
      <c r="CP35" s="70">
        <v>-1.9957522621641632E-2</v>
      </c>
      <c r="CQ35" s="22"/>
      <c r="CR35" s="28"/>
      <c r="CS35" s="28"/>
      <c r="CT35" s="22"/>
      <c r="CU35" s="22"/>
      <c r="CV35" s="22"/>
      <c r="CW35" s="22"/>
      <c r="CX35" s="22"/>
      <c r="CY35" s="22"/>
      <c r="CZ35" s="22"/>
      <c r="DA35" s="22"/>
      <c r="DB35" s="22"/>
      <c r="DC35" s="13"/>
      <c r="DD35" s="68">
        <v>2119.8505599999999</v>
      </c>
      <c r="DE35" s="68">
        <v>-4056.1995399999996</v>
      </c>
      <c r="DF35" s="69">
        <v>6176.0500999999995</v>
      </c>
      <c r="DG35" s="70">
        <v>-1.5226198906378259</v>
      </c>
      <c r="DH35" s="22"/>
      <c r="DI35" s="28"/>
      <c r="DJ35" s="28"/>
      <c r="DK35" s="22"/>
      <c r="DL35" s="22"/>
      <c r="DM35" s="22"/>
      <c r="DN35" s="22"/>
      <c r="DO35" s="22"/>
      <c r="DP35" s="22"/>
      <c r="DQ35" s="22"/>
      <c r="DR35" s="22"/>
      <c r="DS35" s="22"/>
      <c r="DT35" s="13"/>
      <c r="DU35" s="68">
        <v>10102.048470000009</v>
      </c>
      <c r="DV35" s="68">
        <v>-3524.5915800000066</v>
      </c>
      <c r="DW35" s="69">
        <v>13626.640050000016</v>
      </c>
      <c r="DX35" s="70">
        <v>-3.8661614376324391</v>
      </c>
      <c r="DY35" s="22"/>
      <c r="DZ35" s="28"/>
      <c r="EA35" s="28"/>
      <c r="EB35" s="22"/>
      <c r="EC35" s="22"/>
      <c r="ED35" s="22"/>
      <c r="EE35" s="22"/>
      <c r="EF35" s="22"/>
      <c r="EG35" s="22"/>
      <c r="EH35" s="22"/>
      <c r="EI35" s="22"/>
      <c r="EJ35" s="22"/>
      <c r="EK35" s="13"/>
      <c r="EL35" s="68">
        <v>-3276.107</v>
      </c>
      <c r="EM35" s="68">
        <v>-232.96100000000024</v>
      </c>
      <c r="EN35" s="69">
        <v>-3043.1459999999997</v>
      </c>
      <c r="EO35" s="70">
        <v>13.062898940165937</v>
      </c>
      <c r="EP35" s="22"/>
      <c r="EQ35" s="28"/>
      <c r="ER35" s="28"/>
      <c r="ES35" s="22"/>
      <c r="ET35" s="22"/>
      <c r="EU35" s="22"/>
      <c r="EV35" s="22"/>
      <c r="EW35" s="22"/>
      <c r="EX35" s="22"/>
      <c r="EY35" s="22"/>
      <c r="EZ35" s="22"/>
      <c r="FA35" s="22"/>
      <c r="FB35" s="13"/>
      <c r="FC35" s="68">
        <v>0</v>
      </c>
      <c r="FD35" s="68">
        <v>0</v>
      </c>
      <c r="FE35" s="69">
        <v>0</v>
      </c>
      <c r="FF35" s="70" t="s">
        <v>589</v>
      </c>
      <c r="FG35" s="22"/>
      <c r="FH35" s="28"/>
      <c r="FI35" s="28"/>
      <c r="FJ35" s="22"/>
      <c r="FK35" s="22"/>
      <c r="FL35" s="22"/>
      <c r="FM35" s="22"/>
      <c r="FN35" s="22"/>
      <c r="FO35" s="22"/>
      <c r="FP35" s="22"/>
      <c r="FQ35" s="22"/>
      <c r="FR35" s="22"/>
      <c r="FS35" s="13"/>
    </row>
    <row r="36" spans="1:175" ht="5.25" customHeight="1" x14ac:dyDescent="0.2">
      <c r="A36" s="42"/>
      <c r="B36" s="71"/>
      <c r="C36" s="71"/>
      <c r="D36" s="71"/>
      <c r="E36" s="71"/>
      <c r="F36" s="65"/>
      <c r="G36" s="65"/>
      <c r="H36" s="82"/>
      <c r="I36" s="83"/>
      <c r="J36" s="29"/>
      <c r="K36" s="28"/>
      <c r="L36" s="28"/>
      <c r="M36" s="29"/>
      <c r="N36" s="29"/>
      <c r="O36" s="29"/>
      <c r="P36" s="29"/>
      <c r="Q36" s="29"/>
      <c r="R36" s="29"/>
      <c r="S36" s="29"/>
      <c r="T36" s="29"/>
      <c r="U36" s="29"/>
      <c r="V36" s="13"/>
      <c r="W36" s="65"/>
      <c r="X36" s="65"/>
      <c r="Y36" s="82"/>
      <c r="Z36" s="83"/>
      <c r="AA36" s="29"/>
      <c r="AB36" s="28"/>
      <c r="AC36" s="28"/>
      <c r="AD36" s="29"/>
      <c r="AE36" s="29"/>
      <c r="AF36" s="29"/>
      <c r="AG36" s="29"/>
      <c r="AH36" s="29"/>
      <c r="AI36" s="29"/>
      <c r="AJ36" s="29"/>
      <c r="AK36" s="29"/>
      <c r="AL36" s="29"/>
      <c r="AM36" s="13"/>
      <c r="AN36" s="65"/>
      <c r="AO36" s="65"/>
      <c r="AP36" s="82"/>
      <c r="AQ36" s="83"/>
      <c r="AR36" s="29"/>
      <c r="AS36" s="28"/>
      <c r="AT36" s="28"/>
      <c r="AU36" s="29"/>
      <c r="AV36" s="29"/>
      <c r="AW36" s="29"/>
      <c r="AX36" s="29"/>
      <c r="AY36" s="29"/>
      <c r="AZ36" s="29"/>
      <c r="BA36" s="29"/>
      <c r="BB36" s="29"/>
      <c r="BC36" s="29"/>
      <c r="BD36" s="13"/>
      <c r="BE36" s="65"/>
      <c r="BF36" s="65"/>
      <c r="BG36" s="82"/>
      <c r="BH36" s="83"/>
      <c r="BI36" s="29"/>
      <c r="BJ36" s="28"/>
      <c r="BK36" s="28"/>
      <c r="BL36" s="29"/>
      <c r="BM36" s="29"/>
      <c r="BN36" s="29"/>
      <c r="BO36" s="29"/>
      <c r="BP36" s="29"/>
      <c r="BQ36" s="29"/>
      <c r="BR36" s="29"/>
      <c r="BS36" s="29"/>
      <c r="BT36" s="29"/>
      <c r="BU36" s="13"/>
      <c r="BV36" s="65"/>
      <c r="BW36" s="65"/>
      <c r="BX36" s="82"/>
      <c r="BY36" s="83"/>
      <c r="BZ36" s="29"/>
      <c r="CA36" s="28"/>
      <c r="CB36" s="28"/>
      <c r="CC36" s="29"/>
      <c r="CD36" s="29"/>
      <c r="CE36" s="29"/>
      <c r="CF36" s="29"/>
      <c r="CG36" s="29"/>
      <c r="CH36" s="29"/>
      <c r="CI36" s="29"/>
      <c r="CJ36" s="29"/>
      <c r="CK36" s="29"/>
      <c r="CL36" s="13"/>
      <c r="CM36" s="65"/>
      <c r="CN36" s="65"/>
      <c r="CO36" s="82"/>
      <c r="CP36" s="83"/>
      <c r="CQ36" s="29"/>
      <c r="CR36" s="28"/>
      <c r="CS36" s="28"/>
      <c r="CT36" s="29"/>
      <c r="CU36" s="29"/>
      <c r="CV36" s="29"/>
      <c r="CW36" s="29"/>
      <c r="CX36" s="29"/>
      <c r="CY36" s="29"/>
      <c r="CZ36" s="29"/>
      <c r="DA36" s="29"/>
      <c r="DB36" s="29"/>
      <c r="DC36" s="13"/>
      <c r="DD36" s="65"/>
      <c r="DE36" s="65"/>
      <c r="DF36" s="82"/>
      <c r="DG36" s="83"/>
      <c r="DH36" s="29"/>
      <c r="DI36" s="28"/>
      <c r="DJ36" s="28"/>
      <c r="DK36" s="29"/>
      <c r="DL36" s="29"/>
      <c r="DM36" s="29"/>
      <c r="DN36" s="29"/>
      <c r="DO36" s="29"/>
      <c r="DP36" s="29"/>
      <c r="DQ36" s="29"/>
      <c r="DR36" s="29"/>
      <c r="DS36" s="29"/>
      <c r="DT36" s="13"/>
      <c r="DU36" s="65"/>
      <c r="DV36" s="65"/>
      <c r="DW36" s="82"/>
      <c r="DX36" s="83"/>
      <c r="DY36" s="29"/>
      <c r="DZ36" s="28"/>
      <c r="EA36" s="28"/>
      <c r="EB36" s="29"/>
      <c r="EC36" s="29"/>
      <c r="ED36" s="29"/>
      <c r="EE36" s="29"/>
      <c r="EF36" s="29"/>
      <c r="EG36" s="29"/>
      <c r="EH36" s="29"/>
      <c r="EI36" s="29"/>
      <c r="EJ36" s="29"/>
      <c r="EK36" s="13"/>
      <c r="EL36" s="65"/>
      <c r="EM36" s="65"/>
      <c r="EN36" s="82"/>
      <c r="EO36" s="83"/>
      <c r="EP36" s="29"/>
      <c r="EQ36" s="28"/>
      <c r="ER36" s="28"/>
      <c r="ES36" s="29"/>
      <c r="ET36" s="29"/>
      <c r="EU36" s="29"/>
      <c r="EV36" s="29"/>
      <c r="EW36" s="29"/>
      <c r="EX36" s="29"/>
      <c r="EY36" s="29"/>
      <c r="EZ36" s="29"/>
      <c r="FA36" s="29"/>
      <c r="FB36" s="13"/>
      <c r="FC36" s="65"/>
      <c r="FD36" s="65"/>
      <c r="FE36" s="82"/>
      <c r="FF36" s="83"/>
      <c r="FG36" s="29"/>
      <c r="FH36" s="28"/>
      <c r="FI36" s="28"/>
      <c r="FJ36" s="29"/>
      <c r="FK36" s="29"/>
      <c r="FL36" s="29"/>
      <c r="FM36" s="29"/>
      <c r="FN36" s="29"/>
      <c r="FO36" s="29"/>
      <c r="FP36" s="29"/>
      <c r="FQ36" s="29"/>
      <c r="FR36" s="29"/>
      <c r="FS36" s="13"/>
    </row>
    <row r="37" spans="1:175" ht="18" customHeight="1" x14ac:dyDescent="0.2">
      <c r="A37" s="42"/>
      <c r="B37" s="46"/>
      <c r="C37" s="46"/>
      <c r="D37" s="46"/>
      <c r="E37" s="46"/>
      <c r="F37" s="48">
        <f>+F9</f>
        <v>2020</v>
      </c>
      <c r="G37" s="48">
        <f>+F37-1</f>
        <v>2019</v>
      </c>
      <c r="H37" s="84" t="s">
        <v>571</v>
      </c>
      <c r="I37" s="85" t="s">
        <v>572</v>
      </c>
      <c r="J37" s="22"/>
      <c r="K37" s="48">
        <f>+F37</f>
        <v>2020</v>
      </c>
      <c r="L37" s="48">
        <f>+G37</f>
        <v>2019</v>
      </c>
      <c r="M37" s="22"/>
      <c r="N37" s="22"/>
      <c r="O37" s="22"/>
      <c r="P37" s="22"/>
      <c r="Q37" s="22"/>
      <c r="R37" s="22"/>
      <c r="S37" s="22"/>
      <c r="T37" s="22"/>
      <c r="U37" s="22"/>
      <c r="V37" s="13"/>
      <c r="W37" s="48">
        <v>2020</v>
      </c>
      <c r="X37" s="48">
        <v>2019</v>
      </c>
      <c r="Y37" s="84" t="s">
        <v>571</v>
      </c>
      <c r="Z37" s="85" t="s">
        <v>572</v>
      </c>
      <c r="AA37" s="22"/>
      <c r="AB37" s="48">
        <v>2020</v>
      </c>
      <c r="AC37" s="48">
        <v>2019</v>
      </c>
      <c r="AD37" s="22"/>
      <c r="AE37" s="22"/>
      <c r="AF37" s="22"/>
      <c r="AG37" s="22"/>
      <c r="AH37" s="22"/>
      <c r="AI37" s="22"/>
      <c r="AJ37" s="22"/>
      <c r="AK37" s="22"/>
      <c r="AL37" s="22"/>
      <c r="AM37" s="13"/>
      <c r="AN37" s="48">
        <v>2020</v>
      </c>
      <c r="AO37" s="48">
        <v>2019</v>
      </c>
      <c r="AP37" s="84" t="s">
        <v>571</v>
      </c>
      <c r="AQ37" s="85" t="s">
        <v>572</v>
      </c>
      <c r="AR37" s="22"/>
      <c r="AS37" s="48">
        <v>2020</v>
      </c>
      <c r="AT37" s="48">
        <v>2019</v>
      </c>
      <c r="AU37" s="22"/>
      <c r="AV37" s="22"/>
      <c r="AW37" s="22"/>
      <c r="AX37" s="22"/>
      <c r="AY37" s="22"/>
      <c r="AZ37" s="22"/>
      <c r="BA37" s="22"/>
      <c r="BB37" s="22"/>
      <c r="BC37" s="22"/>
      <c r="BD37" s="13"/>
      <c r="BE37" s="48">
        <v>2020</v>
      </c>
      <c r="BF37" s="48">
        <v>2019</v>
      </c>
      <c r="BG37" s="84" t="s">
        <v>571</v>
      </c>
      <c r="BH37" s="85" t="s">
        <v>572</v>
      </c>
      <c r="BI37" s="22"/>
      <c r="BJ37" s="48">
        <v>2020</v>
      </c>
      <c r="BK37" s="48">
        <v>2019</v>
      </c>
      <c r="BL37" s="22"/>
      <c r="BM37" s="22"/>
      <c r="BN37" s="22"/>
      <c r="BO37" s="22"/>
      <c r="BP37" s="22"/>
      <c r="BQ37" s="22"/>
      <c r="BR37" s="22"/>
      <c r="BS37" s="22"/>
      <c r="BT37" s="22"/>
      <c r="BU37" s="13"/>
      <c r="BV37" s="48">
        <v>2020</v>
      </c>
      <c r="BW37" s="48">
        <v>2019</v>
      </c>
      <c r="BX37" s="84" t="s">
        <v>571</v>
      </c>
      <c r="BY37" s="85" t="s">
        <v>572</v>
      </c>
      <c r="BZ37" s="22"/>
      <c r="CA37" s="48">
        <v>2020</v>
      </c>
      <c r="CB37" s="48">
        <v>2019</v>
      </c>
      <c r="CC37" s="22"/>
      <c r="CD37" s="22"/>
      <c r="CE37" s="22"/>
      <c r="CF37" s="22"/>
      <c r="CG37" s="22"/>
      <c r="CH37" s="22"/>
      <c r="CI37" s="22"/>
      <c r="CJ37" s="22"/>
      <c r="CK37" s="22"/>
      <c r="CL37" s="13"/>
      <c r="CM37" s="48">
        <v>2020</v>
      </c>
      <c r="CN37" s="48">
        <v>2019</v>
      </c>
      <c r="CO37" s="84" t="s">
        <v>571</v>
      </c>
      <c r="CP37" s="85" t="s">
        <v>572</v>
      </c>
      <c r="CQ37" s="22"/>
      <c r="CR37" s="48">
        <v>2020</v>
      </c>
      <c r="CS37" s="48">
        <v>2019</v>
      </c>
      <c r="CT37" s="22"/>
      <c r="CU37" s="22"/>
      <c r="CV37" s="22"/>
      <c r="CW37" s="22"/>
      <c r="CX37" s="22"/>
      <c r="CY37" s="22"/>
      <c r="CZ37" s="22"/>
      <c r="DA37" s="22"/>
      <c r="DB37" s="22"/>
      <c r="DC37" s="13"/>
      <c r="DD37" s="48">
        <v>2020</v>
      </c>
      <c r="DE37" s="48">
        <v>2019</v>
      </c>
      <c r="DF37" s="84" t="s">
        <v>571</v>
      </c>
      <c r="DG37" s="85" t="s">
        <v>572</v>
      </c>
      <c r="DH37" s="22"/>
      <c r="DI37" s="48">
        <v>2020</v>
      </c>
      <c r="DJ37" s="48">
        <v>2019</v>
      </c>
      <c r="DK37" s="22"/>
      <c r="DL37" s="22"/>
      <c r="DM37" s="22"/>
      <c r="DN37" s="22"/>
      <c r="DO37" s="22"/>
      <c r="DP37" s="22"/>
      <c r="DQ37" s="22"/>
      <c r="DR37" s="22"/>
      <c r="DS37" s="22"/>
      <c r="DT37" s="13"/>
      <c r="DU37" s="48">
        <v>2020</v>
      </c>
      <c r="DV37" s="48">
        <v>2019</v>
      </c>
      <c r="DW37" s="84" t="s">
        <v>571</v>
      </c>
      <c r="DX37" s="85" t="s">
        <v>572</v>
      </c>
      <c r="DY37" s="22"/>
      <c r="DZ37" s="48">
        <v>2020</v>
      </c>
      <c r="EA37" s="48">
        <v>2019</v>
      </c>
      <c r="EB37" s="22"/>
      <c r="EC37" s="22"/>
      <c r="ED37" s="22"/>
      <c r="EE37" s="22"/>
      <c r="EF37" s="22"/>
      <c r="EG37" s="22"/>
      <c r="EH37" s="22"/>
      <c r="EI37" s="22"/>
      <c r="EJ37" s="22"/>
      <c r="EK37" s="13"/>
      <c r="EL37" s="48">
        <v>2020</v>
      </c>
      <c r="EM37" s="48">
        <v>2019</v>
      </c>
      <c r="EN37" s="84" t="s">
        <v>571</v>
      </c>
      <c r="EO37" s="85" t="s">
        <v>572</v>
      </c>
      <c r="EP37" s="22"/>
      <c r="EQ37" s="48">
        <v>2020</v>
      </c>
      <c r="ER37" s="48">
        <v>2019</v>
      </c>
      <c r="ES37" s="22"/>
      <c r="ET37" s="22"/>
      <c r="EU37" s="22"/>
      <c r="EV37" s="22"/>
      <c r="EW37" s="22"/>
      <c r="EX37" s="22"/>
      <c r="EY37" s="22"/>
      <c r="EZ37" s="22"/>
      <c r="FA37" s="22"/>
      <c r="FB37" s="13"/>
      <c r="FC37" s="48">
        <v>2020</v>
      </c>
      <c r="FD37" s="48">
        <v>2019</v>
      </c>
      <c r="FE37" s="84" t="s">
        <v>571</v>
      </c>
      <c r="FF37" s="85" t="s">
        <v>572</v>
      </c>
      <c r="FG37" s="22"/>
      <c r="FH37" s="48">
        <v>2020</v>
      </c>
      <c r="FI37" s="48">
        <v>2019</v>
      </c>
      <c r="FJ37" s="22"/>
      <c r="FK37" s="22"/>
      <c r="FL37" s="22"/>
      <c r="FM37" s="22"/>
      <c r="FN37" s="22"/>
      <c r="FO37" s="22"/>
      <c r="FP37" s="22"/>
      <c r="FQ37" s="22"/>
      <c r="FR37" s="22"/>
      <c r="FS37" s="13"/>
    </row>
    <row r="38" spans="1:175" x14ac:dyDescent="0.2">
      <c r="A38" s="42">
        <v>631</v>
      </c>
      <c r="B38" s="61" t="str">
        <f>VLOOKUP($A38&amp;B$1,TEXTDF,(SPRCODE="DE")*2+(SPRCODE="FR")*3,FALSE)</f>
        <v>Aufwand</v>
      </c>
      <c r="C38" s="61"/>
      <c r="D38" s="61"/>
      <c r="E38" s="61"/>
      <c r="F38" s="62">
        <f>+SUBTOTAL(9,F39:F65)</f>
        <v>20414413.089392848</v>
      </c>
      <c r="G38" s="62">
        <f>+SUBTOTAL(9,G39:G65)</f>
        <v>25685833.241257243</v>
      </c>
      <c r="H38" s="63">
        <f t="shared" ref="H38:H65" si="8">+IFERROR(F38-G38,"")</f>
        <v>-5271420.1518643945</v>
      </c>
      <c r="I38" s="64">
        <f t="shared" ref="I38" si="9">+IFERROR(F38/G38-1,0)</f>
        <v>-0.20522675290896553</v>
      </c>
      <c r="J38" s="22"/>
      <c r="K38" s="62"/>
      <c r="L38" s="62"/>
      <c r="M38" s="22"/>
      <c r="N38" s="22"/>
      <c r="O38" s="22"/>
      <c r="P38" s="22"/>
      <c r="Q38" s="22"/>
      <c r="R38" s="22"/>
      <c r="S38" s="22"/>
      <c r="T38" s="22"/>
      <c r="U38" s="22"/>
      <c r="V38" s="13"/>
      <c r="W38" s="62">
        <v>10519017.157750003</v>
      </c>
      <c r="X38" s="62">
        <v>13116203.292389998</v>
      </c>
      <c r="Y38" s="63">
        <v>-2597186.1346399952</v>
      </c>
      <c r="Z38" s="64">
        <v>-0.19801356206081977</v>
      </c>
      <c r="AA38" s="22"/>
      <c r="AB38" s="62"/>
      <c r="AC38" s="62"/>
      <c r="AD38" s="22"/>
      <c r="AE38" s="22"/>
      <c r="AF38" s="22"/>
      <c r="AG38" s="22"/>
      <c r="AH38" s="22"/>
      <c r="AI38" s="22"/>
      <c r="AJ38" s="22"/>
      <c r="AK38" s="22"/>
      <c r="AL38" s="22"/>
      <c r="AM38" s="13"/>
      <c r="AN38" s="62">
        <v>1662165.58399</v>
      </c>
      <c r="AO38" s="62">
        <v>2475679.5094000031</v>
      </c>
      <c r="AP38" s="63">
        <v>-813513.92541000317</v>
      </c>
      <c r="AQ38" s="64">
        <v>-0.32860227760545768</v>
      </c>
      <c r="AR38" s="22"/>
      <c r="AS38" s="62"/>
      <c r="AT38" s="62"/>
      <c r="AU38" s="22"/>
      <c r="AV38" s="22"/>
      <c r="AW38" s="22"/>
      <c r="AX38" s="22"/>
      <c r="AY38" s="22"/>
      <c r="AZ38" s="22"/>
      <c r="BA38" s="22"/>
      <c r="BB38" s="22"/>
      <c r="BC38" s="22"/>
      <c r="BD38" s="13"/>
      <c r="BE38" s="62">
        <v>2588963.9045499992</v>
      </c>
      <c r="BF38" s="62">
        <v>3303854.5608400009</v>
      </c>
      <c r="BG38" s="63">
        <v>-714890.6562900017</v>
      </c>
      <c r="BH38" s="64">
        <v>-0.21638078890138601</v>
      </c>
      <c r="BI38" s="22"/>
      <c r="BJ38" s="62"/>
      <c r="BK38" s="62"/>
      <c r="BL38" s="22"/>
      <c r="BM38" s="22"/>
      <c r="BN38" s="22"/>
      <c r="BO38" s="22"/>
      <c r="BP38" s="22"/>
      <c r="BQ38" s="22"/>
      <c r="BR38" s="22"/>
      <c r="BS38" s="22"/>
      <c r="BT38" s="22"/>
      <c r="BU38" s="13"/>
      <c r="BV38" s="62">
        <v>2333836.6328464528</v>
      </c>
      <c r="BW38" s="62">
        <v>3120124.0199700003</v>
      </c>
      <c r="BX38" s="63">
        <v>-786287.38712354749</v>
      </c>
      <c r="BY38" s="64">
        <v>-0.25200517097750097</v>
      </c>
      <c r="BZ38" s="22"/>
      <c r="CA38" s="62"/>
      <c r="CB38" s="62"/>
      <c r="CC38" s="22"/>
      <c r="CD38" s="22"/>
      <c r="CE38" s="22"/>
      <c r="CF38" s="22"/>
      <c r="CG38" s="22"/>
      <c r="CH38" s="22"/>
      <c r="CI38" s="22"/>
      <c r="CJ38" s="22"/>
      <c r="CK38" s="22"/>
      <c r="CL38" s="13"/>
      <c r="CM38" s="62">
        <v>1509570.5523034122</v>
      </c>
      <c r="CN38" s="62">
        <v>1747532.2164182845</v>
      </c>
      <c r="CO38" s="63">
        <v>-237961.66411487223</v>
      </c>
      <c r="CP38" s="64">
        <v>-0.13617011570899384</v>
      </c>
      <c r="CQ38" s="22"/>
      <c r="CR38" s="62"/>
      <c r="CS38" s="62"/>
      <c r="CT38" s="22"/>
      <c r="CU38" s="22"/>
      <c r="CV38" s="22"/>
      <c r="CW38" s="22"/>
      <c r="CX38" s="22"/>
      <c r="CY38" s="22"/>
      <c r="CZ38" s="22"/>
      <c r="DA38" s="22"/>
      <c r="DB38" s="22"/>
      <c r="DC38" s="13"/>
      <c r="DD38" s="62">
        <v>497255.05245298619</v>
      </c>
      <c r="DE38" s="62">
        <v>521517.22236895876</v>
      </c>
      <c r="DF38" s="63">
        <v>-24262.169915972569</v>
      </c>
      <c r="DG38" s="64">
        <v>-4.6522279371260633E-2</v>
      </c>
      <c r="DH38" s="22"/>
      <c r="DI38" s="62"/>
      <c r="DJ38" s="62"/>
      <c r="DK38" s="22"/>
      <c r="DL38" s="22"/>
      <c r="DM38" s="22"/>
      <c r="DN38" s="22"/>
      <c r="DO38" s="22"/>
      <c r="DP38" s="22"/>
      <c r="DQ38" s="22"/>
      <c r="DR38" s="22"/>
      <c r="DS38" s="22"/>
      <c r="DT38" s="13"/>
      <c r="DU38" s="62">
        <v>873955.93179000006</v>
      </c>
      <c r="DV38" s="62">
        <v>992348.55580000009</v>
      </c>
      <c r="DW38" s="63">
        <v>-118392.62401000003</v>
      </c>
      <c r="DX38" s="64">
        <v>-0.11930548325790191</v>
      </c>
      <c r="DY38" s="22"/>
      <c r="DZ38" s="62"/>
      <c r="EA38" s="62"/>
      <c r="EB38" s="22"/>
      <c r="EC38" s="22"/>
      <c r="ED38" s="22"/>
      <c r="EE38" s="22"/>
      <c r="EF38" s="22"/>
      <c r="EG38" s="22"/>
      <c r="EH38" s="22"/>
      <c r="EI38" s="22"/>
      <c r="EJ38" s="22"/>
      <c r="EK38" s="13"/>
      <c r="EL38" s="62">
        <v>408504.84625</v>
      </c>
      <c r="EM38" s="62">
        <v>388879.21250000002</v>
      </c>
      <c r="EN38" s="63">
        <v>19625.633749999979</v>
      </c>
      <c r="EO38" s="64">
        <v>5.0467171088503404E-2</v>
      </c>
      <c r="EP38" s="22"/>
      <c r="EQ38" s="62"/>
      <c r="ER38" s="62"/>
      <c r="ES38" s="22"/>
      <c r="ET38" s="22"/>
      <c r="EU38" s="22"/>
      <c r="EV38" s="22"/>
      <c r="EW38" s="22"/>
      <c r="EX38" s="22"/>
      <c r="EY38" s="22"/>
      <c r="EZ38" s="22"/>
      <c r="FA38" s="22"/>
      <c r="FB38" s="13"/>
      <c r="FC38" s="62">
        <v>21143.427459999995</v>
      </c>
      <c r="FD38" s="62">
        <v>19694.651570000002</v>
      </c>
      <c r="FE38" s="63">
        <v>1448.7758899999935</v>
      </c>
      <c r="FF38" s="64">
        <v>7.3561894956641449E-2</v>
      </c>
      <c r="FG38" s="22"/>
      <c r="FH38" s="62"/>
      <c r="FI38" s="62"/>
      <c r="FJ38" s="22"/>
      <c r="FK38" s="22"/>
      <c r="FL38" s="22"/>
      <c r="FM38" s="22"/>
      <c r="FN38" s="22"/>
      <c r="FO38" s="22"/>
      <c r="FP38" s="22"/>
      <c r="FQ38" s="22"/>
      <c r="FR38" s="22"/>
      <c r="FS38" s="13"/>
    </row>
    <row r="39" spans="1:175" x14ac:dyDescent="0.2">
      <c r="A39" s="42">
        <v>632</v>
      </c>
      <c r="B39" s="67" t="str">
        <f>VLOOKUP($A39&amp;B$1,TEXTDF,(SPRCODE="DE")*2+(SPRCODE="FR")*3,FALSE)</f>
        <v>Versicherungsleistungen</v>
      </c>
      <c r="C39" s="67"/>
      <c r="D39" s="67"/>
      <c r="E39" s="67"/>
      <c r="F39" s="68">
        <f>+SUBTOTAL(9,F40:F48)</f>
        <v>20134255.065472238</v>
      </c>
      <c r="G39" s="68">
        <f>+SUBTOTAL(9,G40:G48)</f>
        <v>43332354.178605705</v>
      </c>
      <c r="H39" s="69">
        <f t="shared" si="8"/>
        <v>-23198099.113133468</v>
      </c>
      <c r="I39" s="70">
        <f t="shared" ref="I39:I65" si="10">+IFERROR(F39/G39-1,"")</f>
        <v>-0.53535284553237972</v>
      </c>
      <c r="J39" s="22"/>
      <c r="K39" s="80"/>
      <c r="L39" s="80"/>
      <c r="M39" s="22"/>
      <c r="N39" s="22"/>
      <c r="O39" s="22"/>
      <c r="P39" s="22"/>
      <c r="Q39" s="22"/>
      <c r="R39" s="22"/>
      <c r="S39" s="22"/>
      <c r="T39" s="22"/>
      <c r="U39" s="22"/>
      <c r="V39" s="13"/>
      <c r="W39" s="68">
        <v>8017844.0626767278</v>
      </c>
      <c r="X39" s="68">
        <v>7997658.9257300934</v>
      </c>
      <c r="Y39" s="69">
        <v>20185.136946634389</v>
      </c>
      <c r="Z39" s="70">
        <v>2.5238806923479906E-3</v>
      </c>
      <c r="AA39" s="22"/>
      <c r="AB39" s="80"/>
      <c r="AC39" s="80"/>
      <c r="AD39" s="22"/>
      <c r="AE39" s="22"/>
      <c r="AF39" s="22"/>
      <c r="AG39" s="22"/>
      <c r="AH39" s="22"/>
      <c r="AI39" s="22"/>
      <c r="AJ39" s="22"/>
      <c r="AK39" s="22"/>
      <c r="AL39" s="22"/>
      <c r="AM39" s="13"/>
      <c r="AN39" s="68">
        <v>2601347.2420000001</v>
      </c>
      <c r="AO39" s="68">
        <v>27114138.98960457</v>
      </c>
      <c r="AP39" s="69">
        <v>-24512791.747604571</v>
      </c>
      <c r="AQ39" s="70">
        <v>-0.90405938233932692</v>
      </c>
      <c r="AR39" s="22"/>
      <c r="AS39" s="80"/>
      <c r="AT39" s="80"/>
      <c r="AU39" s="22"/>
      <c r="AV39" s="22"/>
      <c r="AW39" s="22"/>
      <c r="AX39" s="22"/>
      <c r="AY39" s="22"/>
      <c r="AZ39" s="22"/>
      <c r="BA39" s="22"/>
      <c r="BB39" s="22"/>
      <c r="BC39" s="22"/>
      <c r="BD39" s="13"/>
      <c r="BE39" s="68">
        <v>2550679.3367394507</v>
      </c>
      <c r="BF39" s="68">
        <v>2614602.011602385</v>
      </c>
      <c r="BG39" s="69">
        <v>-63922.674862934276</v>
      </c>
      <c r="BH39" s="70">
        <v>-2.4448338438995743E-2</v>
      </c>
      <c r="BI39" s="22"/>
      <c r="BJ39" s="80"/>
      <c r="BK39" s="80"/>
      <c r="BL39" s="22"/>
      <c r="BM39" s="22"/>
      <c r="BN39" s="22"/>
      <c r="BO39" s="22"/>
      <c r="BP39" s="22"/>
      <c r="BQ39" s="22"/>
      <c r="BR39" s="22"/>
      <c r="BS39" s="22"/>
      <c r="BT39" s="22"/>
      <c r="BU39" s="13"/>
      <c r="BV39" s="68">
        <v>4028272.3592500007</v>
      </c>
      <c r="BW39" s="68">
        <v>2425343.1631700005</v>
      </c>
      <c r="BX39" s="69">
        <v>1602929.1960800001</v>
      </c>
      <c r="BY39" s="70">
        <v>0.66090820483519575</v>
      </c>
      <c r="BZ39" s="22"/>
      <c r="CA39" s="80"/>
      <c r="CB39" s="80"/>
      <c r="CC39" s="22"/>
      <c r="CD39" s="22"/>
      <c r="CE39" s="22"/>
      <c r="CF39" s="22"/>
      <c r="CG39" s="22"/>
      <c r="CH39" s="22"/>
      <c r="CI39" s="22"/>
      <c r="CJ39" s="22"/>
      <c r="CK39" s="22"/>
      <c r="CL39" s="13"/>
      <c r="CM39" s="68">
        <v>1278683.6669018606</v>
      </c>
      <c r="CN39" s="68">
        <v>1464062.4802087545</v>
      </c>
      <c r="CO39" s="69">
        <v>-185378.81330689392</v>
      </c>
      <c r="CP39" s="70">
        <v>-0.12661946864485019</v>
      </c>
      <c r="CQ39" s="22"/>
      <c r="CR39" s="80"/>
      <c r="CS39" s="80"/>
      <c r="CT39" s="22"/>
      <c r="CU39" s="22"/>
      <c r="CV39" s="22"/>
      <c r="CW39" s="22"/>
      <c r="CX39" s="22"/>
      <c r="CY39" s="22"/>
      <c r="CZ39" s="22"/>
      <c r="DA39" s="22"/>
      <c r="DB39" s="22"/>
      <c r="DC39" s="13"/>
      <c r="DD39" s="68">
        <v>495117.02254999999</v>
      </c>
      <c r="DE39" s="68">
        <v>500981.29232999997</v>
      </c>
      <c r="DF39" s="69">
        <v>-5864.2697799999733</v>
      </c>
      <c r="DG39" s="70">
        <v>-1.1705566394956568E-2</v>
      </c>
      <c r="DH39" s="22"/>
      <c r="DI39" s="80"/>
      <c r="DJ39" s="80"/>
      <c r="DK39" s="22"/>
      <c r="DL39" s="22"/>
      <c r="DM39" s="22"/>
      <c r="DN39" s="22"/>
      <c r="DO39" s="22"/>
      <c r="DP39" s="22"/>
      <c r="DQ39" s="22"/>
      <c r="DR39" s="22"/>
      <c r="DS39" s="22"/>
      <c r="DT39" s="13"/>
      <c r="DU39" s="68">
        <v>786790.04443000001</v>
      </c>
      <c r="DV39" s="68">
        <v>844266.37702999997</v>
      </c>
      <c r="DW39" s="69">
        <v>-57476.332599999965</v>
      </c>
      <c r="DX39" s="70">
        <v>-6.807843373106115E-2</v>
      </c>
      <c r="DY39" s="22"/>
      <c r="DZ39" s="80"/>
      <c r="EA39" s="80"/>
      <c r="EB39" s="22"/>
      <c r="EC39" s="22"/>
      <c r="ED39" s="22"/>
      <c r="EE39" s="22"/>
      <c r="EF39" s="22"/>
      <c r="EG39" s="22"/>
      <c r="EH39" s="22"/>
      <c r="EI39" s="22"/>
      <c r="EJ39" s="22"/>
      <c r="EK39" s="13"/>
      <c r="EL39" s="68">
        <v>341410.93815</v>
      </c>
      <c r="EM39" s="68">
        <v>353875.96905000001</v>
      </c>
      <c r="EN39" s="69">
        <v>-12465.030900000012</v>
      </c>
      <c r="EO39" s="70">
        <v>-3.5224293227548276E-2</v>
      </c>
      <c r="EP39" s="22"/>
      <c r="EQ39" s="80"/>
      <c r="ER39" s="80"/>
      <c r="ES39" s="22"/>
      <c r="ET39" s="22"/>
      <c r="EU39" s="22"/>
      <c r="EV39" s="22"/>
      <c r="EW39" s="22"/>
      <c r="EX39" s="22"/>
      <c r="EY39" s="22"/>
      <c r="EZ39" s="22"/>
      <c r="FA39" s="22"/>
      <c r="FB39" s="13"/>
      <c r="FC39" s="68">
        <v>34110.392774200001</v>
      </c>
      <c r="FD39" s="68">
        <v>17424.9698799</v>
      </c>
      <c r="FE39" s="69">
        <v>16685.422894300002</v>
      </c>
      <c r="FF39" s="70">
        <v>0.95755820579907702</v>
      </c>
      <c r="FG39" s="22"/>
      <c r="FH39" s="80"/>
      <c r="FI39" s="80"/>
      <c r="FJ39" s="22"/>
      <c r="FK39" s="22"/>
      <c r="FL39" s="22"/>
      <c r="FM39" s="22"/>
      <c r="FN39" s="22"/>
      <c r="FO39" s="22"/>
      <c r="FP39" s="22"/>
      <c r="FQ39" s="22"/>
      <c r="FR39" s="22"/>
      <c r="FS39" s="13"/>
    </row>
    <row r="40" spans="1:175" x14ac:dyDescent="0.2">
      <c r="A40" s="42">
        <v>633</v>
      </c>
      <c r="B40" s="86"/>
      <c r="C40" s="71" t="str">
        <f>VLOOKUP($A40&amp;C$1,TEXTDF,(SPRCODE="DE")*2+(SPRCODE="FR")*3,FALSE)</f>
        <v>Leistungen infolge Alter</v>
      </c>
      <c r="D40" s="71"/>
      <c r="E40" s="71"/>
      <c r="F40" s="65">
        <f>+SUBTOTAL(9,F41:F42)</f>
        <v>4481695.5841300003</v>
      </c>
      <c r="G40" s="65">
        <f>+SUBTOTAL(9,G41:G42)</f>
        <v>4469890.0891099991</v>
      </c>
      <c r="H40" s="72">
        <f t="shared" si="8"/>
        <v>11805.495020001195</v>
      </c>
      <c r="I40" s="73">
        <f t="shared" si="10"/>
        <v>2.6411152812824135E-3</v>
      </c>
      <c r="J40" s="22"/>
      <c r="K40" s="108" t="str">
        <f>VLOOKUP($A40&amp;K$1,TEXTDF,(SPRCODE="DE")*2+(SPRCODE="FR")*3,FALSE)</f>
        <v>Quote</v>
      </c>
      <c r="L40" s="108" t="str">
        <f>+K40</f>
        <v>Quote</v>
      </c>
      <c r="M40" s="22"/>
      <c r="N40" s="22"/>
      <c r="O40" s="22"/>
      <c r="P40" s="22"/>
      <c r="Q40" s="22"/>
      <c r="R40" s="22"/>
      <c r="S40" s="22"/>
      <c r="T40" s="22"/>
      <c r="U40" s="22"/>
      <c r="V40" s="13"/>
      <c r="W40" s="65">
        <v>1973747.7465700004</v>
      </c>
      <c r="X40" s="65">
        <v>1886612.3022299998</v>
      </c>
      <c r="Y40" s="72">
        <v>87135.444340000628</v>
      </c>
      <c r="Z40" s="73">
        <v>4.6186195349731118E-2</v>
      </c>
      <c r="AA40" s="22"/>
      <c r="AB40" s="108" t="s">
        <v>204</v>
      </c>
      <c r="AC40" s="108" t="s">
        <v>204</v>
      </c>
      <c r="AD40" s="22"/>
      <c r="AE40" s="22"/>
      <c r="AF40" s="22"/>
      <c r="AG40" s="22"/>
      <c r="AH40" s="22"/>
      <c r="AI40" s="22"/>
      <c r="AJ40" s="22"/>
      <c r="AK40" s="22"/>
      <c r="AL40" s="22"/>
      <c r="AM40" s="13"/>
      <c r="AN40" s="65">
        <v>892674.27399999998</v>
      </c>
      <c r="AO40" s="65">
        <v>997338.92588999984</v>
      </c>
      <c r="AP40" s="72">
        <v>-104664.65188999986</v>
      </c>
      <c r="AQ40" s="73">
        <v>-0.10494391542634296</v>
      </c>
      <c r="AR40" s="22"/>
      <c r="AS40" s="108" t="s">
        <v>204</v>
      </c>
      <c r="AT40" s="108" t="s">
        <v>204</v>
      </c>
      <c r="AU40" s="22"/>
      <c r="AV40" s="22"/>
      <c r="AW40" s="22"/>
      <c r="AX40" s="22"/>
      <c r="AY40" s="22"/>
      <c r="AZ40" s="22"/>
      <c r="BA40" s="22"/>
      <c r="BB40" s="22"/>
      <c r="BC40" s="22"/>
      <c r="BD40" s="13"/>
      <c r="BE40" s="65">
        <v>463694.19318000006</v>
      </c>
      <c r="BF40" s="65">
        <v>440561.35924000002</v>
      </c>
      <c r="BG40" s="72">
        <v>23132.83394000004</v>
      </c>
      <c r="BH40" s="73">
        <v>5.2507632489390055E-2</v>
      </c>
      <c r="BI40" s="22"/>
      <c r="BJ40" s="108" t="s">
        <v>204</v>
      </c>
      <c r="BK40" s="108" t="s">
        <v>204</v>
      </c>
      <c r="BL40" s="22"/>
      <c r="BM40" s="22"/>
      <c r="BN40" s="22"/>
      <c r="BO40" s="22"/>
      <c r="BP40" s="22"/>
      <c r="BQ40" s="22"/>
      <c r="BR40" s="22"/>
      <c r="BS40" s="22"/>
      <c r="BT40" s="22"/>
      <c r="BU40" s="13"/>
      <c r="BV40" s="65">
        <v>456735.82790000003</v>
      </c>
      <c r="BW40" s="65">
        <v>423835.60531000007</v>
      </c>
      <c r="BX40" s="72">
        <v>32900.222589999961</v>
      </c>
      <c r="BY40" s="73">
        <v>7.7624961607310583E-2</v>
      </c>
      <c r="BZ40" s="22"/>
      <c r="CA40" s="108" t="s">
        <v>204</v>
      </c>
      <c r="CB40" s="108" t="s">
        <v>204</v>
      </c>
      <c r="CC40" s="22"/>
      <c r="CD40" s="22"/>
      <c r="CE40" s="22"/>
      <c r="CF40" s="22"/>
      <c r="CG40" s="22"/>
      <c r="CH40" s="22"/>
      <c r="CI40" s="22"/>
      <c r="CJ40" s="22"/>
      <c r="CK40" s="22"/>
      <c r="CL40" s="13"/>
      <c r="CM40" s="65">
        <v>281402.12730000005</v>
      </c>
      <c r="CN40" s="65">
        <v>274944.33034000004</v>
      </c>
      <c r="CO40" s="72">
        <v>6457.7969600000069</v>
      </c>
      <c r="CP40" s="73">
        <v>2.3487652762339994E-2</v>
      </c>
      <c r="CQ40" s="22"/>
      <c r="CR40" s="108" t="s">
        <v>204</v>
      </c>
      <c r="CS40" s="108" t="s">
        <v>204</v>
      </c>
      <c r="CT40" s="22"/>
      <c r="CU40" s="22"/>
      <c r="CV40" s="22"/>
      <c r="CW40" s="22"/>
      <c r="CX40" s="22"/>
      <c r="CY40" s="22"/>
      <c r="CZ40" s="22"/>
      <c r="DA40" s="22"/>
      <c r="DB40" s="22"/>
      <c r="DC40" s="13"/>
      <c r="DD40" s="65">
        <v>93802.318499999994</v>
      </c>
      <c r="DE40" s="65">
        <v>91079.738700000002</v>
      </c>
      <c r="DF40" s="72">
        <v>2722.5797999999922</v>
      </c>
      <c r="DG40" s="73">
        <v>2.9892266258774391E-2</v>
      </c>
      <c r="DH40" s="22"/>
      <c r="DI40" s="108" t="s">
        <v>204</v>
      </c>
      <c r="DJ40" s="108" t="s">
        <v>204</v>
      </c>
      <c r="DK40" s="22"/>
      <c r="DL40" s="22"/>
      <c r="DM40" s="22"/>
      <c r="DN40" s="22"/>
      <c r="DO40" s="22"/>
      <c r="DP40" s="22"/>
      <c r="DQ40" s="22"/>
      <c r="DR40" s="22"/>
      <c r="DS40" s="22"/>
      <c r="DT40" s="13"/>
      <c r="DU40" s="65">
        <v>271430.88468000002</v>
      </c>
      <c r="DV40" s="65">
        <v>308460.01975000015</v>
      </c>
      <c r="DW40" s="72">
        <v>-37029.135070000135</v>
      </c>
      <c r="DX40" s="73">
        <v>-0.12004516857650271</v>
      </c>
      <c r="DY40" s="22"/>
      <c r="DZ40" s="108" t="s">
        <v>204</v>
      </c>
      <c r="EA40" s="108" t="s">
        <v>204</v>
      </c>
      <c r="EB40" s="22"/>
      <c r="EC40" s="22"/>
      <c r="ED40" s="22"/>
      <c r="EE40" s="22"/>
      <c r="EF40" s="22"/>
      <c r="EG40" s="22"/>
      <c r="EH40" s="22"/>
      <c r="EI40" s="22"/>
      <c r="EJ40" s="22"/>
      <c r="EK40" s="13"/>
      <c r="EL40" s="65">
        <v>41662.191949999993</v>
      </c>
      <c r="EM40" s="65">
        <v>43077.181600000011</v>
      </c>
      <c r="EN40" s="72">
        <v>-1414.9896500000177</v>
      </c>
      <c r="EO40" s="73">
        <v>-3.2847776884270874E-2</v>
      </c>
      <c r="EP40" s="22"/>
      <c r="EQ40" s="108" t="s">
        <v>204</v>
      </c>
      <c r="ER40" s="108" t="s">
        <v>204</v>
      </c>
      <c r="ES40" s="22"/>
      <c r="ET40" s="22"/>
      <c r="EU40" s="22"/>
      <c r="EV40" s="22"/>
      <c r="EW40" s="22"/>
      <c r="EX40" s="22"/>
      <c r="EY40" s="22"/>
      <c r="EZ40" s="22"/>
      <c r="FA40" s="22"/>
      <c r="FB40" s="13"/>
      <c r="FC40" s="65">
        <v>6546.0200500000001</v>
      </c>
      <c r="FD40" s="65">
        <v>3980.6260500000008</v>
      </c>
      <c r="FE40" s="72">
        <v>2565.3939999999993</v>
      </c>
      <c r="FF40" s="73">
        <v>0.64446998230341146</v>
      </c>
      <c r="FG40" s="22"/>
      <c r="FH40" s="108" t="s">
        <v>204</v>
      </c>
      <c r="FI40" s="108" t="s">
        <v>204</v>
      </c>
      <c r="FJ40" s="22"/>
      <c r="FK40" s="22"/>
      <c r="FL40" s="22"/>
      <c r="FM40" s="22"/>
      <c r="FN40" s="22"/>
      <c r="FO40" s="22"/>
      <c r="FP40" s="22"/>
      <c r="FQ40" s="22"/>
      <c r="FR40" s="22"/>
      <c r="FS40" s="13"/>
    </row>
    <row r="41" spans="1:175" x14ac:dyDescent="0.2">
      <c r="A41" s="42">
        <v>634</v>
      </c>
      <c r="B41" s="86"/>
      <c r="C41" s="46"/>
      <c r="D41" s="79" t="str">
        <f>VLOOKUP($A41&amp;D$1,TEXTDF,(SPRCODE="DE")*2+(SPRCODE="FR")*3,FALSE)</f>
        <v>Rentenleistungen</v>
      </c>
      <c r="E41" s="74"/>
      <c r="F41" s="75">
        <f t="shared" ref="F41:F42" si="11">+W41*$G$5+AN41*$H$5+BE41*$I$5+BV41*$K$5+CM41*$L$5+DD41*$M$5+DU41*$N$5+EL41*$P$5+FC41*$Q$5</f>
        <v>2648476.4970399998</v>
      </c>
      <c r="G41" s="75">
        <f t="shared" ref="G41:G42" si="12">+X41*$G$5+AO41*$H$5+BF41*$I$5+BW41*$K$5+CN41*$L$5+DE41*$M$5+DV41*$N$5+EM41*$P$5+FD41*$Q$5</f>
        <v>2582965.2043999997</v>
      </c>
      <c r="H41" s="76">
        <f t="shared" si="8"/>
        <v>65511.292640000116</v>
      </c>
      <c r="I41" s="87">
        <f t="shared" si="10"/>
        <v>2.536282429527259E-2</v>
      </c>
      <c r="J41" s="22"/>
      <c r="K41" s="115">
        <f>+IFERROR(F41/F40,"")</f>
        <v>0.59095412602731023</v>
      </c>
      <c r="L41" s="115">
        <f>+IFERROR(G41/G40,"")</f>
        <v>0.57785877346131664</v>
      </c>
      <c r="M41" s="22"/>
      <c r="N41" s="22"/>
      <c r="O41" s="22"/>
      <c r="P41" s="22"/>
      <c r="Q41" s="22"/>
      <c r="R41" s="22"/>
      <c r="S41" s="22"/>
      <c r="T41" s="22"/>
      <c r="U41" s="22"/>
      <c r="V41" s="13"/>
      <c r="W41" s="75">
        <v>964890.71361000009</v>
      </c>
      <c r="X41" s="75">
        <v>929182.3888500001</v>
      </c>
      <c r="Y41" s="76">
        <v>35708.324759999989</v>
      </c>
      <c r="Z41" s="87">
        <v>3.8429833785586842E-2</v>
      </c>
      <c r="AA41" s="22"/>
      <c r="AB41" s="115">
        <v>0.48886222430743609</v>
      </c>
      <c r="AC41" s="115">
        <v>0.49251369120814842</v>
      </c>
      <c r="AD41" s="22"/>
      <c r="AE41" s="22"/>
      <c r="AF41" s="22"/>
      <c r="AG41" s="22"/>
      <c r="AH41" s="22"/>
      <c r="AI41" s="22"/>
      <c r="AJ41" s="22"/>
      <c r="AK41" s="22"/>
      <c r="AL41" s="22"/>
      <c r="AM41" s="13"/>
      <c r="AN41" s="75">
        <v>781288.27399999998</v>
      </c>
      <c r="AO41" s="75">
        <v>796409.12260999985</v>
      </c>
      <c r="AP41" s="76">
        <v>-15120.84860999987</v>
      </c>
      <c r="AQ41" s="87">
        <v>-1.8986282528313692E-2</v>
      </c>
      <c r="AR41" s="22"/>
      <c r="AS41" s="115">
        <v>0.87522212385387954</v>
      </c>
      <c r="AT41" s="115">
        <v>0.79853408097884537</v>
      </c>
      <c r="AU41" s="22"/>
      <c r="AV41" s="22"/>
      <c r="AW41" s="22"/>
      <c r="AX41" s="22"/>
      <c r="AY41" s="22"/>
      <c r="AZ41" s="22"/>
      <c r="BA41" s="22"/>
      <c r="BB41" s="22"/>
      <c r="BC41" s="22"/>
      <c r="BD41" s="13"/>
      <c r="BE41" s="75">
        <v>233295.44073000006</v>
      </c>
      <c r="BF41" s="75">
        <v>220899.00883000004</v>
      </c>
      <c r="BG41" s="76">
        <v>12396.431900000025</v>
      </c>
      <c r="BH41" s="87">
        <v>5.6118096525911154E-2</v>
      </c>
      <c r="BI41" s="22"/>
      <c r="BJ41" s="115">
        <v>0.50312348992353628</v>
      </c>
      <c r="BK41" s="115">
        <v>0.50140350304680981</v>
      </c>
      <c r="BL41" s="22"/>
      <c r="BM41" s="22"/>
      <c r="BN41" s="22"/>
      <c r="BO41" s="22"/>
      <c r="BP41" s="22"/>
      <c r="BQ41" s="22"/>
      <c r="BR41" s="22"/>
      <c r="BS41" s="22"/>
      <c r="BT41" s="22"/>
      <c r="BU41" s="13"/>
      <c r="BV41" s="75">
        <v>216912.80481000003</v>
      </c>
      <c r="BW41" s="75">
        <v>203398.09901000006</v>
      </c>
      <c r="BX41" s="76">
        <v>13514.705799999967</v>
      </c>
      <c r="BY41" s="87">
        <v>6.6444602313296519E-2</v>
      </c>
      <c r="BZ41" s="22"/>
      <c r="CA41" s="115">
        <v>0.47491961777408881</v>
      </c>
      <c r="CB41" s="115">
        <v>0.4798985655328119</v>
      </c>
      <c r="CC41" s="22"/>
      <c r="CD41" s="22"/>
      <c r="CE41" s="22"/>
      <c r="CF41" s="22"/>
      <c r="CG41" s="22"/>
      <c r="CH41" s="22"/>
      <c r="CI41" s="22"/>
      <c r="CJ41" s="22"/>
      <c r="CK41" s="22"/>
      <c r="CL41" s="13"/>
      <c r="CM41" s="75">
        <v>147808.27120000005</v>
      </c>
      <c r="CN41" s="75">
        <v>128585.55619000003</v>
      </c>
      <c r="CO41" s="76">
        <v>19222.715010000014</v>
      </c>
      <c r="CP41" s="87">
        <v>0.14949357905794813</v>
      </c>
      <c r="CQ41" s="22"/>
      <c r="CR41" s="115">
        <v>0.52525641017071312</v>
      </c>
      <c r="CS41" s="115">
        <v>0.46767851525066662</v>
      </c>
      <c r="CT41" s="22"/>
      <c r="CU41" s="22"/>
      <c r="CV41" s="22"/>
      <c r="CW41" s="22"/>
      <c r="CX41" s="22"/>
      <c r="CY41" s="22"/>
      <c r="CZ41" s="22"/>
      <c r="DA41" s="22"/>
      <c r="DB41" s="22"/>
      <c r="DC41" s="13"/>
      <c r="DD41" s="75">
        <v>49821.672199999994</v>
      </c>
      <c r="DE41" s="75">
        <v>47613.876150000004</v>
      </c>
      <c r="DF41" s="76">
        <v>2207.7960499999899</v>
      </c>
      <c r="DG41" s="87">
        <v>4.6368752735960417E-2</v>
      </c>
      <c r="DH41" s="22"/>
      <c r="DI41" s="115">
        <v>0.53113476294298634</v>
      </c>
      <c r="DJ41" s="115">
        <v>0.52277133015095045</v>
      </c>
      <c r="DK41" s="22"/>
      <c r="DL41" s="22"/>
      <c r="DM41" s="22"/>
      <c r="DN41" s="22"/>
      <c r="DO41" s="22"/>
      <c r="DP41" s="22"/>
      <c r="DQ41" s="22"/>
      <c r="DR41" s="22"/>
      <c r="DS41" s="22"/>
      <c r="DT41" s="13"/>
      <c r="DU41" s="75">
        <v>211648.89104000002</v>
      </c>
      <c r="DV41" s="75">
        <v>212633.5915600002</v>
      </c>
      <c r="DW41" s="76">
        <v>-984.70052000018768</v>
      </c>
      <c r="DX41" s="87">
        <v>-4.6309734636745814E-3</v>
      </c>
      <c r="DY41" s="22"/>
      <c r="DZ41" s="115">
        <v>0.77975242680847012</v>
      </c>
      <c r="EA41" s="115">
        <v>0.68933922695179395</v>
      </c>
      <c r="EB41" s="22"/>
      <c r="EC41" s="22"/>
      <c r="ED41" s="22"/>
      <c r="EE41" s="22"/>
      <c r="EF41" s="22"/>
      <c r="EG41" s="22"/>
      <c r="EH41" s="22"/>
      <c r="EI41" s="22"/>
      <c r="EJ41" s="22"/>
      <c r="EK41" s="13"/>
      <c r="EL41" s="75">
        <v>41662.191949999993</v>
      </c>
      <c r="EM41" s="75">
        <v>43077.181600000011</v>
      </c>
      <c r="EN41" s="76">
        <v>-1414.9896500000177</v>
      </c>
      <c r="EO41" s="87">
        <v>-3.2847776884270874E-2</v>
      </c>
      <c r="EP41" s="22"/>
      <c r="EQ41" s="115">
        <v>1</v>
      </c>
      <c r="ER41" s="115">
        <v>1</v>
      </c>
      <c r="ES41" s="22"/>
      <c r="ET41" s="22"/>
      <c r="EU41" s="22"/>
      <c r="EV41" s="22"/>
      <c r="EW41" s="22"/>
      <c r="EX41" s="22"/>
      <c r="EY41" s="22"/>
      <c r="EZ41" s="22"/>
      <c r="FA41" s="22"/>
      <c r="FB41" s="13"/>
      <c r="FC41" s="75">
        <v>1148.2375000000002</v>
      </c>
      <c r="FD41" s="75">
        <v>1166.3796000000007</v>
      </c>
      <c r="FE41" s="76">
        <v>-18.142100000000482</v>
      </c>
      <c r="FF41" s="87">
        <v>-1.5554198650251094E-2</v>
      </c>
      <c r="FG41" s="22"/>
      <c r="FH41" s="115">
        <v>0.17541001879454984</v>
      </c>
      <c r="FI41" s="115">
        <v>0.29301411017998047</v>
      </c>
      <c r="FJ41" s="22"/>
      <c r="FK41" s="22"/>
      <c r="FL41" s="22"/>
      <c r="FM41" s="22"/>
      <c r="FN41" s="22"/>
      <c r="FO41" s="22"/>
      <c r="FP41" s="22"/>
      <c r="FQ41" s="22"/>
      <c r="FR41" s="22"/>
      <c r="FS41" s="13"/>
    </row>
    <row r="42" spans="1:175" x14ac:dyDescent="0.2">
      <c r="A42" s="42">
        <v>635</v>
      </c>
      <c r="B42" s="86"/>
      <c r="C42" s="46"/>
      <c r="D42" s="79" t="str">
        <f>VLOOKUP($A42&amp;D$1,TEXTDF,(SPRCODE="DE")*2+(SPRCODE="FR")*3,FALSE)</f>
        <v>Kapitalleistungen</v>
      </c>
      <c r="E42" s="74"/>
      <c r="F42" s="75">
        <f t="shared" si="11"/>
        <v>1833219.0870900003</v>
      </c>
      <c r="G42" s="75">
        <f t="shared" si="12"/>
        <v>1886924.8847099994</v>
      </c>
      <c r="H42" s="76">
        <f t="shared" si="8"/>
        <v>-53705.797619999154</v>
      </c>
      <c r="I42" s="87">
        <f t="shared" si="10"/>
        <v>-2.8462075016967736E-2</v>
      </c>
      <c r="J42" s="22"/>
      <c r="K42" s="115">
        <f>+IFERROR(F42/F40,"")</f>
        <v>0.40904587397268977</v>
      </c>
      <c r="L42" s="115">
        <f>+IFERROR(G42/G40,"")</f>
        <v>0.4221412265386833</v>
      </c>
      <c r="M42" s="22"/>
      <c r="N42" s="22"/>
      <c r="O42" s="22"/>
      <c r="P42" s="22"/>
      <c r="Q42" s="22"/>
      <c r="R42" s="22"/>
      <c r="S42" s="22"/>
      <c r="T42" s="22"/>
      <c r="U42" s="22"/>
      <c r="V42" s="13"/>
      <c r="W42" s="75">
        <v>1008857.0329600003</v>
      </c>
      <c r="X42" s="75" vm="30">
        <v>957429.91337999969</v>
      </c>
      <c r="Y42" s="76">
        <v>51427.119580000639</v>
      </c>
      <c r="Z42" s="87">
        <v>5.3713717172725772E-2</v>
      </c>
      <c r="AA42" s="22"/>
      <c r="AB42" s="115">
        <v>0.51113777569256391</v>
      </c>
      <c r="AC42" s="115">
        <v>0.50748630879185153</v>
      </c>
      <c r="AD42" s="22"/>
      <c r="AE42" s="22"/>
      <c r="AF42" s="22"/>
      <c r="AG42" s="22"/>
      <c r="AH42" s="22"/>
      <c r="AI42" s="22"/>
      <c r="AJ42" s="22"/>
      <c r="AK42" s="22"/>
      <c r="AL42" s="22"/>
      <c r="AM42" s="13"/>
      <c r="AN42" s="75">
        <v>111386</v>
      </c>
      <c r="AO42" s="75" vm="85">
        <v>200929.80327999999</v>
      </c>
      <c r="AP42" s="76">
        <v>-89543.803279999993</v>
      </c>
      <c r="AQ42" s="87">
        <v>-0.44564719528052676</v>
      </c>
      <c r="AR42" s="22"/>
      <c r="AS42" s="115">
        <v>0.12477787614612046</v>
      </c>
      <c r="AT42" s="115">
        <v>0.20146591902115457</v>
      </c>
      <c r="AU42" s="22"/>
      <c r="AV42" s="22"/>
      <c r="AW42" s="22"/>
      <c r="AX42" s="22"/>
      <c r="AY42" s="22"/>
      <c r="AZ42" s="22"/>
      <c r="BA42" s="22"/>
      <c r="BB42" s="22"/>
      <c r="BC42" s="22"/>
      <c r="BD42" s="13"/>
      <c r="BE42" s="75">
        <v>230398.75245</v>
      </c>
      <c r="BF42" s="75" vm="140">
        <v>219662.35040999998</v>
      </c>
      <c r="BG42" s="76">
        <v>10736.402040000015</v>
      </c>
      <c r="BH42" s="87">
        <v>4.8876842207872695E-2</v>
      </c>
      <c r="BI42" s="22"/>
      <c r="BJ42" s="115">
        <v>0.49687651007646366</v>
      </c>
      <c r="BK42" s="115">
        <v>0.49859649695319014</v>
      </c>
      <c r="BL42" s="22"/>
      <c r="BM42" s="22"/>
      <c r="BN42" s="22"/>
      <c r="BO42" s="22"/>
      <c r="BP42" s="22"/>
      <c r="BQ42" s="22"/>
      <c r="BR42" s="22"/>
      <c r="BS42" s="22"/>
      <c r="BT42" s="22"/>
      <c r="BU42" s="13"/>
      <c r="BV42" s="75">
        <v>239823.02309</v>
      </c>
      <c r="BW42" s="75" vm="195">
        <v>220437.50630000001</v>
      </c>
      <c r="BX42" s="76">
        <v>19385.516789999994</v>
      </c>
      <c r="BY42" s="87">
        <v>8.7941100021416752E-2</v>
      </c>
      <c r="BZ42" s="22"/>
      <c r="CA42" s="115">
        <v>0.52508038222591114</v>
      </c>
      <c r="CB42" s="115">
        <v>0.52010143446718815</v>
      </c>
      <c r="CC42" s="22"/>
      <c r="CD42" s="22"/>
      <c r="CE42" s="22"/>
      <c r="CF42" s="22"/>
      <c r="CG42" s="22"/>
      <c r="CH42" s="22"/>
      <c r="CI42" s="22"/>
      <c r="CJ42" s="22"/>
      <c r="CK42" s="22"/>
      <c r="CL42" s="13"/>
      <c r="CM42" s="75">
        <v>133593.8561</v>
      </c>
      <c r="CN42" s="75" vm="250">
        <v>146358.77415000001</v>
      </c>
      <c r="CO42" s="76">
        <v>-12764.918050000007</v>
      </c>
      <c r="CP42" s="87">
        <v>-8.7216623151800343E-2</v>
      </c>
      <c r="CQ42" s="22"/>
      <c r="CR42" s="115">
        <v>0.47474358982928688</v>
      </c>
      <c r="CS42" s="115">
        <v>0.53232148474933338</v>
      </c>
      <c r="CT42" s="22"/>
      <c r="CU42" s="22"/>
      <c r="CV42" s="22"/>
      <c r="CW42" s="22"/>
      <c r="CX42" s="22"/>
      <c r="CY42" s="22"/>
      <c r="CZ42" s="22"/>
      <c r="DA42" s="22"/>
      <c r="DB42" s="22"/>
      <c r="DC42" s="13"/>
      <c r="DD42" s="75">
        <v>43980.6463</v>
      </c>
      <c r="DE42" s="75" vm="305">
        <v>43465.862549999998</v>
      </c>
      <c r="DF42" s="76">
        <v>514.78375000000233</v>
      </c>
      <c r="DG42" s="87">
        <v>1.18434035309396E-2</v>
      </c>
      <c r="DH42" s="22"/>
      <c r="DI42" s="115">
        <v>0.46886523705701372</v>
      </c>
      <c r="DJ42" s="115">
        <v>0.47722866984904949</v>
      </c>
      <c r="DK42" s="22"/>
      <c r="DL42" s="22"/>
      <c r="DM42" s="22"/>
      <c r="DN42" s="22"/>
      <c r="DO42" s="22"/>
      <c r="DP42" s="22"/>
      <c r="DQ42" s="22"/>
      <c r="DR42" s="22"/>
      <c r="DS42" s="22"/>
      <c r="DT42" s="13"/>
      <c r="DU42" s="75">
        <v>59781.993640000008</v>
      </c>
      <c r="DV42" s="75" vm="360">
        <v>95826.428189999962</v>
      </c>
      <c r="DW42" s="76">
        <v>-36044.434549999954</v>
      </c>
      <c r="DX42" s="87">
        <v>-0.37614294126180736</v>
      </c>
      <c r="DY42" s="22"/>
      <c r="DZ42" s="115">
        <v>0.22024757319152988</v>
      </c>
      <c r="EA42" s="115">
        <v>0.31066077304820611</v>
      </c>
      <c r="EB42" s="22"/>
      <c r="EC42" s="22"/>
      <c r="ED42" s="22"/>
      <c r="EE42" s="22"/>
      <c r="EF42" s="22"/>
      <c r="EG42" s="22"/>
      <c r="EH42" s="22"/>
      <c r="EI42" s="22"/>
      <c r="EJ42" s="22"/>
      <c r="EK42" s="13"/>
      <c r="EL42" s="75">
        <v>0</v>
      </c>
      <c r="EM42" s="75" vm="414">
        <v>0</v>
      </c>
      <c r="EN42" s="76">
        <v>0</v>
      </c>
      <c r="EO42" s="87" t="s">
        <v>589</v>
      </c>
      <c r="EP42" s="22"/>
      <c r="EQ42" s="115">
        <v>0</v>
      </c>
      <c r="ER42" s="115">
        <v>0</v>
      </c>
      <c r="ES42" s="22"/>
      <c r="ET42" s="22"/>
      <c r="EU42" s="22"/>
      <c r="EV42" s="22"/>
      <c r="EW42" s="22"/>
      <c r="EX42" s="22"/>
      <c r="EY42" s="22"/>
      <c r="EZ42" s="22"/>
      <c r="FA42" s="22"/>
      <c r="FB42" s="13"/>
      <c r="FC42" s="75">
        <v>5397.7825499999999</v>
      </c>
      <c r="FD42" s="75" vm="469">
        <v>2814.2464500000001</v>
      </c>
      <c r="FE42" s="76">
        <v>2583.5360999999998</v>
      </c>
      <c r="FF42" s="87">
        <v>0.91802055928683846</v>
      </c>
      <c r="FG42" s="22"/>
      <c r="FH42" s="115">
        <v>0.82458998120545013</v>
      </c>
      <c r="FI42" s="115">
        <v>0.70698588982001953</v>
      </c>
      <c r="FJ42" s="22"/>
      <c r="FK42" s="22"/>
      <c r="FL42" s="22"/>
      <c r="FM42" s="22"/>
      <c r="FN42" s="22"/>
      <c r="FO42" s="22"/>
      <c r="FP42" s="22"/>
      <c r="FQ42" s="22"/>
      <c r="FR42" s="22"/>
      <c r="FS42" s="13"/>
    </row>
    <row r="43" spans="1:175" x14ac:dyDescent="0.2">
      <c r="A43" s="42">
        <v>636</v>
      </c>
      <c r="B43" s="86"/>
      <c r="C43" s="71" t="str">
        <f>VLOOKUP($A43&amp;C$1,TEXTDF,(SPRCODE="DE")*2+(SPRCODE="FR")*3,FALSE)</f>
        <v>Leistungen infolge Tod und Invalidität</v>
      </c>
      <c r="D43" s="71"/>
      <c r="E43" s="71"/>
      <c r="F43" s="65">
        <f>+SUBTOTAL(9,F44:F45)</f>
        <v>2114028.4865999995</v>
      </c>
      <c r="G43" s="65">
        <f>+SUBTOTAL(9,G44:G45)</f>
        <v>2030949.5442545665</v>
      </c>
      <c r="H43" s="72">
        <f t="shared" si="8"/>
        <v>83078.942345432937</v>
      </c>
      <c r="I43" s="73">
        <f t="shared" si="10"/>
        <v>4.0906453131963838E-2</v>
      </c>
      <c r="J43" s="22"/>
      <c r="K43" s="80"/>
      <c r="L43" s="80"/>
      <c r="M43" s="22"/>
      <c r="N43" s="22"/>
      <c r="O43" s="22"/>
      <c r="P43" s="22"/>
      <c r="Q43" s="22"/>
      <c r="R43" s="22"/>
      <c r="S43" s="22"/>
      <c r="T43" s="22"/>
      <c r="U43" s="22"/>
      <c r="V43" s="13"/>
      <c r="W43" s="65">
        <v>662586.36995999981</v>
      </c>
      <c r="X43" s="65">
        <v>646673.80546000018</v>
      </c>
      <c r="Y43" s="72">
        <v>15912.564499999629</v>
      </c>
      <c r="Z43" s="73">
        <v>2.460678686170148E-2</v>
      </c>
      <c r="AA43" s="22"/>
      <c r="AB43" s="30"/>
      <c r="AC43" s="30"/>
      <c r="AD43" s="22"/>
      <c r="AE43" s="22"/>
      <c r="AF43" s="22"/>
      <c r="AG43" s="22"/>
      <c r="AH43" s="22"/>
      <c r="AI43" s="22"/>
      <c r="AJ43" s="22"/>
      <c r="AK43" s="22"/>
      <c r="AL43" s="22"/>
      <c r="AM43" s="13"/>
      <c r="AN43" s="65">
        <v>468621</v>
      </c>
      <c r="AO43" s="65">
        <v>465691.96352456667</v>
      </c>
      <c r="AP43" s="72">
        <v>2929.0364754333277</v>
      </c>
      <c r="AQ43" s="73">
        <v>6.2896435945878348E-3</v>
      </c>
      <c r="AR43" s="22"/>
      <c r="AS43" s="30"/>
      <c r="AT43" s="30"/>
      <c r="AU43" s="22"/>
      <c r="AV43" s="22"/>
      <c r="AW43" s="22"/>
      <c r="AX43" s="22"/>
      <c r="AY43" s="22"/>
      <c r="AZ43" s="22"/>
      <c r="BA43" s="22"/>
      <c r="BB43" s="22"/>
      <c r="BC43" s="22"/>
      <c r="BD43" s="13"/>
      <c r="BE43" s="65">
        <v>186804.69706999997</v>
      </c>
      <c r="BF43" s="65">
        <v>165896.36643999998</v>
      </c>
      <c r="BG43" s="72">
        <v>20908.330629999982</v>
      </c>
      <c r="BH43" s="73">
        <v>0.12603248087149588</v>
      </c>
      <c r="BI43" s="22"/>
      <c r="BJ43" s="30"/>
      <c r="BK43" s="30"/>
      <c r="BL43" s="22"/>
      <c r="BM43" s="22"/>
      <c r="BN43" s="22"/>
      <c r="BO43" s="22"/>
      <c r="BP43" s="22"/>
      <c r="BQ43" s="22"/>
      <c r="BR43" s="22"/>
      <c r="BS43" s="22"/>
      <c r="BT43" s="22"/>
      <c r="BU43" s="13"/>
      <c r="BV43" s="65">
        <v>205170.31473000004</v>
      </c>
      <c r="BW43" s="65">
        <v>199225.8077</v>
      </c>
      <c r="BX43" s="72">
        <v>5944.507030000037</v>
      </c>
      <c r="BY43" s="73">
        <v>2.9838037042627663E-2</v>
      </c>
      <c r="BZ43" s="22"/>
      <c r="CA43" s="30"/>
      <c r="CB43" s="30"/>
      <c r="CC43" s="22"/>
      <c r="CD43" s="22"/>
      <c r="CE43" s="22"/>
      <c r="CF43" s="22"/>
      <c r="CG43" s="22"/>
      <c r="CH43" s="22"/>
      <c r="CI43" s="22"/>
      <c r="CJ43" s="22"/>
      <c r="CK43" s="22"/>
      <c r="CL43" s="13"/>
      <c r="CM43" s="65">
        <v>93386.703659999999</v>
      </c>
      <c r="CN43" s="65">
        <v>84933.265350000001</v>
      </c>
      <c r="CO43" s="72">
        <v>8453.4383099999977</v>
      </c>
      <c r="CP43" s="73">
        <v>9.9530358042450917E-2</v>
      </c>
      <c r="CQ43" s="22"/>
      <c r="CR43" s="30"/>
      <c r="CS43" s="30"/>
      <c r="CT43" s="22"/>
      <c r="CU43" s="22"/>
      <c r="CV43" s="22"/>
      <c r="CW43" s="22"/>
      <c r="CX43" s="22"/>
      <c r="CY43" s="22"/>
      <c r="CZ43" s="22"/>
      <c r="DA43" s="22"/>
      <c r="DB43" s="22"/>
      <c r="DC43" s="13"/>
      <c r="DD43" s="65">
        <v>39671.037579999997</v>
      </c>
      <c r="DE43" s="65">
        <v>41715.717329999999</v>
      </c>
      <c r="DF43" s="72">
        <v>-2044.679750000003</v>
      </c>
      <c r="DG43" s="73">
        <v>-4.9014613217008396E-2</v>
      </c>
      <c r="DH43" s="22"/>
      <c r="DI43" s="30"/>
      <c r="DJ43" s="30"/>
      <c r="DK43" s="22"/>
      <c r="DL43" s="22"/>
      <c r="DM43" s="22"/>
      <c r="DN43" s="22"/>
      <c r="DO43" s="22"/>
      <c r="DP43" s="22"/>
      <c r="DQ43" s="22"/>
      <c r="DR43" s="22"/>
      <c r="DS43" s="22"/>
      <c r="DT43" s="13"/>
      <c r="DU43" s="65">
        <v>305566.99419999996</v>
      </c>
      <c r="DV43" s="65">
        <v>274000.99756999995</v>
      </c>
      <c r="DW43" s="72">
        <v>31565.996630000009</v>
      </c>
      <c r="DX43" s="73">
        <v>0.11520394783210874</v>
      </c>
      <c r="DY43" s="22"/>
      <c r="DZ43" s="30"/>
      <c r="EA43" s="30"/>
      <c r="EB43" s="22"/>
      <c r="EC43" s="22"/>
      <c r="ED43" s="22"/>
      <c r="EE43" s="22"/>
      <c r="EF43" s="22"/>
      <c r="EG43" s="22"/>
      <c r="EH43" s="22"/>
      <c r="EI43" s="22"/>
      <c r="EJ43" s="22"/>
      <c r="EK43" s="13"/>
      <c r="EL43" s="65">
        <v>151259.50319999998</v>
      </c>
      <c r="EM43" s="65">
        <v>151789.75545</v>
      </c>
      <c r="EN43" s="72">
        <v>-530.25225000001956</v>
      </c>
      <c r="EO43" s="73">
        <v>-3.4933335812289412E-3</v>
      </c>
      <c r="EP43" s="22"/>
      <c r="EQ43" s="30"/>
      <c r="ER43" s="30"/>
      <c r="ES43" s="22"/>
      <c r="ET43" s="22"/>
      <c r="EU43" s="22"/>
      <c r="EV43" s="22"/>
      <c r="EW43" s="22"/>
      <c r="EX43" s="22"/>
      <c r="EY43" s="22"/>
      <c r="EZ43" s="22"/>
      <c r="FA43" s="22"/>
      <c r="FB43" s="13"/>
      <c r="FC43" s="65">
        <v>961.86619999999994</v>
      </c>
      <c r="FD43" s="65">
        <v>1021.8654299999999</v>
      </c>
      <c r="FE43" s="72">
        <v>-59.999230000000011</v>
      </c>
      <c r="FF43" s="73">
        <v>-5.8715392691188306E-2</v>
      </c>
      <c r="FG43" s="22"/>
      <c r="FH43" s="30"/>
      <c r="FI43" s="30"/>
      <c r="FJ43" s="22"/>
      <c r="FK43" s="22"/>
      <c r="FL43" s="22"/>
      <c r="FM43" s="22"/>
      <c r="FN43" s="22"/>
      <c r="FO43" s="22"/>
      <c r="FP43" s="22"/>
      <c r="FQ43" s="22"/>
      <c r="FR43" s="22"/>
      <c r="FS43" s="13"/>
    </row>
    <row r="44" spans="1:175" x14ac:dyDescent="0.2">
      <c r="A44" s="42">
        <v>637</v>
      </c>
      <c r="B44" s="86"/>
      <c r="C44" s="46"/>
      <c r="D44" s="79" t="str">
        <f>VLOOKUP($A44&amp;D$1,TEXTDF,(SPRCODE="DE")*2+(SPRCODE="FR")*3,FALSE)</f>
        <v>Rentenleistungen</v>
      </c>
      <c r="E44" s="74"/>
      <c r="F44" s="75">
        <f t="shared" ref="F44:F48" si="13">+W44*$G$5+AN44*$H$5+BE44*$I$5+BV44*$K$5+CM44*$L$5+DD44*$M$5+DU44*$N$5+EL44*$P$5+FC44*$Q$5</f>
        <v>1499797.5078399999</v>
      </c>
      <c r="G44" s="75">
        <f t="shared" ref="G44:G48" si="14">+X44*$G$5+AO44*$H$5+BF44*$I$5+BW44*$K$5+CN44*$L$5+DE44*$M$5+DV44*$N$5+EM44*$P$5+FD44*$Q$5</f>
        <v>1477285.6125345663</v>
      </c>
      <c r="H44" s="76">
        <f t="shared" si="8"/>
        <v>22511.895305433543</v>
      </c>
      <c r="I44" s="87">
        <f t="shared" si="10"/>
        <v>1.5238688520637478E-2</v>
      </c>
      <c r="J44" s="22"/>
      <c r="K44" s="80"/>
      <c r="L44" s="80"/>
      <c r="M44" s="22"/>
      <c r="N44" s="22"/>
      <c r="O44" s="22"/>
      <c r="P44" s="22"/>
      <c r="Q44" s="22"/>
      <c r="R44" s="22"/>
      <c r="S44" s="22"/>
      <c r="T44" s="22"/>
      <c r="U44" s="22"/>
      <c r="V44" s="13"/>
      <c r="W44" s="75">
        <v>447862.29295999988</v>
      </c>
      <c r="X44" s="75">
        <v>444867.67703999986</v>
      </c>
      <c r="Y44" s="76">
        <v>2994.6159200000111</v>
      </c>
      <c r="Z44" s="87">
        <v>6.7314756152327959E-3</v>
      </c>
      <c r="AA44" s="22"/>
      <c r="AB44" s="30"/>
      <c r="AC44" s="30"/>
      <c r="AD44" s="22"/>
      <c r="AE44" s="22"/>
      <c r="AF44" s="22"/>
      <c r="AG44" s="22"/>
      <c r="AH44" s="22"/>
      <c r="AI44" s="22"/>
      <c r="AJ44" s="22"/>
      <c r="AK44" s="22"/>
      <c r="AL44" s="22"/>
      <c r="AM44" s="13"/>
      <c r="AN44" s="75">
        <v>386959</v>
      </c>
      <c r="AO44" s="75">
        <v>374086.90341456665</v>
      </c>
      <c r="AP44" s="76">
        <v>12872.096585433348</v>
      </c>
      <c r="AQ44" s="87">
        <v>3.4409375115622254E-2</v>
      </c>
      <c r="AR44" s="22"/>
      <c r="AS44" s="30"/>
      <c r="AT44" s="30"/>
      <c r="AU44" s="22"/>
      <c r="AV44" s="22"/>
      <c r="AW44" s="22"/>
      <c r="AX44" s="22"/>
      <c r="AY44" s="22"/>
      <c r="AZ44" s="22"/>
      <c r="BA44" s="22"/>
      <c r="BB44" s="22"/>
      <c r="BC44" s="22"/>
      <c r="BD44" s="13"/>
      <c r="BE44" s="75">
        <v>134227.58619999996</v>
      </c>
      <c r="BF44" s="75">
        <v>130148.73325999995</v>
      </c>
      <c r="BG44" s="76">
        <v>4078.8529400000116</v>
      </c>
      <c r="BH44" s="87">
        <v>3.1339935762967563E-2</v>
      </c>
      <c r="BI44" s="22"/>
      <c r="BJ44" s="30"/>
      <c r="BK44" s="30"/>
      <c r="BL44" s="22"/>
      <c r="BM44" s="22"/>
      <c r="BN44" s="22"/>
      <c r="BO44" s="22"/>
      <c r="BP44" s="22"/>
      <c r="BQ44" s="22"/>
      <c r="BR44" s="22"/>
      <c r="BS44" s="22"/>
      <c r="BT44" s="22"/>
      <c r="BU44" s="13"/>
      <c r="BV44" s="75">
        <v>142090.20133000004</v>
      </c>
      <c r="BW44" s="75">
        <v>147882.29264</v>
      </c>
      <c r="BX44" s="76">
        <v>-5792.0913099999598</v>
      </c>
      <c r="BY44" s="87">
        <v>-3.916690231534381E-2</v>
      </c>
      <c r="BZ44" s="22"/>
      <c r="CA44" s="30"/>
      <c r="CB44" s="30"/>
      <c r="CC44" s="22"/>
      <c r="CD44" s="22"/>
      <c r="CE44" s="22"/>
      <c r="CF44" s="22"/>
      <c r="CG44" s="22"/>
      <c r="CH44" s="22"/>
      <c r="CI44" s="22"/>
      <c r="CJ44" s="22"/>
      <c r="CK44" s="22"/>
      <c r="CL44" s="13"/>
      <c r="CM44" s="75">
        <v>44420.180259999994</v>
      </c>
      <c r="CN44" s="75">
        <v>52974.131180000026</v>
      </c>
      <c r="CO44" s="76">
        <v>-8553.9509200000321</v>
      </c>
      <c r="CP44" s="87">
        <v>-0.16147411443020532</v>
      </c>
      <c r="CQ44" s="22"/>
      <c r="CR44" s="30"/>
      <c r="CS44" s="30"/>
      <c r="CT44" s="22"/>
      <c r="CU44" s="22"/>
      <c r="CV44" s="22"/>
      <c r="CW44" s="22"/>
      <c r="CX44" s="22"/>
      <c r="CY44" s="22"/>
      <c r="CZ44" s="22"/>
      <c r="DA44" s="22"/>
      <c r="DB44" s="22"/>
      <c r="DC44" s="13"/>
      <c r="DD44" s="75">
        <v>30820.508479999997</v>
      </c>
      <c r="DE44" s="75">
        <v>32375.985130000001</v>
      </c>
      <c r="DF44" s="76">
        <v>-1555.4766500000042</v>
      </c>
      <c r="DG44" s="87">
        <v>-4.8044148888574778E-2</v>
      </c>
      <c r="DH44" s="22"/>
      <c r="DI44" s="30"/>
      <c r="DJ44" s="30"/>
      <c r="DK44" s="22"/>
      <c r="DL44" s="22"/>
      <c r="DM44" s="22"/>
      <c r="DN44" s="22"/>
      <c r="DO44" s="22"/>
      <c r="DP44" s="22"/>
      <c r="DQ44" s="22"/>
      <c r="DR44" s="22"/>
      <c r="DS44" s="22"/>
      <c r="DT44" s="13"/>
      <c r="DU44" s="75">
        <v>203068.48215999996</v>
      </c>
      <c r="DV44" s="75">
        <v>185447.13566999993</v>
      </c>
      <c r="DW44" s="76">
        <v>17621.346490000025</v>
      </c>
      <c r="DX44" s="87">
        <v>9.502086093881168E-2</v>
      </c>
      <c r="DY44" s="22"/>
      <c r="DZ44" s="30"/>
      <c r="EA44" s="30"/>
      <c r="EB44" s="22"/>
      <c r="EC44" s="22"/>
      <c r="ED44" s="22"/>
      <c r="EE44" s="22"/>
      <c r="EF44" s="22"/>
      <c r="EG44" s="22"/>
      <c r="EH44" s="22"/>
      <c r="EI44" s="22"/>
      <c r="EJ44" s="22"/>
      <c r="EK44" s="13"/>
      <c r="EL44" s="75">
        <v>109597.31124999997</v>
      </c>
      <c r="EM44" s="75">
        <v>108712.57384999999</v>
      </c>
      <c r="EN44" s="76">
        <v>884.73739999998361</v>
      </c>
      <c r="EO44" s="87">
        <v>8.1383171115121389E-3</v>
      </c>
      <c r="EP44" s="22"/>
      <c r="EQ44" s="30"/>
      <c r="ER44" s="30"/>
      <c r="ES44" s="22"/>
      <c r="ET44" s="22"/>
      <c r="EU44" s="22"/>
      <c r="EV44" s="22"/>
      <c r="EW44" s="22"/>
      <c r="EX44" s="22"/>
      <c r="EY44" s="22"/>
      <c r="EZ44" s="22"/>
      <c r="FA44" s="22"/>
      <c r="FB44" s="13"/>
      <c r="FC44" s="75">
        <v>751.94519999999966</v>
      </c>
      <c r="FD44" s="75">
        <v>790.18034999999975</v>
      </c>
      <c r="FE44" s="76">
        <v>-38.23515000000009</v>
      </c>
      <c r="FF44" s="87">
        <v>-4.8387877526946954E-2</v>
      </c>
      <c r="FG44" s="22"/>
      <c r="FH44" s="30"/>
      <c r="FI44" s="30"/>
      <c r="FJ44" s="22"/>
      <c r="FK44" s="22"/>
      <c r="FL44" s="22"/>
      <c r="FM44" s="22"/>
      <c r="FN44" s="22"/>
      <c r="FO44" s="22"/>
      <c r="FP44" s="22"/>
      <c r="FQ44" s="22"/>
      <c r="FR44" s="22"/>
      <c r="FS44" s="13"/>
    </row>
    <row r="45" spans="1:175" x14ac:dyDescent="0.2">
      <c r="A45" s="42">
        <v>638</v>
      </c>
      <c r="B45" s="86"/>
      <c r="C45" s="46"/>
      <c r="D45" s="79" t="str">
        <f>VLOOKUP($A45&amp;D$1,TEXTDF,(SPRCODE="DE")*2+(SPRCODE="FR")*3,FALSE)</f>
        <v>Kapitalleistungen</v>
      </c>
      <c r="E45" s="74"/>
      <c r="F45" s="75">
        <f t="shared" si="13"/>
        <v>614230.97875999985</v>
      </c>
      <c r="G45" s="75">
        <f t="shared" si="14"/>
        <v>553663.93172000034</v>
      </c>
      <c r="H45" s="76">
        <f t="shared" si="8"/>
        <v>60567.04703999951</v>
      </c>
      <c r="I45" s="87">
        <f t="shared" si="10"/>
        <v>0.10939315994784637</v>
      </c>
      <c r="J45" s="22"/>
      <c r="K45" s="80"/>
      <c r="L45" s="80"/>
      <c r="M45" s="22"/>
      <c r="N45" s="22"/>
      <c r="O45" s="22"/>
      <c r="P45" s="22"/>
      <c r="Q45" s="22"/>
      <c r="R45" s="22"/>
      <c r="S45" s="22"/>
      <c r="T45" s="22"/>
      <c r="U45" s="22"/>
      <c r="V45" s="13"/>
      <c r="W45" s="75">
        <v>214724.07699999993</v>
      </c>
      <c r="X45" s="75">
        <v>201806.12842000031</v>
      </c>
      <c r="Y45" s="76">
        <v>12917.948579999618</v>
      </c>
      <c r="Z45" s="87">
        <v>6.4011676360564707E-2</v>
      </c>
      <c r="AA45" s="22"/>
      <c r="AB45" s="30"/>
      <c r="AC45" s="30"/>
      <c r="AD45" s="22"/>
      <c r="AE45" s="22"/>
      <c r="AF45" s="22"/>
      <c r="AG45" s="22"/>
      <c r="AH45" s="22"/>
      <c r="AI45" s="22"/>
      <c r="AJ45" s="22"/>
      <c r="AK45" s="22"/>
      <c r="AL45" s="22"/>
      <c r="AM45" s="13"/>
      <c r="AN45" s="75">
        <v>81662</v>
      </c>
      <c r="AO45" s="75">
        <v>91605.06011000002</v>
      </c>
      <c r="AP45" s="76">
        <v>-9943.0601100000204</v>
      </c>
      <c r="AQ45" s="87">
        <v>-0.10854269510942216</v>
      </c>
      <c r="AR45" s="22"/>
      <c r="AS45" s="30"/>
      <c r="AT45" s="30"/>
      <c r="AU45" s="22"/>
      <c r="AV45" s="22"/>
      <c r="AW45" s="22"/>
      <c r="AX45" s="22"/>
      <c r="AY45" s="22"/>
      <c r="AZ45" s="22"/>
      <c r="BA45" s="22"/>
      <c r="BB45" s="22"/>
      <c r="BC45" s="22"/>
      <c r="BD45" s="13"/>
      <c r="BE45" s="75">
        <v>52577.110870000004</v>
      </c>
      <c r="BF45" s="75">
        <v>35747.633180000033</v>
      </c>
      <c r="BG45" s="76">
        <v>16829.477689999971</v>
      </c>
      <c r="BH45" s="87">
        <v>0.47078578895723</v>
      </c>
      <c r="BI45" s="22"/>
      <c r="BJ45" s="30"/>
      <c r="BK45" s="30"/>
      <c r="BL45" s="22"/>
      <c r="BM45" s="22"/>
      <c r="BN45" s="22"/>
      <c r="BO45" s="22"/>
      <c r="BP45" s="22"/>
      <c r="BQ45" s="22"/>
      <c r="BR45" s="22"/>
      <c r="BS45" s="22"/>
      <c r="BT45" s="22"/>
      <c r="BU45" s="13"/>
      <c r="BV45" s="75">
        <v>63080.113400000002</v>
      </c>
      <c r="BW45" s="75">
        <v>51343.515060000005</v>
      </c>
      <c r="BX45" s="76">
        <v>11736.598339999997</v>
      </c>
      <c r="BY45" s="87">
        <v>0.22858969290054665</v>
      </c>
      <c r="BZ45" s="22"/>
      <c r="CA45" s="30"/>
      <c r="CB45" s="30"/>
      <c r="CC45" s="22"/>
      <c r="CD45" s="22"/>
      <c r="CE45" s="22"/>
      <c r="CF45" s="22"/>
      <c r="CG45" s="22"/>
      <c r="CH45" s="22"/>
      <c r="CI45" s="22"/>
      <c r="CJ45" s="22"/>
      <c r="CK45" s="22"/>
      <c r="CL45" s="13"/>
      <c r="CM45" s="75">
        <v>48966.523400000005</v>
      </c>
      <c r="CN45" s="75">
        <v>31959.134169999976</v>
      </c>
      <c r="CO45" s="76">
        <v>17007.38923000003</v>
      </c>
      <c r="CP45" s="87">
        <v>0.53216051284533417</v>
      </c>
      <c r="CQ45" s="22"/>
      <c r="CR45" s="30"/>
      <c r="CS45" s="30"/>
      <c r="CT45" s="22"/>
      <c r="CU45" s="22"/>
      <c r="CV45" s="22"/>
      <c r="CW45" s="22"/>
      <c r="CX45" s="22"/>
      <c r="CY45" s="22"/>
      <c r="CZ45" s="22"/>
      <c r="DA45" s="22"/>
      <c r="DB45" s="22"/>
      <c r="DC45" s="13"/>
      <c r="DD45" s="75">
        <v>8850.5290999999997</v>
      </c>
      <c r="DE45" s="75">
        <v>9339.7321999999986</v>
      </c>
      <c r="DF45" s="76">
        <v>-489.20309999999881</v>
      </c>
      <c r="DG45" s="87">
        <v>-5.2378707389490131E-2</v>
      </c>
      <c r="DH45" s="22"/>
      <c r="DI45" s="30"/>
      <c r="DJ45" s="30"/>
      <c r="DK45" s="22"/>
      <c r="DL45" s="22"/>
      <c r="DM45" s="22"/>
      <c r="DN45" s="22"/>
      <c r="DO45" s="22"/>
      <c r="DP45" s="22"/>
      <c r="DQ45" s="22"/>
      <c r="DR45" s="22"/>
      <c r="DS45" s="22"/>
      <c r="DT45" s="13"/>
      <c r="DU45" s="75">
        <v>102498.51204</v>
      </c>
      <c r="DV45" s="75">
        <v>88553.861900000004</v>
      </c>
      <c r="DW45" s="76">
        <v>13944.650139999998</v>
      </c>
      <c r="DX45" s="87">
        <v>0.15747083007793705</v>
      </c>
      <c r="DY45" s="22"/>
      <c r="DZ45" s="30"/>
      <c r="EA45" s="30"/>
      <c r="EB45" s="22"/>
      <c r="EC45" s="22"/>
      <c r="ED45" s="22"/>
      <c r="EE45" s="22"/>
      <c r="EF45" s="22"/>
      <c r="EG45" s="22"/>
      <c r="EH45" s="22"/>
      <c r="EI45" s="22"/>
      <c r="EJ45" s="22"/>
      <c r="EK45" s="13"/>
      <c r="EL45" s="75">
        <v>41662.19195</v>
      </c>
      <c r="EM45" s="75">
        <v>43077.181600000004</v>
      </c>
      <c r="EN45" s="76">
        <v>-1414.9896500000032</v>
      </c>
      <c r="EO45" s="87">
        <v>-3.2847776884270541E-2</v>
      </c>
      <c r="EP45" s="22"/>
      <c r="EQ45" s="30"/>
      <c r="ER45" s="30"/>
      <c r="ES45" s="22"/>
      <c r="ET45" s="22"/>
      <c r="EU45" s="22"/>
      <c r="EV45" s="22"/>
      <c r="EW45" s="22"/>
      <c r="EX45" s="22"/>
      <c r="EY45" s="22"/>
      <c r="EZ45" s="22"/>
      <c r="FA45" s="22"/>
      <c r="FB45" s="13"/>
      <c r="FC45" s="75">
        <v>209.92100000000028</v>
      </c>
      <c r="FD45" s="75">
        <v>231.6850800000002</v>
      </c>
      <c r="FE45" s="76">
        <v>-21.764079999999922</v>
      </c>
      <c r="FF45" s="87">
        <v>-9.3938202667171788E-2</v>
      </c>
      <c r="FG45" s="22"/>
      <c r="FH45" s="30"/>
      <c r="FI45" s="30"/>
      <c r="FJ45" s="22"/>
      <c r="FK45" s="22"/>
      <c r="FL45" s="22"/>
      <c r="FM45" s="22"/>
      <c r="FN45" s="22"/>
      <c r="FO45" s="22"/>
      <c r="FP45" s="22"/>
      <c r="FQ45" s="22"/>
      <c r="FR45" s="22"/>
      <c r="FS45" s="13"/>
    </row>
    <row r="46" spans="1:175" x14ac:dyDescent="0.2">
      <c r="A46" s="42">
        <v>639</v>
      </c>
      <c r="B46" s="86"/>
      <c r="C46" s="71" t="str">
        <f>VLOOKUP($A46&amp;C$1,TEXTDF,(SPRCODE="DE")*2+(SPRCODE="FR")*3,FALSE)</f>
        <v>Individuelle Kapitalleistungen (FZL, WEF, Scheidung, FZP)</v>
      </c>
      <c r="D46" s="71"/>
      <c r="E46" s="71"/>
      <c r="F46" s="65">
        <f t="shared" si="13"/>
        <v>7582893.1995999981</v>
      </c>
      <c r="G46" s="80">
        <f t="shared" si="14"/>
        <v>8441096.9560600016</v>
      </c>
      <c r="H46" s="72">
        <f t="shared" si="8"/>
        <v>-858203.75646000355</v>
      </c>
      <c r="I46" s="73">
        <f t="shared" si="10"/>
        <v>-0.10166969541131554</v>
      </c>
      <c r="J46" s="22"/>
      <c r="K46" s="80"/>
      <c r="L46" s="80"/>
      <c r="M46" s="22"/>
      <c r="N46" s="22"/>
      <c r="O46" s="22"/>
      <c r="P46" s="22"/>
      <c r="Q46" s="22"/>
      <c r="R46" s="22"/>
      <c r="S46" s="22"/>
      <c r="T46" s="22"/>
      <c r="U46" s="22"/>
      <c r="V46" s="13"/>
      <c r="W46" s="65">
        <v>4089467.8007399999</v>
      </c>
      <c r="X46" s="80" vm="31">
        <v>3966923.5295899999</v>
      </c>
      <c r="Y46" s="72">
        <v>122544.27114999993</v>
      </c>
      <c r="Z46" s="73">
        <v>3.0891513344262878E-2</v>
      </c>
      <c r="AA46" s="22"/>
      <c r="AB46" s="30"/>
      <c r="AC46" s="30"/>
      <c r="AD46" s="22"/>
      <c r="AE46" s="22"/>
      <c r="AF46" s="22"/>
      <c r="AG46" s="22"/>
      <c r="AH46" s="22"/>
      <c r="AI46" s="22"/>
      <c r="AJ46" s="22"/>
      <c r="AK46" s="22"/>
      <c r="AL46" s="22"/>
      <c r="AM46" s="13"/>
      <c r="AN46" s="65">
        <v>397226.23200000002</v>
      </c>
      <c r="AO46" s="80" vm="86">
        <v>1032025.2430699999</v>
      </c>
      <c r="AP46" s="72">
        <v>-634799.01106999977</v>
      </c>
      <c r="AQ46" s="73">
        <v>-0.61510027524292143</v>
      </c>
      <c r="AR46" s="22"/>
      <c r="AS46" s="30"/>
      <c r="AT46" s="30"/>
      <c r="AU46" s="22"/>
      <c r="AV46" s="22"/>
      <c r="AW46" s="22"/>
      <c r="AX46" s="22"/>
      <c r="AY46" s="22"/>
      <c r="AZ46" s="22"/>
      <c r="BA46" s="22"/>
      <c r="BB46" s="22"/>
      <c r="BC46" s="22"/>
      <c r="BD46" s="13"/>
      <c r="BE46" s="65">
        <v>1040197.12295</v>
      </c>
      <c r="BF46" s="80" vm="141">
        <v>1233078.46853</v>
      </c>
      <c r="BG46" s="72">
        <v>-192881.34557999996</v>
      </c>
      <c r="BH46" s="73">
        <v>-0.15642260448350964</v>
      </c>
      <c r="BI46" s="22"/>
      <c r="BJ46" s="30"/>
      <c r="BK46" s="30"/>
      <c r="BL46" s="22"/>
      <c r="BM46" s="22"/>
      <c r="BN46" s="22"/>
      <c r="BO46" s="22"/>
      <c r="BP46" s="22"/>
      <c r="BQ46" s="22"/>
      <c r="BR46" s="22"/>
      <c r="BS46" s="22"/>
      <c r="BT46" s="22"/>
      <c r="BU46" s="13"/>
      <c r="BV46" s="65">
        <v>972193.76339999982</v>
      </c>
      <c r="BW46" s="80" vm="196">
        <v>1061827.2405400001</v>
      </c>
      <c r="BX46" s="72">
        <v>-89633.477140000323</v>
      </c>
      <c r="BY46" s="73">
        <v>-8.4414369605376294E-2</v>
      </c>
      <c r="BZ46" s="22"/>
      <c r="CA46" s="30"/>
      <c r="CB46" s="30"/>
      <c r="CC46" s="22"/>
      <c r="CD46" s="22"/>
      <c r="CE46" s="22"/>
      <c r="CF46" s="22"/>
      <c r="CG46" s="22"/>
      <c r="CH46" s="22"/>
      <c r="CI46" s="22"/>
      <c r="CJ46" s="22"/>
      <c r="CK46" s="22"/>
      <c r="CL46" s="13"/>
      <c r="CM46" s="65">
        <v>720802.30660000001</v>
      </c>
      <c r="CN46" s="80" vm="251">
        <v>738462.07585000002</v>
      </c>
      <c r="CO46" s="72">
        <v>-17659.769250000012</v>
      </c>
      <c r="CP46" s="73">
        <v>-2.3914253456648882E-2</v>
      </c>
      <c r="CQ46" s="22"/>
      <c r="CR46" s="30"/>
      <c r="CS46" s="30"/>
      <c r="CT46" s="22"/>
      <c r="CU46" s="22"/>
      <c r="CV46" s="22"/>
      <c r="CW46" s="22"/>
      <c r="CX46" s="22"/>
      <c r="CY46" s="22"/>
      <c r="CZ46" s="22"/>
      <c r="DA46" s="22"/>
      <c r="DB46" s="22"/>
      <c r="DC46" s="13"/>
      <c r="DD46" s="65">
        <v>219249.71429</v>
      </c>
      <c r="DE46" s="80" vm="306">
        <v>236028.31138999999</v>
      </c>
      <c r="DF46" s="72">
        <v>-16778.597099999984</v>
      </c>
      <c r="DG46" s="73">
        <v>-7.1087222550501483E-2</v>
      </c>
      <c r="DH46" s="22"/>
      <c r="DI46" s="30"/>
      <c r="DJ46" s="30"/>
      <c r="DK46" s="22"/>
      <c r="DL46" s="22"/>
      <c r="DM46" s="22"/>
      <c r="DN46" s="22"/>
      <c r="DO46" s="22"/>
      <c r="DP46" s="22"/>
      <c r="DQ46" s="22"/>
      <c r="DR46" s="22"/>
      <c r="DS46" s="22"/>
      <c r="DT46" s="13"/>
      <c r="DU46" s="65">
        <v>117380.16341999998</v>
      </c>
      <c r="DV46" s="80" vm="361">
        <v>160417.26835999996</v>
      </c>
      <c r="DW46" s="72">
        <v>-43037.104939999976</v>
      </c>
      <c r="DX46" s="73">
        <v>-0.26828224529679923</v>
      </c>
      <c r="DY46" s="22"/>
      <c r="DZ46" s="30"/>
      <c r="EA46" s="30"/>
      <c r="EB46" s="22"/>
      <c r="EC46" s="22"/>
      <c r="ED46" s="22"/>
      <c r="EE46" s="22"/>
      <c r="EF46" s="22"/>
      <c r="EG46" s="22"/>
      <c r="EH46" s="22"/>
      <c r="EI46" s="22"/>
      <c r="EJ46" s="22"/>
      <c r="EK46" s="13"/>
      <c r="EL46" s="65">
        <v>46.363</v>
      </c>
      <c r="EM46" s="80" vm="415">
        <v>179.50299999999999</v>
      </c>
      <c r="EN46" s="72">
        <v>-133.13999999999999</v>
      </c>
      <c r="EO46" s="73">
        <v>-0.74171462315393055</v>
      </c>
      <c r="EP46" s="22"/>
      <c r="EQ46" s="30"/>
      <c r="ER46" s="30"/>
      <c r="ES46" s="22"/>
      <c r="ET46" s="22"/>
      <c r="EU46" s="22"/>
      <c r="EV46" s="22"/>
      <c r="EW46" s="22"/>
      <c r="EX46" s="22"/>
      <c r="EY46" s="22"/>
      <c r="EZ46" s="22"/>
      <c r="FA46" s="22"/>
      <c r="FB46" s="13"/>
      <c r="FC46" s="65">
        <v>26329.733199999999</v>
      </c>
      <c r="FD46" s="80" vm="470">
        <v>12155.315729999998</v>
      </c>
      <c r="FE46" s="72">
        <v>14174.41747</v>
      </c>
      <c r="FF46" s="73">
        <v>1.1661085392472978</v>
      </c>
      <c r="FG46" s="22"/>
      <c r="FH46" s="30"/>
      <c r="FI46" s="30"/>
      <c r="FJ46" s="22"/>
      <c r="FK46" s="22"/>
      <c r="FL46" s="22"/>
      <c r="FM46" s="22"/>
      <c r="FN46" s="22"/>
      <c r="FO46" s="22"/>
      <c r="FP46" s="22"/>
      <c r="FQ46" s="22"/>
      <c r="FR46" s="22"/>
      <c r="FS46" s="13"/>
    </row>
    <row r="47" spans="1:175" x14ac:dyDescent="0.2">
      <c r="A47" s="42">
        <v>640</v>
      </c>
      <c r="B47" s="86"/>
      <c r="C47" s="71" t="str">
        <f>VLOOKUP($A47&amp;C$1,TEXTDF,(SPRCODE="DE")*2+(SPRCODE="FR")*3,FALSE)</f>
        <v>Rückkaufswerte aus Vertragsauflösungen</v>
      </c>
      <c r="D47" s="71"/>
      <c r="E47" s="71"/>
      <c r="F47" s="65">
        <f t="shared" si="13"/>
        <v>5828049.6767900009</v>
      </c>
      <c r="G47" s="80">
        <f t="shared" si="14"/>
        <v>28260748.867700003</v>
      </c>
      <c r="H47" s="72">
        <f t="shared" si="8"/>
        <v>-22432699.190910004</v>
      </c>
      <c r="I47" s="73">
        <f t="shared" si="10"/>
        <v>-0.79377582299487326</v>
      </c>
      <c r="J47" s="22"/>
      <c r="K47" s="80"/>
      <c r="L47" s="80"/>
      <c r="M47" s="22"/>
      <c r="N47" s="22"/>
      <c r="O47" s="22"/>
      <c r="P47" s="22"/>
      <c r="Q47" s="22"/>
      <c r="R47" s="22"/>
      <c r="S47" s="22"/>
      <c r="T47" s="22"/>
      <c r="U47" s="22"/>
      <c r="V47" s="13"/>
      <c r="W47" s="65">
        <v>1254559.9468399999</v>
      </c>
      <c r="X47" s="80" vm="32">
        <v>1458762.503</v>
      </c>
      <c r="Y47" s="72">
        <v>-204202.55616000015</v>
      </c>
      <c r="Z47" s="73">
        <v>-0.13998341453118646</v>
      </c>
      <c r="AA47" s="22"/>
      <c r="AB47" s="30"/>
      <c r="AC47" s="30"/>
      <c r="AD47" s="22"/>
      <c r="AE47" s="22"/>
      <c r="AF47" s="22"/>
      <c r="AG47" s="22"/>
      <c r="AH47" s="22"/>
      <c r="AI47" s="22"/>
      <c r="AJ47" s="22"/>
      <c r="AK47" s="22"/>
      <c r="AL47" s="22"/>
      <c r="AM47" s="13"/>
      <c r="AN47" s="65">
        <v>814286.30700000003</v>
      </c>
      <c r="AO47" s="80" vm="87">
        <v>24590061.279200003</v>
      </c>
      <c r="AP47" s="72">
        <v>-23775774.972200003</v>
      </c>
      <c r="AQ47" s="73">
        <v>-0.96688555194090631</v>
      </c>
      <c r="AR47" s="22"/>
      <c r="AS47" s="30"/>
      <c r="AT47" s="30"/>
      <c r="AU47" s="22"/>
      <c r="AV47" s="22"/>
      <c r="AW47" s="22"/>
      <c r="AX47" s="22"/>
      <c r="AY47" s="22"/>
      <c r="AZ47" s="22"/>
      <c r="BA47" s="22"/>
      <c r="BB47" s="22"/>
      <c r="BC47" s="22"/>
      <c r="BD47" s="13"/>
      <c r="BE47" s="65">
        <v>843980.29689</v>
      </c>
      <c r="BF47" s="80" vm="142">
        <v>759479.63100000005</v>
      </c>
      <c r="BG47" s="72">
        <v>84500.665889999946</v>
      </c>
      <c r="BH47" s="73">
        <v>0.11126126684758963</v>
      </c>
      <c r="BI47" s="22"/>
      <c r="BJ47" s="30"/>
      <c r="BK47" s="30"/>
      <c r="BL47" s="22"/>
      <c r="BM47" s="22"/>
      <c r="BN47" s="22"/>
      <c r="BO47" s="22"/>
      <c r="BP47" s="22"/>
      <c r="BQ47" s="22"/>
      <c r="BR47" s="22"/>
      <c r="BS47" s="22"/>
      <c r="BT47" s="22"/>
      <c r="BU47" s="13"/>
      <c r="BV47" s="65">
        <v>2385951.8501000004</v>
      </c>
      <c r="BW47" s="80" vm="197">
        <v>732613.96375999996</v>
      </c>
      <c r="BX47" s="72">
        <v>1653337.8863400004</v>
      </c>
      <c r="BY47" s="73">
        <v>2.2567654564684552</v>
      </c>
      <c r="BZ47" s="22"/>
      <c r="CA47" s="30"/>
      <c r="CB47" s="30"/>
      <c r="CC47" s="22"/>
      <c r="CD47" s="22"/>
      <c r="CE47" s="22"/>
      <c r="CF47" s="22"/>
      <c r="CG47" s="22"/>
      <c r="CH47" s="22"/>
      <c r="CI47" s="22"/>
      <c r="CJ47" s="22"/>
      <c r="CK47" s="22"/>
      <c r="CL47" s="13"/>
      <c r="CM47" s="65">
        <v>175016.27197000006</v>
      </c>
      <c r="CN47" s="80" vm="252">
        <v>356802.90488000016</v>
      </c>
      <c r="CO47" s="72">
        <v>-181786.6329100001</v>
      </c>
      <c r="CP47" s="73">
        <v>-0.50948753618230358</v>
      </c>
      <c r="CQ47" s="22"/>
      <c r="CR47" s="30"/>
      <c r="CS47" s="30"/>
      <c r="CT47" s="22"/>
      <c r="CU47" s="22"/>
      <c r="CV47" s="22"/>
      <c r="CW47" s="22"/>
      <c r="CX47" s="22"/>
      <c r="CY47" s="22"/>
      <c r="CZ47" s="22"/>
      <c r="DA47" s="22"/>
      <c r="DB47" s="22"/>
      <c r="DC47" s="13"/>
      <c r="DD47" s="65">
        <v>140292.95217999999</v>
      </c>
      <c r="DE47" s="80" vm="307">
        <v>130025.52490999999</v>
      </c>
      <c r="DF47" s="72">
        <v>10267.42727</v>
      </c>
      <c r="DG47" s="73">
        <v>7.8964705407702285E-2</v>
      </c>
      <c r="DH47" s="22"/>
      <c r="DI47" s="30"/>
      <c r="DJ47" s="30"/>
      <c r="DK47" s="22"/>
      <c r="DL47" s="22"/>
      <c r="DM47" s="22"/>
      <c r="DN47" s="22"/>
      <c r="DO47" s="22"/>
      <c r="DP47" s="22"/>
      <c r="DQ47" s="22"/>
      <c r="DR47" s="22"/>
      <c r="DS47" s="22"/>
      <c r="DT47" s="13"/>
      <c r="DU47" s="65">
        <v>75579.370810000008</v>
      </c>
      <c r="DV47" s="80" vm="362">
        <v>84748.219949999955</v>
      </c>
      <c r="DW47" s="72">
        <v>-9168.8491399999475</v>
      </c>
      <c r="DX47" s="73">
        <v>-0.10818928285938534</v>
      </c>
      <c r="DY47" s="22"/>
      <c r="DZ47" s="30"/>
      <c r="EA47" s="30"/>
      <c r="EB47" s="22"/>
      <c r="EC47" s="22"/>
      <c r="ED47" s="22"/>
      <c r="EE47" s="22"/>
      <c r="EF47" s="22"/>
      <c r="EG47" s="22"/>
      <c r="EH47" s="22"/>
      <c r="EI47" s="22"/>
      <c r="EJ47" s="22"/>
      <c r="EK47" s="13"/>
      <c r="EL47" s="65">
        <v>138382.68099999998</v>
      </c>
      <c r="EM47" s="80" vm="416">
        <v>148254.84100000001</v>
      </c>
      <c r="EN47" s="72">
        <v>-9872.1600000000326</v>
      </c>
      <c r="EO47" s="73">
        <v>-6.6589124061048555E-2</v>
      </c>
      <c r="EP47" s="22"/>
      <c r="EQ47" s="30"/>
      <c r="ER47" s="30"/>
      <c r="ES47" s="22"/>
      <c r="ET47" s="22"/>
      <c r="EU47" s="22"/>
      <c r="EV47" s="22"/>
      <c r="EW47" s="22"/>
      <c r="EX47" s="22"/>
      <c r="EY47" s="22"/>
      <c r="EZ47" s="22"/>
      <c r="FA47" s="22"/>
      <c r="FB47" s="13"/>
      <c r="FC47" s="65">
        <v>0</v>
      </c>
      <c r="FD47" s="80" vm="471">
        <v>0</v>
      </c>
      <c r="FE47" s="72">
        <v>0</v>
      </c>
      <c r="FF47" s="73" t="s">
        <v>589</v>
      </c>
      <c r="FG47" s="22"/>
      <c r="FH47" s="30"/>
      <c r="FI47" s="30"/>
      <c r="FJ47" s="22"/>
      <c r="FK47" s="22"/>
      <c r="FL47" s="22"/>
      <c r="FM47" s="22"/>
      <c r="FN47" s="22"/>
      <c r="FO47" s="22"/>
      <c r="FP47" s="22"/>
      <c r="FQ47" s="22"/>
      <c r="FR47" s="22"/>
      <c r="FS47" s="13"/>
    </row>
    <row r="48" spans="1:175" x14ac:dyDescent="0.2">
      <c r="A48" s="42">
        <v>641</v>
      </c>
      <c r="B48" s="86"/>
      <c r="C48" s="71" t="str">
        <f>VLOOKUP($A48&amp;C$1,TEXTDF,(SPRCODE="DE")*2+(SPRCODE="FR")*3,FALSE)</f>
        <v>Leistungsbearbeitungsaufwendungen</v>
      </c>
      <c r="D48" s="71"/>
      <c r="E48" s="71"/>
      <c r="F48" s="65">
        <f t="shared" si="13"/>
        <v>127588.11835223805</v>
      </c>
      <c r="G48" s="80">
        <f t="shared" si="14"/>
        <v>129668.721481132</v>
      </c>
      <c r="H48" s="72">
        <f t="shared" si="8"/>
        <v>-2080.6031288939557</v>
      </c>
      <c r="I48" s="73">
        <f t="shared" si="10"/>
        <v>-1.6045528213191385E-2</v>
      </c>
      <c r="J48" s="22"/>
      <c r="K48" s="80"/>
      <c r="L48" s="80"/>
      <c r="M48" s="22"/>
      <c r="N48" s="22"/>
      <c r="O48" s="22"/>
      <c r="P48" s="22"/>
      <c r="Q48" s="22"/>
      <c r="R48" s="22"/>
      <c r="S48" s="22"/>
      <c r="T48" s="22"/>
      <c r="U48" s="22"/>
      <c r="V48" s="13"/>
      <c r="W48" s="65">
        <v>37482.198566727078</v>
      </c>
      <c r="X48" s="80" vm="33">
        <v>38686.785450092866</v>
      </c>
      <c r="Y48" s="72">
        <v>-1204.5868833657878</v>
      </c>
      <c r="Z48" s="73">
        <v>-3.1136908103149064E-2</v>
      </c>
      <c r="AA48" s="22"/>
      <c r="AB48" s="30"/>
      <c r="AC48" s="30"/>
      <c r="AD48" s="22"/>
      <c r="AE48" s="22"/>
      <c r="AF48" s="22"/>
      <c r="AG48" s="22"/>
      <c r="AH48" s="22"/>
      <c r="AI48" s="22"/>
      <c r="AJ48" s="22"/>
      <c r="AK48" s="22"/>
      <c r="AL48" s="22"/>
      <c r="AM48" s="13"/>
      <c r="AN48" s="65">
        <v>28539.429</v>
      </c>
      <c r="AO48" s="80" vm="88">
        <v>29021.577920000003</v>
      </c>
      <c r="AP48" s="72">
        <v>-482.14892000000327</v>
      </c>
      <c r="AQ48" s="73">
        <v>-1.6613463310957144E-2</v>
      </c>
      <c r="AR48" s="22"/>
      <c r="AS48" s="30"/>
      <c r="AT48" s="30"/>
      <c r="AU48" s="22"/>
      <c r="AV48" s="22"/>
      <c r="AW48" s="22"/>
      <c r="AX48" s="22"/>
      <c r="AY48" s="22"/>
      <c r="AZ48" s="22"/>
      <c r="BA48" s="22"/>
      <c r="BB48" s="22"/>
      <c r="BC48" s="22"/>
      <c r="BD48" s="13"/>
      <c r="BE48" s="65">
        <v>16003.02664945073</v>
      </c>
      <c r="BF48" s="80" vm="143">
        <v>15586.18639238482</v>
      </c>
      <c r="BG48" s="72">
        <v>416.84025706591092</v>
      </c>
      <c r="BH48" s="73">
        <v>2.6744210968089766E-2</v>
      </c>
      <c r="BI48" s="22"/>
      <c r="BJ48" s="30"/>
      <c r="BK48" s="30"/>
      <c r="BL48" s="22"/>
      <c r="BM48" s="22"/>
      <c r="BN48" s="22"/>
      <c r="BO48" s="22"/>
      <c r="BP48" s="22"/>
      <c r="BQ48" s="22"/>
      <c r="BR48" s="22"/>
      <c r="BS48" s="22"/>
      <c r="BT48" s="22"/>
      <c r="BU48" s="13"/>
      <c r="BV48" s="65">
        <v>8220.6031199999998</v>
      </c>
      <c r="BW48" s="80" vm="198">
        <v>7840.5458600000002</v>
      </c>
      <c r="BX48" s="72">
        <v>380.05725999999959</v>
      </c>
      <c r="BY48" s="73">
        <v>4.8473316371878239E-2</v>
      </c>
      <c r="BZ48" s="22"/>
      <c r="CA48" s="30"/>
      <c r="CB48" s="30"/>
      <c r="CC48" s="22"/>
      <c r="CD48" s="22"/>
      <c r="CE48" s="22"/>
      <c r="CF48" s="22"/>
      <c r="CG48" s="22"/>
      <c r="CH48" s="22"/>
      <c r="CI48" s="22"/>
      <c r="CJ48" s="22"/>
      <c r="CK48" s="22"/>
      <c r="CL48" s="13"/>
      <c r="CM48" s="65">
        <v>8076.2573718602271</v>
      </c>
      <c r="CN48" s="80" vm="253">
        <v>8919.9037887543127</v>
      </c>
      <c r="CO48" s="72">
        <v>-843.64641689408563</v>
      </c>
      <c r="CP48" s="73">
        <v>-9.4580214862598044E-2</v>
      </c>
      <c r="CQ48" s="22"/>
      <c r="CR48" s="30"/>
      <c r="CS48" s="30"/>
      <c r="CT48" s="22"/>
      <c r="CU48" s="22"/>
      <c r="CV48" s="22"/>
      <c r="CW48" s="22"/>
      <c r="CX48" s="22"/>
      <c r="CY48" s="22"/>
      <c r="CZ48" s="22"/>
      <c r="DA48" s="22"/>
      <c r="DB48" s="22"/>
      <c r="DC48" s="13"/>
      <c r="DD48" s="65">
        <v>2101</v>
      </c>
      <c r="DE48" s="80" vm="308">
        <v>2132</v>
      </c>
      <c r="DF48" s="72">
        <v>-31</v>
      </c>
      <c r="DG48" s="73">
        <v>-1.454033771106944E-2</v>
      </c>
      <c r="DH48" s="22"/>
      <c r="DI48" s="30"/>
      <c r="DJ48" s="30"/>
      <c r="DK48" s="22"/>
      <c r="DL48" s="22"/>
      <c r="DM48" s="22"/>
      <c r="DN48" s="22"/>
      <c r="DO48" s="22"/>
      <c r="DP48" s="22"/>
      <c r="DQ48" s="22"/>
      <c r="DR48" s="22"/>
      <c r="DS48" s="22"/>
      <c r="DT48" s="13"/>
      <c r="DU48" s="65">
        <v>16832.63132</v>
      </c>
      <c r="DV48" s="80" vm="363">
        <v>16639.8714</v>
      </c>
      <c r="DW48" s="72">
        <v>192.75992000000042</v>
      </c>
      <c r="DX48" s="73">
        <v>1.1584219334771939E-2</v>
      </c>
      <c r="DY48" s="22"/>
      <c r="DZ48" s="30"/>
      <c r="EA48" s="30"/>
      <c r="EB48" s="22"/>
      <c r="EC48" s="22"/>
      <c r="ED48" s="22"/>
      <c r="EE48" s="22"/>
      <c r="EF48" s="22"/>
      <c r="EG48" s="22"/>
      <c r="EH48" s="22"/>
      <c r="EI48" s="22"/>
      <c r="EJ48" s="22"/>
      <c r="EK48" s="13"/>
      <c r="EL48" s="65">
        <v>10060.199000000001</v>
      </c>
      <c r="EM48" s="80" vm="417">
        <v>10574.688</v>
      </c>
      <c r="EN48" s="72">
        <v>-514.48899999999958</v>
      </c>
      <c r="EO48" s="73">
        <v>-4.8652877512792791E-2</v>
      </c>
      <c r="EP48" s="22"/>
      <c r="EQ48" s="30"/>
      <c r="ER48" s="30"/>
      <c r="ES48" s="22"/>
      <c r="ET48" s="22"/>
      <c r="EU48" s="22"/>
      <c r="EV48" s="22"/>
      <c r="EW48" s="22"/>
      <c r="EX48" s="22"/>
      <c r="EY48" s="22"/>
      <c r="EZ48" s="22"/>
      <c r="FA48" s="22"/>
      <c r="FB48" s="13"/>
      <c r="FC48" s="65">
        <v>272.77332420000005</v>
      </c>
      <c r="FD48" s="80" vm="472">
        <v>267.16266989999997</v>
      </c>
      <c r="FE48" s="72">
        <v>5.6106543000000784</v>
      </c>
      <c r="FF48" s="73">
        <v>2.1000891711780545E-2</v>
      </c>
      <c r="FG48" s="22"/>
      <c r="FH48" s="30"/>
      <c r="FI48" s="30"/>
      <c r="FJ48" s="22"/>
      <c r="FK48" s="22"/>
      <c r="FL48" s="22"/>
      <c r="FM48" s="22"/>
      <c r="FN48" s="22"/>
      <c r="FO48" s="22"/>
      <c r="FP48" s="22"/>
      <c r="FQ48" s="22"/>
      <c r="FR48" s="22"/>
      <c r="FS48" s="13"/>
    </row>
    <row r="49" spans="1:175" x14ac:dyDescent="0.2">
      <c r="A49" s="42">
        <v>642</v>
      </c>
      <c r="B49" s="67" t="str">
        <f>VLOOKUP($A49&amp;B$1,TEXTDF,(SPRCODE="DE")*2+(SPRCODE="FR")*3,FALSE)</f>
        <v>Veränderung versicherungstechnische Rückstellungen</v>
      </c>
      <c r="C49" s="67"/>
      <c r="D49" s="67"/>
      <c r="E49" s="67"/>
      <c r="F49" s="68">
        <f>+SUBTOTAL(9,F50:F60)</f>
        <v>-1364402.5551553962</v>
      </c>
      <c r="G49" s="68">
        <f>+SUBTOTAL(9,G50:G60)</f>
        <v>-19385605.104818646</v>
      </c>
      <c r="H49" s="69">
        <f t="shared" si="8"/>
        <v>18021202.549663249</v>
      </c>
      <c r="I49" s="70">
        <f t="shared" si="10"/>
        <v>-0.9296177474070052</v>
      </c>
      <c r="J49" s="22"/>
      <c r="K49" s="80"/>
      <c r="L49" s="80"/>
      <c r="M49" s="22"/>
      <c r="N49" s="22"/>
      <c r="O49" s="22"/>
      <c r="P49" s="22"/>
      <c r="Q49" s="22"/>
      <c r="R49" s="22"/>
      <c r="S49" s="22"/>
      <c r="T49" s="22"/>
      <c r="U49" s="22"/>
      <c r="V49" s="13"/>
      <c r="W49" s="68">
        <v>2044912.6703200131</v>
      </c>
      <c r="X49" s="68">
        <v>4604641.0354900127</v>
      </c>
      <c r="Y49" s="69">
        <v>-2559728.3651699997</v>
      </c>
      <c r="Z49" s="70">
        <v>-0.55590182718718717</v>
      </c>
      <c r="AA49" s="22"/>
      <c r="AB49" s="30"/>
      <c r="AC49" s="30"/>
      <c r="AD49" s="22"/>
      <c r="AE49" s="22"/>
      <c r="AF49" s="22"/>
      <c r="AG49" s="22"/>
      <c r="AH49" s="22"/>
      <c r="AI49" s="22"/>
      <c r="AJ49" s="22"/>
      <c r="AK49" s="22"/>
      <c r="AL49" s="22"/>
      <c r="AM49" s="13"/>
      <c r="AN49" s="68">
        <v>-1404073.2929499999</v>
      </c>
      <c r="AO49" s="68">
        <v>-25145115.707427159</v>
      </c>
      <c r="AP49" s="69">
        <v>23741042.414477158</v>
      </c>
      <c r="AQ49" s="70">
        <v>-0.9441611918081062</v>
      </c>
      <c r="AR49" s="22"/>
      <c r="AS49" s="30"/>
      <c r="AT49" s="30"/>
      <c r="AU49" s="22"/>
      <c r="AV49" s="22"/>
      <c r="AW49" s="22"/>
      <c r="AX49" s="22"/>
      <c r="AY49" s="22"/>
      <c r="AZ49" s="22"/>
      <c r="BA49" s="22"/>
      <c r="BB49" s="22"/>
      <c r="BC49" s="22"/>
      <c r="BD49" s="13"/>
      <c r="BE49" s="68">
        <v>-90911.859586665552</v>
      </c>
      <c r="BF49" s="68">
        <v>542983.65953333455</v>
      </c>
      <c r="BG49" s="69">
        <v>-633895.51912000007</v>
      </c>
      <c r="BH49" s="70">
        <v>-1.1674301942434133</v>
      </c>
      <c r="BI49" s="22"/>
      <c r="BJ49" s="30"/>
      <c r="BK49" s="30"/>
      <c r="BL49" s="22"/>
      <c r="BM49" s="22"/>
      <c r="BN49" s="22"/>
      <c r="BO49" s="22"/>
      <c r="BP49" s="22"/>
      <c r="BQ49" s="22"/>
      <c r="BR49" s="22"/>
      <c r="BS49" s="22"/>
      <c r="BT49" s="22"/>
      <c r="BU49" s="13"/>
      <c r="BV49" s="68">
        <v>-1971324.6746499999</v>
      </c>
      <c r="BW49" s="68">
        <v>446569.35063000012</v>
      </c>
      <c r="BX49" s="69">
        <v>-2417894.0252800002</v>
      </c>
      <c r="BY49" s="70">
        <v>-5.414375218247609</v>
      </c>
      <c r="BZ49" s="22"/>
      <c r="CA49" s="30"/>
      <c r="CB49" s="30"/>
      <c r="CC49" s="22"/>
      <c r="CD49" s="22"/>
      <c r="CE49" s="22"/>
      <c r="CF49" s="22"/>
      <c r="CG49" s="22"/>
      <c r="CH49" s="22"/>
      <c r="CI49" s="22"/>
      <c r="CJ49" s="22"/>
      <c r="CK49" s="22"/>
      <c r="CL49" s="13"/>
      <c r="CM49" s="68">
        <v>124729.23069999815</v>
      </c>
      <c r="CN49" s="68">
        <v>178896.59695000097</v>
      </c>
      <c r="CO49" s="69">
        <v>-54167.366250002815</v>
      </c>
      <c r="CP49" s="70">
        <v>-0.3027858951679322</v>
      </c>
      <c r="CQ49" s="22"/>
      <c r="CR49" s="30"/>
      <c r="CS49" s="30"/>
      <c r="CT49" s="22"/>
      <c r="CU49" s="22"/>
      <c r="CV49" s="22"/>
      <c r="CW49" s="22"/>
      <c r="CX49" s="22"/>
      <c r="CY49" s="22"/>
      <c r="CZ49" s="22"/>
      <c r="DA49" s="22"/>
      <c r="DB49" s="22"/>
      <c r="DC49" s="13"/>
      <c r="DD49" s="68">
        <v>-34682.511446889475</v>
      </c>
      <c r="DE49" s="68">
        <v>-12896.588429999701</v>
      </c>
      <c r="DF49" s="69">
        <v>-21785.923016889774</v>
      </c>
      <c r="DG49" s="70">
        <v>1.6892779927916393</v>
      </c>
      <c r="DH49" s="22"/>
      <c r="DI49" s="30"/>
      <c r="DJ49" s="30"/>
      <c r="DK49" s="22"/>
      <c r="DL49" s="22"/>
      <c r="DM49" s="22"/>
      <c r="DN49" s="22"/>
      <c r="DO49" s="22"/>
      <c r="DP49" s="22"/>
      <c r="DQ49" s="22"/>
      <c r="DR49" s="22"/>
      <c r="DS49" s="22"/>
      <c r="DT49" s="13"/>
      <c r="DU49" s="68">
        <v>-36423.726165407934</v>
      </c>
      <c r="DV49" s="68">
        <v>21140.301021437168</v>
      </c>
      <c r="DW49" s="69">
        <v>-57564.027186845102</v>
      </c>
      <c r="DX49" s="70">
        <v>-2.7229521059550059</v>
      </c>
      <c r="DY49" s="22"/>
      <c r="DZ49" s="30"/>
      <c r="EA49" s="30"/>
      <c r="EB49" s="22"/>
      <c r="EC49" s="22"/>
      <c r="ED49" s="22"/>
      <c r="EE49" s="22"/>
      <c r="EF49" s="22"/>
      <c r="EG49" s="22"/>
      <c r="EH49" s="22"/>
      <c r="EI49" s="22"/>
      <c r="EJ49" s="22"/>
      <c r="EK49" s="13"/>
      <c r="EL49" s="68">
        <v>16999.999213555384</v>
      </c>
      <c r="EM49" s="68">
        <v>-23311.68803626965</v>
      </c>
      <c r="EN49" s="69">
        <v>40311.68724982503</v>
      </c>
      <c r="EO49" s="70">
        <v>-1.7292478857432296</v>
      </c>
      <c r="EP49" s="22"/>
      <c r="EQ49" s="30"/>
      <c r="ER49" s="30"/>
      <c r="ES49" s="22"/>
      <c r="ET49" s="22"/>
      <c r="EU49" s="22"/>
      <c r="EV49" s="22"/>
      <c r="EW49" s="22"/>
      <c r="EX49" s="22"/>
      <c r="EY49" s="22"/>
      <c r="EZ49" s="22"/>
      <c r="FA49" s="22"/>
      <c r="FB49" s="13"/>
      <c r="FC49" s="68">
        <v>-13628.39059000001</v>
      </c>
      <c r="FD49" s="68">
        <v>1487.935450000029</v>
      </c>
      <c r="FE49" s="69">
        <v>-15116.32604000004</v>
      </c>
      <c r="FF49" s="70">
        <v>-10.159261976048587</v>
      </c>
      <c r="FG49" s="22"/>
      <c r="FH49" s="30"/>
      <c r="FI49" s="30"/>
      <c r="FJ49" s="22"/>
      <c r="FK49" s="22"/>
      <c r="FL49" s="22"/>
      <c r="FM49" s="22"/>
      <c r="FN49" s="22"/>
      <c r="FO49" s="22"/>
      <c r="FP49" s="22"/>
      <c r="FQ49" s="22"/>
      <c r="FR49" s="22"/>
      <c r="FS49" s="13"/>
    </row>
    <row r="50" spans="1:175" x14ac:dyDescent="0.2">
      <c r="A50" s="42">
        <v>643</v>
      </c>
      <c r="B50" s="46"/>
      <c r="C50" s="71" t="str">
        <f t="shared" ref="C50:C60" si="15">VLOOKUP($A50&amp;C$1,TEXTDF,(SPRCODE="DE")*2+(SPRCODE="FR")*3,FALSE)</f>
        <v>Altersguthaben</v>
      </c>
      <c r="D50" s="71"/>
      <c r="E50" s="71"/>
      <c r="F50" s="65">
        <f t="shared" ref="F50:F65" si="16">+W50*$G$5+AN50*$H$5+BE50*$I$5+BV50*$K$5+CM50*$L$5+DD50*$M$5+DU50*$N$5+EL50*$P$5+FC50*$Q$5</f>
        <v>-2232952.7452121987</v>
      </c>
      <c r="G50" s="65">
        <f t="shared" ref="G50:G65" si="17">+X50*$G$5+AO50*$H$5+BF50*$I$5+BW50*$K$5+CN50*$L$5+DE50*$M$5+DV50*$N$5+EM50*$P$5+FD50*$Q$5</f>
        <v>-20975067.663528696</v>
      </c>
      <c r="H50" s="72">
        <f t="shared" si="8"/>
        <v>18742114.918316498</v>
      </c>
      <c r="I50" s="73">
        <f t="shared" si="10"/>
        <v>-0.89354252481889052</v>
      </c>
      <c r="J50" s="22"/>
      <c r="K50" s="80"/>
      <c r="L50" s="80"/>
      <c r="M50" s="22"/>
      <c r="N50" s="22"/>
      <c r="O50" s="22"/>
      <c r="P50" s="22"/>
      <c r="Q50" s="22"/>
      <c r="R50" s="22"/>
      <c r="S50" s="22"/>
      <c r="T50" s="22"/>
      <c r="U50" s="22"/>
      <c r="V50" s="13"/>
      <c r="W50" s="65">
        <v>1136074.8879198581</v>
      </c>
      <c r="X50" s="65">
        <v>3445934.4019001424</v>
      </c>
      <c r="Y50" s="72">
        <v>-2309859.5139802843</v>
      </c>
      <c r="Z50" s="73">
        <v>-0.67031441826245775</v>
      </c>
      <c r="AA50" s="22"/>
      <c r="AB50" s="30"/>
      <c r="AC50" s="30"/>
      <c r="AD50" s="22"/>
      <c r="AE50" s="22"/>
      <c r="AF50" s="22"/>
      <c r="AG50" s="22"/>
      <c r="AH50" s="22"/>
      <c r="AI50" s="22"/>
      <c r="AJ50" s="22"/>
      <c r="AK50" s="22"/>
      <c r="AL50" s="22"/>
      <c r="AM50" s="13"/>
      <c r="AN50" s="65">
        <v>-837418</v>
      </c>
      <c r="AO50" s="65">
        <v>-24564057</v>
      </c>
      <c r="AP50" s="72">
        <v>23726639</v>
      </c>
      <c r="AQ50" s="73">
        <v>-0.96590880732771467</v>
      </c>
      <c r="AR50" s="22"/>
      <c r="AS50" s="30"/>
      <c r="AT50" s="30"/>
      <c r="AU50" s="22"/>
      <c r="AV50" s="22"/>
      <c r="AW50" s="22"/>
      <c r="AX50" s="22"/>
      <c r="AY50" s="22"/>
      <c r="AZ50" s="22"/>
      <c r="BA50" s="22"/>
      <c r="BB50" s="22"/>
      <c r="BC50" s="22"/>
      <c r="BD50" s="13"/>
      <c r="BE50" s="65">
        <v>-390051.65885999869</v>
      </c>
      <c r="BF50" s="65">
        <v>294048.87796000089</v>
      </c>
      <c r="BG50" s="72">
        <v>-684100.53681999957</v>
      </c>
      <c r="BH50" s="73">
        <v>-2.3264857923146263</v>
      </c>
      <c r="BI50" s="22"/>
      <c r="BJ50" s="30"/>
      <c r="BK50" s="30"/>
      <c r="BL50" s="22"/>
      <c r="BM50" s="22"/>
      <c r="BN50" s="22"/>
      <c r="BO50" s="22"/>
      <c r="BP50" s="22"/>
      <c r="BQ50" s="22"/>
      <c r="BR50" s="22"/>
      <c r="BS50" s="22"/>
      <c r="BT50" s="22"/>
      <c r="BU50" s="13"/>
      <c r="BV50" s="65">
        <v>-2078522.6680000001</v>
      </c>
      <c r="BW50" s="65">
        <v>-23408.17499999993</v>
      </c>
      <c r="BX50" s="72">
        <v>-2055114.4930000002</v>
      </c>
      <c r="BY50" s="73">
        <v>87.794733805604508</v>
      </c>
      <c r="BZ50" s="22"/>
      <c r="CA50" s="30"/>
      <c r="CB50" s="30"/>
      <c r="CC50" s="22"/>
      <c r="CD50" s="22"/>
      <c r="CE50" s="22"/>
      <c r="CF50" s="22"/>
      <c r="CG50" s="22"/>
      <c r="CH50" s="22"/>
      <c r="CI50" s="22"/>
      <c r="CJ50" s="22"/>
      <c r="CK50" s="22"/>
      <c r="CL50" s="13"/>
      <c r="CM50" s="65">
        <v>21603.243300000206</v>
      </c>
      <c r="CN50" s="65">
        <v>5948.4026999995112</v>
      </c>
      <c r="CO50" s="72">
        <v>15654.840600000694</v>
      </c>
      <c r="CP50" s="73">
        <v>2.6317721562465803</v>
      </c>
      <c r="CQ50" s="22"/>
      <c r="CR50" s="30"/>
      <c r="CS50" s="30"/>
      <c r="CT50" s="22"/>
      <c r="CU50" s="22"/>
      <c r="CV50" s="22"/>
      <c r="CW50" s="22"/>
      <c r="CX50" s="22"/>
      <c r="CY50" s="22"/>
      <c r="CZ50" s="22"/>
      <c r="DA50" s="22"/>
      <c r="DB50" s="22"/>
      <c r="DC50" s="13"/>
      <c r="DD50" s="65">
        <v>-66029</v>
      </c>
      <c r="DE50" s="65">
        <v>-41533</v>
      </c>
      <c r="DF50" s="72">
        <v>-24496</v>
      </c>
      <c r="DG50" s="73">
        <v>0.58979606577901911</v>
      </c>
      <c r="DH50" s="22"/>
      <c r="DI50" s="30"/>
      <c r="DJ50" s="30"/>
      <c r="DK50" s="22"/>
      <c r="DL50" s="22"/>
      <c r="DM50" s="22"/>
      <c r="DN50" s="22"/>
      <c r="DO50" s="22"/>
      <c r="DP50" s="22"/>
      <c r="DQ50" s="22"/>
      <c r="DR50" s="22"/>
      <c r="DS50" s="22"/>
      <c r="DT50" s="13"/>
      <c r="DU50" s="65">
        <v>-18641.635922058253</v>
      </c>
      <c r="DV50" s="65">
        <v>-91783.177438837942</v>
      </c>
      <c r="DW50" s="72">
        <v>73141.541516779689</v>
      </c>
      <c r="DX50" s="73">
        <v>-0.79689485108008395</v>
      </c>
      <c r="DY50" s="22"/>
      <c r="DZ50" s="30"/>
      <c r="EA50" s="30"/>
      <c r="EB50" s="22"/>
      <c r="EC50" s="22"/>
      <c r="ED50" s="22"/>
      <c r="EE50" s="22"/>
      <c r="EF50" s="22"/>
      <c r="EG50" s="22"/>
      <c r="EH50" s="22"/>
      <c r="EI50" s="22"/>
      <c r="EJ50" s="22"/>
      <c r="EK50" s="13"/>
      <c r="EL50" s="65">
        <v>0</v>
      </c>
      <c r="EM50" s="65">
        <v>0</v>
      </c>
      <c r="EN50" s="72">
        <v>0</v>
      </c>
      <c r="EO50" s="73" t="s">
        <v>589</v>
      </c>
      <c r="EP50" s="22"/>
      <c r="EQ50" s="30"/>
      <c r="ER50" s="30"/>
      <c r="ES50" s="22"/>
      <c r="ET50" s="22"/>
      <c r="EU50" s="22"/>
      <c r="EV50" s="22"/>
      <c r="EW50" s="22"/>
      <c r="EX50" s="22"/>
      <c r="EY50" s="22"/>
      <c r="EZ50" s="22"/>
      <c r="FA50" s="22"/>
      <c r="FB50" s="13"/>
      <c r="FC50" s="65">
        <v>32.086350000000493</v>
      </c>
      <c r="FD50" s="65">
        <v>-217.99365000000034</v>
      </c>
      <c r="FE50" s="72">
        <v>250.08000000000084</v>
      </c>
      <c r="FF50" s="73">
        <v>-1.1471893791401742</v>
      </c>
      <c r="FG50" s="22"/>
      <c r="FH50" s="30"/>
      <c r="FI50" s="30"/>
      <c r="FJ50" s="22"/>
      <c r="FK50" s="22"/>
      <c r="FL50" s="22"/>
      <c r="FM50" s="22"/>
      <c r="FN50" s="22"/>
      <c r="FO50" s="22"/>
      <c r="FP50" s="22"/>
      <c r="FQ50" s="22"/>
      <c r="FR50" s="22"/>
      <c r="FS50" s="13"/>
    </row>
    <row r="51" spans="1:175" x14ac:dyDescent="0.2">
      <c r="A51" s="42">
        <v>644</v>
      </c>
      <c r="B51" s="46"/>
      <c r="C51" s="71" t="str">
        <f t="shared" si="15"/>
        <v>Rückstellung für zukünftige Umwandlungssatzverluste</v>
      </c>
      <c r="D51" s="71"/>
      <c r="E51" s="71"/>
      <c r="F51" s="65">
        <f t="shared" si="16"/>
        <v>-188806.24254591722</v>
      </c>
      <c r="G51" s="80">
        <f t="shared" si="17"/>
        <v>-276439.33189679153</v>
      </c>
      <c r="H51" s="72">
        <f t="shared" si="8"/>
        <v>87633.089350874303</v>
      </c>
      <c r="I51" s="73">
        <f t="shared" si="10"/>
        <v>-0.31700658784543756</v>
      </c>
      <c r="J51" s="22"/>
      <c r="K51" s="80"/>
      <c r="L51" s="80"/>
      <c r="M51" s="22"/>
      <c r="N51" s="22"/>
      <c r="O51" s="22"/>
      <c r="P51" s="22"/>
      <c r="Q51" s="22"/>
      <c r="R51" s="22"/>
      <c r="S51" s="22"/>
      <c r="T51" s="22"/>
      <c r="U51" s="22"/>
      <c r="V51" s="13"/>
      <c r="W51" s="65">
        <v>-120400</v>
      </c>
      <c r="X51" s="80" vm="34">
        <v>-157700</v>
      </c>
      <c r="Y51" s="72">
        <v>37300</v>
      </c>
      <c r="Z51" s="73">
        <v>-0.23652504755865567</v>
      </c>
      <c r="AA51" s="22"/>
      <c r="AB51" s="30"/>
      <c r="AC51" s="30"/>
      <c r="AD51" s="22"/>
      <c r="AE51" s="22"/>
      <c r="AF51" s="22"/>
      <c r="AG51" s="22"/>
      <c r="AH51" s="22"/>
      <c r="AI51" s="22"/>
      <c r="AJ51" s="22"/>
      <c r="AK51" s="22"/>
      <c r="AL51" s="22"/>
      <c r="AM51" s="13"/>
      <c r="AN51" s="65">
        <v>-62154.342490000003</v>
      </c>
      <c r="AO51" s="80" vm="89">
        <v>-82573.458810000011</v>
      </c>
      <c r="AP51" s="72">
        <v>20419.116320000008</v>
      </c>
      <c r="AQ51" s="73">
        <v>-0.24728425591307757</v>
      </c>
      <c r="AR51" s="22"/>
      <c r="AS51" s="30"/>
      <c r="AT51" s="30"/>
      <c r="AU51" s="22"/>
      <c r="AV51" s="22"/>
      <c r="AW51" s="22"/>
      <c r="AX51" s="22"/>
      <c r="AY51" s="22"/>
      <c r="AZ51" s="22"/>
      <c r="BA51" s="22"/>
      <c r="BB51" s="22"/>
      <c r="BC51" s="22"/>
      <c r="BD51" s="13"/>
      <c r="BE51" s="65">
        <v>36800</v>
      </c>
      <c r="BF51" s="80" vm="144">
        <v>19200</v>
      </c>
      <c r="BG51" s="72">
        <v>17600</v>
      </c>
      <c r="BH51" s="73">
        <v>0.91666666666666674</v>
      </c>
      <c r="BI51" s="22"/>
      <c r="BJ51" s="30"/>
      <c r="BK51" s="30"/>
      <c r="BL51" s="22"/>
      <c r="BM51" s="22"/>
      <c r="BN51" s="22"/>
      <c r="BO51" s="22"/>
      <c r="BP51" s="22"/>
      <c r="BQ51" s="22"/>
      <c r="BR51" s="22"/>
      <c r="BS51" s="22"/>
      <c r="BT51" s="22"/>
      <c r="BU51" s="13"/>
      <c r="BV51" s="65">
        <v>-41800</v>
      </c>
      <c r="BW51" s="80" vm="199">
        <v>-61100</v>
      </c>
      <c r="BX51" s="72">
        <v>19300</v>
      </c>
      <c r="BY51" s="73">
        <v>-0.31587561374795414</v>
      </c>
      <c r="BZ51" s="22"/>
      <c r="CA51" s="30"/>
      <c r="CB51" s="30"/>
      <c r="CC51" s="22"/>
      <c r="CD51" s="22"/>
      <c r="CE51" s="22"/>
      <c r="CF51" s="22"/>
      <c r="CG51" s="22"/>
      <c r="CH51" s="22"/>
      <c r="CI51" s="22"/>
      <c r="CJ51" s="22"/>
      <c r="CK51" s="22"/>
      <c r="CL51" s="13"/>
      <c r="CM51" s="65">
        <v>3000</v>
      </c>
      <c r="CN51" s="80" vm="254">
        <v>10500</v>
      </c>
      <c r="CO51" s="72">
        <v>-7500</v>
      </c>
      <c r="CP51" s="73">
        <v>-0.7142857142857143</v>
      </c>
      <c r="CQ51" s="22"/>
      <c r="CR51" s="30"/>
      <c r="CS51" s="30"/>
      <c r="CT51" s="22"/>
      <c r="CU51" s="22"/>
      <c r="CV51" s="22"/>
      <c r="CW51" s="22"/>
      <c r="CX51" s="22"/>
      <c r="CY51" s="22"/>
      <c r="CZ51" s="22"/>
      <c r="DA51" s="22"/>
      <c r="DB51" s="22"/>
      <c r="DC51" s="13"/>
      <c r="DD51" s="65">
        <v>-6400</v>
      </c>
      <c r="DE51" s="80" vm="309">
        <v>1300</v>
      </c>
      <c r="DF51" s="72">
        <v>-7700</v>
      </c>
      <c r="DG51" s="73">
        <v>-5.9230769230769234</v>
      </c>
      <c r="DH51" s="22"/>
      <c r="DI51" s="30"/>
      <c r="DJ51" s="30"/>
      <c r="DK51" s="22"/>
      <c r="DL51" s="22"/>
      <c r="DM51" s="22"/>
      <c r="DN51" s="22"/>
      <c r="DO51" s="22"/>
      <c r="DP51" s="22"/>
      <c r="DQ51" s="22"/>
      <c r="DR51" s="22"/>
      <c r="DS51" s="22"/>
      <c r="DT51" s="13"/>
      <c r="DU51" s="65">
        <v>2147.2939440827868</v>
      </c>
      <c r="DV51" s="80" vm="364">
        <v>-6066.0210867915048</v>
      </c>
      <c r="DW51" s="72">
        <v>8213.3150308742916</v>
      </c>
      <c r="DX51" s="73">
        <v>-1.353987220512376</v>
      </c>
      <c r="DY51" s="22"/>
      <c r="DZ51" s="30"/>
      <c r="EA51" s="30"/>
      <c r="EB51" s="22"/>
      <c r="EC51" s="22"/>
      <c r="ED51" s="22"/>
      <c r="EE51" s="22"/>
      <c r="EF51" s="22"/>
      <c r="EG51" s="22"/>
      <c r="EH51" s="22"/>
      <c r="EI51" s="22"/>
      <c r="EJ51" s="22"/>
      <c r="EK51" s="13"/>
      <c r="EL51" s="65">
        <v>0</v>
      </c>
      <c r="EM51" s="80" vm="418">
        <v>0</v>
      </c>
      <c r="EN51" s="72">
        <v>0</v>
      </c>
      <c r="EO51" s="73" t="s">
        <v>589</v>
      </c>
      <c r="EP51" s="22"/>
      <c r="EQ51" s="30"/>
      <c r="ER51" s="30"/>
      <c r="ES51" s="22"/>
      <c r="ET51" s="22"/>
      <c r="EU51" s="22"/>
      <c r="EV51" s="22"/>
      <c r="EW51" s="22"/>
      <c r="EX51" s="22"/>
      <c r="EY51" s="22"/>
      <c r="EZ51" s="22"/>
      <c r="FA51" s="22"/>
      <c r="FB51" s="13"/>
      <c r="FC51" s="65">
        <v>0.80600000000000094</v>
      </c>
      <c r="FD51" s="80" vm="473">
        <v>0.14799999999999969</v>
      </c>
      <c r="FE51" s="72">
        <v>0.65800000000000125</v>
      </c>
      <c r="FF51" s="73">
        <v>4.4459459459459634</v>
      </c>
      <c r="FG51" s="22"/>
      <c r="FH51" s="30"/>
      <c r="FI51" s="30"/>
      <c r="FJ51" s="22"/>
      <c r="FK51" s="22"/>
      <c r="FL51" s="22"/>
      <c r="FM51" s="22"/>
      <c r="FN51" s="22"/>
      <c r="FO51" s="22"/>
      <c r="FP51" s="22"/>
      <c r="FQ51" s="22"/>
      <c r="FR51" s="22"/>
      <c r="FS51" s="13"/>
    </row>
    <row r="52" spans="1:175" x14ac:dyDescent="0.2">
      <c r="A52" s="42">
        <v>645</v>
      </c>
      <c r="B52" s="46"/>
      <c r="C52" s="71" t="str">
        <f t="shared" si="15"/>
        <v>Deckungskapital für laufende Alters- und Hinterbliebenenrenten</v>
      </c>
      <c r="D52" s="71"/>
      <c r="E52" s="71"/>
      <c r="F52" s="65">
        <f t="shared" si="16"/>
        <v>1070334.7392345339</v>
      </c>
      <c r="G52" s="65">
        <f t="shared" si="17"/>
        <v>1055233.6212138587</v>
      </c>
      <c r="H52" s="72">
        <f t="shared" si="8"/>
        <v>15101.118020675145</v>
      </c>
      <c r="I52" s="73">
        <f t="shared" si="10"/>
        <v>1.4310686957930585E-2</v>
      </c>
      <c r="J52" s="22"/>
      <c r="K52" s="80"/>
      <c r="L52" s="80"/>
      <c r="M52" s="22"/>
      <c r="N52" s="22"/>
      <c r="O52" s="22"/>
      <c r="P52" s="22"/>
      <c r="Q52" s="22"/>
      <c r="R52" s="22"/>
      <c r="S52" s="22"/>
      <c r="T52" s="22"/>
      <c r="U52" s="22"/>
      <c r="V52" s="13"/>
      <c r="W52" s="65">
        <v>984338.91357000126</v>
      </c>
      <c r="X52" s="65">
        <v>747450.89751002262</v>
      </c>
      <c r="Y52" s="72">
        <v>236888.01605997863</v>
      </c>
      <c r="Z52" s="73">
        <v>0.31692786355481251</v>
      </c>
      <c r="AA52" s="22"/>
      <c r="AB52" s="30"/>
      <c r="AC52" s="30"/>
      <c r="AD52" s="22"/>
      <c r="AE52" s="22"/>
      <c r="AF52" s="22"/>
      <c r="AG52" s="22"/>
      <c r="AH52" s="22"/>
      <c r="AI52" s="22"/>
      <c r="AJ52" s="22"/>
      <c r="AK52" s="22"/>
      <c r="AL52" s="22"/>
      <c r="AM52" s="13"/>
      <c r="AN52" s="65">
        <v>-410911</v>
      </c>
      <c r="AO52" s="65">
        <v>-221959</v>
      </c>
      <c r="AP52" s="72">
        <v>-188952</v>
      </c>
      <c r="AQ52" s="73">
        <v>0.85129235579543971</v>
      </c>
      <c r="AR52" s="22"/>
      <c r="AS52" s="30"/>
      <c r="AT52" s="30"/>
      <c r="AU52" s="22"/>
      <c r="AV52" s="22"/>
      <c r="AW52" s="22"/>
      <c r="AX52" s="22"/>
      <c r="AY52" s="22"/>
      <c r="AZ52" s="22"/>
      <c r="BA52" s="22"/>
      <c r="BB52" s="22"/>
      <c r="BC52" s="22"/>
      <c r="BD52" s="13"/>
      <c r="BE52" s="65">
        <v>196148.22594999915</v>
      </c>
      <c r="BF52" s="65">
        <v>194103.64002000011</v>
      </c>
      <c r="BG52" s="72">
        <v>2044.5859299990407</v>
      </c>
      <c r="BH52" s="73">
        <v>1.0533475465933417E-2</v>
      </c>
      <c r="BI52" s="22"/>
      <c r="BJ52" s="30"/>
      <c r="BK52" s="30"/>
      <c r="BL52" s="22"/>
      <c r="BM52" s="22"/>
      <c r="BN52" s="22"/>
      <c r="BO52" s="22"/>
      <c r="BP52" s="22"/>
      <c r="BQ52" s="22"/>
      <c r="BR52" s="22"/>
      <c r="BS52" s="22"/>
      <c r="BT52" s="22"/>
      <c r="BU52" s="13"/>
      <c r="BV52" s="65">
        <v>189452.777</v>
      </c>
      <c r="BW52" s="65">
        <v>218001.226</v>
      </c>
      <c r="BX52" s="72">
        <v>-28548.448999999993</v>
      </c>
      <c r="BY52" s="73">
        <v>-0.13095545159915745</v>
      </c>
      <c r="BZ52" s="22"/>
      <c r="CA52" s="30"/>
      <c r="CB52" s="30"/>
      <c r="CC52" s="22"/>
      <c r="CD52" s="22"/>
      <c r="CE52" s="22"/>
      <c r="CF52" s="22"/>
      <c r="CG52" s="22"/>
      <c r="CH52" s="22"/>
      <c r="CI52" s="22"/>
      <c r="CJ52" s="22"/>
      <c r="CK52" s="22"/>
      <c r="CL52" s="13"/>
      <c r="CM52" s="65">
        <v>108795.76959999994</v>
      </c>
      <c r="CN52" s="65">
        <v>108167.62520000007</v>
      </c>
      <c r="CO52" s="72">
        <v>628.14439999987371</v>
      </c>
      <c r="CP52" s="73">
        <v>5.80713867794036E-3</v>
      </c>
      <c r="CQ52" s="22"/>
      <c r="CR52" s="30"/>
      <c r="CS52" s="30"/>
      <c r="CT52" s="22"/>
      <c r="CU52" s="22"/>
      <c r="CV52" s="22"/>
      <c r="CW52" s="22"/>
      <c r="CX52" s="22"/>
      <c r="CY52" s="22"/>
      <c r="CZ52" s="22"/>
      <c r="DA52" s="22"/>
      <c r="DB52" s="22"/>
      <c r="DC52" s="13"/>
      <c r="DD52" s="65">
        <v>35906.38334650841</v>
      </c>
      <c r="DE52" s="65">
        <v>42618.274200000335</v>
      </c>
      <c r="DF52" s="72">
        <v>-6711.8908534919246</v>
      </c>
      <c r="DG52" s="73">
        <v>-0.15748856516324805</v>
      </c>
      <c r="DH52" s="22"/>
      <c r="DI52" s="30"/>
      <c r="DJ52" s="30"/>
      <c r="DK52" s="22"/>
      <c r="DL52" s="22"/>
      <c r="DM52" s="22"/>
      <c r="DN52" s="22"/>
      <c r="DO52" s="22"/>
      <c r="DP52" s="22"/>
      <c r="DQ52" s="22"/>
      <c r="DR52" s="22"/>
      <c r="DS52" s="22"/>
      <c r="DT52" s="13"/>
      <c r="DU52" s="65">
        <v>-25574.194681975176</v>
      </c>
      <c r="DV52" s="65">
        <v>-12184.021016164566</v>
      </c>
      <c r="DW52" s="72">
        <v>-13390.173665810609</v>
      </c>
      <c r="DX52" s="73">
        <v>1.0989946297733595</v>
      </c>
      <c r="DY52" s="22"/>
      <c r="DZ52" s="30"/>
      <c r="EA52" s="30"/>
      <c r="EB52" s="22"/>
      <c r="EC52" s="22"/>
      <c r="ED52" s="22"/>
      <c r="EE52" s="22"/>
      <c r="EF52" s="22"/>
      <c r="EG52" s="22"/>
      <c r="EH52" s="22"/>
      <c r="EI52" s="22"/>
      <c r="EJ52" s="22"/>
      <c r="EK52" s="13"/>
      <c r="EL52" s="65">
        <v>-7401.789999999979</v>
      </c>
      <c r="EM52" s="65">
        <v>-20403.601000000108</v>
      </c>
      <c r="EN52" s="72">
        <v>13001.811000000129</v>
      </c>
      <c r="EO52" s="73">
        <v>-0.63723119267035555</v>
      </c>
      <c r="EP52" s="22"/>
      <c r="EQ52" s="30"/>
      <c r="ER52" s="30"/>
      <c r="ES52" s="22"/>
      <c r="ET52" s="22"/>
      <c r="EU52" s="22"/>
      <c r="EV52" s="22"/>
      <c r="EW52" s="22"/>
      <c r="EX52" s="22"/>
      <c r="EY52" s="22"/>
      <c r="EZ52" s="22"/>
      <c r="FA52" s="22"/>
      <c r="FB52" s="13"/>
      <c r="FC52" s="65">
        <v>-420.34555</v>
      </c>
      <c r="FD52" s="65">
        <v>-561.41970000000219</v>
      </c>
      <c r="FE52" s="72">
        <v>141.07415000000219</v>
      </c>
      <c r="FF52" s="73">
        <v>-0.25128108258403048</v>
      </c>
      <c r="FG52" s="22"/>
      <c r="FH52" s="30"/>
      <c r="FI52" s="30"/>
      <c r="FJ52" s="22"/>
      <c r="FK52" s="22"/>
      <c r="FL52" s="22"/>
      <c r="FM52" s="22"/>
      <c r="FN52" s="22"/>
      <c r="FO52" s="22"/>
      <c r="FP52" s="22"/>
      <c r="FQ52" s="22"/>
      <c r="FR52" s="22"/>
      <c r="FS52" s="13"/>
    </row>
    <row r="53" spans="1:175" x14ac:dyDescent="0.2">
      <c r="A53" s="42">
        <v>646</v>
      </c>
      <c r="B53" s="46"/>
      <c r="C53" s="71" t="str">
        <f t="shared" si="15"/>
        <v>Deckungskapital für laufende Invaliden- und Invalidenkinderrenten</v>
      </c>
      <c r="D53" s="71"/>
      <c r="E53" s="71"/>
      <c r="F53" s="65">
        <f t="shared" si="16"/>
        <v>-38275.123246401912</v>
      </c>
      <c r="G53" s="80">
        <f t="shared" si="17"/>
        <v>-38782.076257611836</v>
      </c>
      <c r="H53" s="72">
        <f t="shared" si="8"/>
        <v>506.95301120992372</v>
      </c>
      <c r="I53" s="73">
        <f t="shared" si="10"/>
        <v>-1.3071837821226118E-2</v>
      </c>
      <c r="J53" s="22"/>
      <c r="K53" s="80"/>
      <c r="L53" s="80"/>
      <c r="M53" s="22"/>
      <c r="N53" s="22"/>
      <c r="O53" s="22"/>
      <c r="P53" s="22"/>
      <c r="Q53" s="22"/>
      <c r="R53" s="22"/>
      <c r="S53" s="22"/>
      <c r="T53" s="22"/>
      <c r="U53" s="22"/>
      <c r="V53" s="13"/>
      <c r="W53" s="65">
        <v>-7230.9723400082439</v>
      </c>
      <c r="X53" s="80" vm="35">
        <v>68619.163950000424</v>
      </c>
      <c r="Y53" s="72">
        <v>-75850.136290008668</v>
      </c>
      <c r="Z53" s="73">
        <v>-1.1053783217947266</v>
      </c>
      <c r="AA53" s="22"/>
      <c r="AB53" s="30"/>
      <c r="AC53" s="30"/>
      <c r="AD53" s="22"/>
      <c r="AE53" s="22"/>
      <c r="AF53" s="22"/>
      <c r="AG53" s="22"/>
      <c r="AH53" s="22"/>
      <c r="AI53" s="22"/>
      <c r="AJ53" s="22"/>
      <c r="AK53" s="22"/>
      <c r="AL53" s="22"/>
      <c r="AM53" s="13"/>
      <c r="AN53" s="65">
        <v>15920</v>
      </c>
      <c r="AO53" s="80" vm="90">
        <v>-222726.27392715571</v>
      </c>
      <c r="AP53" s="72">
        <v>238646.27392715571</v>
      </c>
      <c r="AQ53" s="73">
        <v>-1.0714778715563964</v>
      </c>
      <c r="AR53" s="22"/>
      <c r="AS53" s="30"/>
      <c r="AT53" s="30"/>
      <c r="AU53" s="22"/>
      <c r="AV53" s="22"/>
      <c r="AW53" s="22"/>
      <c r="AX53" s="22"/>
      <c r="AY53" s="22"/>
      <c r="AZ53" s="22"/>
      <c r="BA53" s="22"/>
      <c r="BB53" s="22"/>
      <c r="BC53" s="22"/>
      <c r="BD53" s="13"/>
      <c r="BE53" s="65">
        <v>5377.0535600000621</v>
      </c>
      <c r="BF53" s="80" vm="145">
        <v>3058.7827599999905</v>
      </c>
      <c r="BG53" s="72">
        <v>2318.2708000000716</v>
      </c>
      <c r="BH53" s="73">
        <v>0.75790632480224862</v>
      </c>
      <c r="BI53" s="22"/>
      <c r="BJ53" s="30"/>
      <c r="BK53" s="30"/>
      <c r="BL53" s="22"/>
      <c r="BM53" s="22"/>
      <c r="BN53" s="22"/>
      <c r="BO53" s="22"/>
      <c r="BP53" s="22"/>
      <c r="BQ53" s="22"/>
      <c r="BR53" s="22"/>
      <c r="BS53" s="22"/>
      <c r="BT53" s="22"/>
      <c r="BU53" s="13"/>
      <c r="BV53" s="65">
        <v>-68718.745999999999</v>
      </c>
      <c r="BW53" s="80" vm="200">
        <v>55923.256999999998</v>
      </c>
      <c r="BX53" s="72">
        <v>-124642.003</v>
      </c>
      <c r="BY53" s="73">
        <v>-2.2288044310437787</v>
      </c>
      <c r="BZ53" s="22"/>
      <c r="CA53" s="30"/>
      <c r="CB53" s="30"/>
      <c r="CC53" s="22"/>
      <c r="CD53" s="22"/>
      <c r="CE53" s="22"/>
      <c r="CF53" s="22"/>
      <c r="CG53" s="22"/>
      <c r="CH53" s="22"/>
      <c r="CI53" s="22"/>
      <c r="CJ53" s="22"/>
      <c r="CK53" s="22"/>
      <c r="CL53" s="13"/>
      <c r="CM53" s="65">
        <v>1211.7797500000484</v>
      </c>
      <c r="CN53" s="80" vm="255">
        <v>7301.9725499999367</v>
      </c>
      <c r="CO53" s="72">
        <v>-6090.1927999998879</v>
      </c>
      <c r="CP53" s="73">
        <v>-0.83404761635264446</v>
      </c>
      <c r="CQ53" s="22"/>
      <c r="CR53" s="30"/>
      <c r="CS53" s="30"/>
      <c r="CT53" s="22"/>
      <c r="CU53" s="22"/>
      <c r="CV53" s="22"/>
      <c r="CW53" s="22"/>
      <c r="CX53" s="22"/>
      <c r="CY53" s="22"/>
      <c r="CZ53" s="22"/>
      <c r="DA53" s="22"/>
      <c r="DB53" s="22"/>
      <c r="DC53" s="13"/>
      <c r="DD53" s="65">
        <v>-2466.2830933978948</v>
      </c>
      <c r="DE53" s="80" vm="310">
        <v>-10536.491420000035</v>
      </c>
      <c r="DF53" s="72">
        <v>8070.20832660214</v>
      </c>
      <c r="DG53" s="73">
        <v>-0.76592937866238142</v>
      </c>
      <c r="DH53" s="22"/>
      <c r="DI53" s="30"/>
      <c r="DJ53" s="30"/>
      <c r="DK53" s="22"/>
      <c r="DL53" s="22"/>
      <c r="DM53" s="22"/>
      <c r="DN53" s="22"/>
      <c r="DO53" s="22"/>
      <c r="DP53" s="22"/>
      <c r="DQ53" s="22"/>
      <c r="DR53" s="22"/>
      <c r="DS53" s="22"/>
      <c r="DT53" s="13"/>
      <c r="DU53" s="65">
        <v>20451.803427004139</v>
      </c>
      <c r="DV53" s="80" vm="365">
        <v>85126.380729543744</v>
      </c>
      <c r="DW53" s="72">
        <v>-64674.577302539605</v>
      </c>
      <c r="DX53" s="73">
        <v>-0.7597477626591238</v>
      </c>
      <c r="DY53" s="22"/>
      <c r="DZ53" s="30"/>
      <c r="EA53" s="30"/>
      <c r="EB53" s="22"/>
      <c r="EC53" s="22"/>
      <c r="ED53" s="22"/>
      <c r="EE53" s="22"/>
      <c r="EF53" s="22"/>
      <c r="EG53" s="22"/>
      <c r="EH53" s="22"/>
      <c r="EI53" s="22"/>
      <c r="EJ53" s="22"/>
      <c r="EK53" s="13"/>
      <c r="EL53" s="65">
        <v>-2292.5100000000093</v>
      </c>
      <c r="EM53" s="80" vm="419">
        <v>-24838.918000000191</v>
      </c>
      <c r="EN53" s="72">
        <v>22546.408000000181</v>
      </c>
      <c r="EO53" s="73">
        <v>-0.90770491693720345</v>
      </c>
      <c r="EP53" s="22"/>
      <c r="EQ53" s="30"/>
      <c r="ER53" s="30"/>
      <c r="ES53" s="22"/>
      <c r="ET53" s="22"/>
      <c r="EU53" s="22"/>
      <c r="EV53" s="22"/>
      <c r="EW53" s="22"/>
      <c r="EX53" s="22"/>
      <c r="EY53" s="22"/>
      <c r="EZ53" s="22"/>
      <c r="FA53" s="22"/>
      <c r="FB53" s="13"/>
      <c r="FC53" s="65">
        <v>-527.24855000000116</v>
      </c>
      <c r="FD53" s="80" vm="474">
        <v>-709.94990000000143</v>
      </c>
      <c r="FE53" s="72">
        <v>182.70135000000028</v>
      </c>
      <c r="FF53" s="73">
        <v>-0.25734400413324932</v>
      </c>
      <c r="FG53" s="22"/>
      <c r="FH53" s="30"/>
      <c r="FI53" s="30"/>
      <c r="FJ53" s="22"/>
      <c r="FK53" s="22"/>
      <c r="FL53" s="22"/>
      <c r="FM53" s="22"/>
      <c r="FN53" s="22"/>
      <c r="FO53" s="22"/>
      <c r="FP53" s="22"/>
      <c r="FQ53" s="22"/>
      <c r="FR53" s="22"/>
      <c r="FS53" s="13"/>
    </row>
    <row r="54" spans="1:175" x14ac:dyDescent="0.2">
      <c r="A54" s="42">
        <v>647</v>
      </c>
      <c r="B54" s="46"/>
      <c r="C54" s="71" t="str">
        <f t="shared" si="15"/>
        <v>Deckungskapital Freizügigkeitspolicen</v>
      </c>
      <c r="D54" s="71"/>
      <c r="E54" s="71"/>
      <c r="F54" s="65">
        <f t="shared" si="16"/>
        <v>-209962.59311627963</v>
      </c>
      <c r="G54" s="80">
        <f t="shared" si="17"/>
        <v>-209389.03793410465</v>
      </c>
      <c r="H54" s="72">
        <f t="shared" si="8"/>
        <v>-573.5551821749832</v>
      </c>
      <c r="I54" s="73">
        <f t="shared" si="10"/>
        <v>2.7391843805857352E-3</v>
      </c>
      <c r="J54" s="22"/>
      <c r="K54" s="80"/>
      <c r="L54" s="80"/>
      <c r="M54" s="22"/>
      <c r="N54" s="22"/>
      <c r="O54" s="22"/>
      <c r="P54" s="22"/>
      <c r="Q54" s="22"/>
      <c r="R54" s="22"/>
      <c r="S54" s="22"/>
      <c r="T54" s="22"/>
      <c r="U54" s="22"/>
      <c r="V54" s="13"/>
      <c r="W54" s="65">
        <v>-4764.0530999754556</v>
      </c>
      <c r="X54" s="80" vm="36">
        <v>-17060.652449989691</v>
      </c>
      <c r="Y54" s="72">
        <v>12296.599350014236</v>
      </c>
      <c r="Z54" s="73">
        <v>-0.7207578599974156</v>
      </c>
      <c r="AA54" s="22"/>
      <c r="AB54" s="30"/>
      <c r="AC54" s="30"/>
      <c r="AD54" s="22"/>
      <c r="AE54" s="22"/>
      <c r="AF54" s="22"/>
      <c r="AG54" s="22"/>
      <c r="AH54" s="22"/>
      <c r="AI54" s="22"/>
      <c r="AJ54" s="22"/>
      <c r="AK54" s="22"/>
      <c r="AL54" s="22"/>
      <c r="AM54" s="13"/>
      <c r="AN54" s="65">
        <v>-115083</v>
      </c>
      <c r="AO54" s="80" vm="91">
        <v>-144106</v>
      </c>
      <c r="AP54" s="72">
        <v>29023</v>
      </c>
      <c r="AQ54" s="73">
        <v>-0.2014003580697542</v>
      </c>
      <c r="AR54" s="22"/>
      <c r="AS54" s="30"/>
      <c r="AT54" s="30"/>
      <c r="AU54" s="22"/>
      <c r="AV54" s="22"/>
      <c r="AW54" s="22"/>
      <c r="AX54" s="22"/>
      <c r="AY54" s="22"/>
      <c r="AZ54" s="22"/>
      <c r="BA54" s="22"/>
      <c r="BB54" s="22"/>
      <c r="BC54" s="22"/>
      <c r="BD54" s="13"/>
      <c r="BE54" s="65">
        <v>-8350.5005499999515</v>
      </c>
      <c r="BF54" s="80" vm="146">
        <v>-3390.5959500000477</v>
      </c>
      <c r="BG54" s="72">
        <v>-4959.9045999999034</v>
      </c>
      <c r="BH54" s="73">
        <v>1.4628415397003685</v>
      </c>
      <c r="BI54" s="22"/>
      <c r="BJ54" s="30"/>
      <c r="BK54" s="30"/>
      <c r="BL54" s="22"/>
      <c r="BM54" s="22"/>
      <c r="BN54" s="22"/>
      <c r="BO54" s="22"/>
      <c r="BP54" s="22"/>
      <c r="BQ54" s="22"/>
      <c r="BR54" s="22"/>
      <c r="BS54" s="22"/>
      <c r="BT54" s="22"/>
      <c r="BU54" s="13"/>
      <c r="BV54" s="65">
        <v>-26439.874</v>
      </c>
      <c r="BW54" s="80" vm="201">
        <v>-34469.398000000001</v>
      </c>
      <c r="BX54" s="72">
        <v>8029.5240000000013</v>
      </c>
      <c r="BY54" s="73">
        <v>-0.23294645296677363</v>
      </c>
      <c r="BZ54" s="22"/>
      <c r="CA54" s="30"/>
      <c r="CB54" s="30"/>
      <c r="CC54" s="22"/>
      <c r="CD54" s="22"/>
      <c r="CE54" s="22"/>
      <c r="CF54" s="22"/>
      <c r="CG54" s="22"/>
      <c r="CH54" s="22"/>
      <c r="CI54" s="22"/>
      <c r="CJ54" s="22"/>
      <c r="CK54" s="22"/>
      <c r="CL54" s="13"/>
      <c r="CM54" s="65">
        <v>-31989.667075325251</v>
      </c>
      <c r="CN54" s="80" vm="256">
        <v>-9220.1779085034723</v>
      </c>
      <c r="CO54" s="72">
        <v>-22769.489166821779</v>
      </c>
      <c r="CP54" s="73">
        <v>2.4695281796918707</v>
      </c>
      <c r="CQ54" s="22"/>
      <c r="CR54" s="30"/>
      <c r="CS54" s="30"/>
      <c r="CT54" s="22"/>
      <c r="CU54" s="22"/>
      <c r="CV54" s="22"/>
      <c r="CW54" s="22"/>
      <c r="CX54" s="22"/>
      <c r="CY54" s="22"/>
      <c r="CZ54" s="22"/>
      <c r="DA54" s="22"/>
      <c r="DB54" s="22"/>
      <c r="DC54" s="13"/>
      <c r="DD54" s="65">
        <v>-1142</v>
      </c>
      <c r="DE54" s="80" vm="311">
        <v>-1629</v>
      </c>
      <c r="DF54" s="72">
        <v>487</v>
      </c>
      <c r="DG54" s="73">
        <v>-0.29895641497851444</v>
      </c>
      <c r="DH54" s="22"/>
      <c r="DI54" s="30"/>
      <c r="DJ54" s="30"/>
      <c r="DK54" s="22"/>
      <c r="DL54" s="22"/>
      <c r="DM54" s="22"/>
      <c r="DN54" s="22"/>
      <c r="DO54" s="22"/>
      <c r="DP54" s="22"/>
      <c r="DQ54" s="22"/>
      <c r="DR54" s="22"/>
      <c r="DS54" s="22"/>
      <c r="DT54" s="13"/>
      <c r="DU54" s="65">
        <v>-8927.5267509789992</v>
      </c>
      <c r="DV54" s="80" vm="366">
        <v>579.72417666199908</v>
      </c>
      <c r="DW54" s="72">
        <v>-9507.2509276409983</v>
      </c>
      <c r="DX54" s="73">
        <v>-16.399610901830791</v>
      </c>
      <c r="DY54" s="22"/>
      <c r="DZ54" s="30"/>
      <c r="EA54" s="30"/>
      <c r="EB54" s="22"/>
      <c r="EC54" s="22"/>
      <c r="ED54" s="22"/>
      <c r="EE54" s="22"/>
      <c r="EF54" s="22"/>
      <c r="EG54" s="22"/>
      <c r="EH54" s="22"/>
      <c r="EI54" s="22"/>
      <c r="EJ54" s="22"/>
      <c r="EK54" s="13"/>
      <c r="EL54" s="65">
        <v>-83.23700000000008</v>
      </c>
      <c r="EM54" s="80" vm="420">
        <v>-578.01699999999983</v>
      </c>
      <c r="EN54" s="72">
        <v>494.77999999999975</v>
      </c>
      <c r="EO54" s="73">
        <v>-0.8559955849049421</v>
      </c>
      <c r="EP54" s="22"/>
      <c r="EQ54" s="30"/>
      <c r="ER54" s="30"/>
      <c r="ES54" s="22"/>
      <c r="ET54" s="22"/>
      <c r="EU54" s="22"/>
      <c r="EV54" s="22"/>
      <c r="EW54" s="22"/>
      <c r="EX54" s="22"/>
      <c r="EY54" s="22"/>
      <c r="EZ54" s="22"/>
      <c r="FA54" s="22"/>
      <c r="FB54" s="13"/>
      <c r="FC54" s="65">
        <v>-13182.73464000001</v>
      </c>
      <c r="FD54" s="80" vm="475">
        <v>485.07919772653258</v>
      </c>
      <c r="FE54" s="72">
        <v>-13667.813837726542</v>
      </c>
      <c r="FF54" s="73">
        <v>-28.176458404699279</v>
      </c>
      <c r="FG54" s="22"/>
      <c r="FH54" s="30"/>
      <c r="FI54" s="30"/>
      <c r="FJ54" s="22"/>
      <c r="FK54" s="22"/>
      <c r="FL54" s="22"/>
      <c r="FM54" s="22"/>
      <c r="FN54" s="22"/>
      <c r="FO54" s="22"/>
      <c r="FP54" s="22"/>
      <c r="FQ54" s="22"/>
      <c r="FR54" s="22"/>
      <c r="FS54" s="13"/>
    </row>
    <row r="55" spans="1:175" x14ac:dyDescent="0.2">
      <c r="A55" s="42">
        <v>648</v>
      </c>
      <c r="B55" s="46"/>
      <c r="C55" s="71" t="str">
        <f t="shared" si="15"/>
        <v>Deckungskapital übrige Deckungen</v>
      </c>
      <c r="D55" s="71"/>
      <c r="E55" s="71"/>
      <c r="F55" s="65">
        <f t="shared" si="16"/>
        <v>142724.87776540755</v>
      </c>
      <c r="G55" s="80">
        <f t="shared" si="17"/>
        <v>253472.75424331267</v>
      </c>
      <c r="H55" s="72">
        <f t="shared" si="8"/>
        <v>-110747.87647790511</v>
      </c>
      <c r="I55" s="73">
        <f t="shared" si="10"/>
        <v>-0.43692221204807047</v>
      </c>
      <c r="J55" s="22"/>
      <c r="K55" s="80"/>
      <c r="L55" s="80"/>
      <c r="M55" s="22"/>
      <c r="N55" s="22"/>
      <c r="O55" s="22"/>
      <c r="P55" s="22"/>
      <c r="Q55" s="22"/>
      <c r="R55" s="22"/>
      <c r="S55" s="22"/>
      <c r="T55" s="22"/>
      <c r="U55" s="22"/>
      <c r="V55" s="13"/>
      <c r="W55" s="65">
        <v>132290.78336697631</v>
      </c>
      <c r="X55" s="80" vm="37">
        <v>234921.30086299777</v>
      </c>
      <c r="Y55" s="72">
        <v>-102630.51749602146</v>
      </c>
      <c r="Z55" s="73">
        <v>-0.4368719103759513</v>
      </c>
      <c r="AA55" s="22"/>
      <c r="AB55" s="30"/>
      <c r="AC55" s="30"/>
      <c r="AD55" s="22"/>
      <c r="AE55" s="22"/>
      <c r="AF55" s="22"/>
      <c r="AG55" s="22"/>
      <c r="AH55" s="22"/>
      <c r="AI55" s="22"/>
      <c r="AJ55" s="22"/>
      <c r="AK55" s="22"/>
      <c r="AL55" s="22"/>
      <c r="AM55" s="13"/>
      <c r="AN55" s="65">
        <v>0</v>
      </c>
      <c r="AO55" s="80" vm="92">
        <v>0</v>
      </c>
      <c r="AP55" s="72">
        <v>0</v>
      </c>
      <c r="AQ55" s="73" t="s">
        <v>589</v>
      </c>
      <c r="AR55" s="22"/>
      <c r="AS55" s="30"/>
      <c r="AT55" s="30"/>
      <c r="AU55" s="22"/>
      <c r="AV55" s="22"/>
      <c r="AW55" s="22"/>
      <c r="AX55" s="22"/>
      <c r="AY55" s="22"/>
      <c r="AZ55" s="22"/>
      <c r="BA55" s="22"/>
      <c r="BB55" s="22"/>
      <c r="BC55" s="22"/>
      <c r="BD55" s="13"/>
      <c r="BE55" s="65">
        <v>14397.629900000036</v>
      </c>
      <c r="BF55" s="80" vm="147">
        <v>17430.034519999979</v>
      </c>
      <c r="BG55" s="72">
        <v>-3032.404619999943</v>
      </c>
      <c r="BH55" s="73">
        <v>-0.17397582411672396</v>
      </c>
      <c r="BI55" s="22"/>
      <c r="BJ55" s="30"/>
      <c r="BK55" s="30"/>
      <c r="BL55" s="22"/>
      <c r="BM55" s="22"/>
      <c r="BN55" s="22"/>
      <c r="BO55" s="22"/>
      <c r="BP55" s="22"/>
      <c r="BQ55" s="22"/>
      <c r="BR55" s="22"/>
      <c r="BS55" s="22"/>
      <c r="BT55" s="22"/>
      <c r="BU55" s="13"/>
      <c r="BV55" s="65">
        <v>0</v>
      </c>
      <c r="BW55" s="80" vm="202">
        <v>0</v>
      </c>
      <c r="BX55" s="72">
        <v>0</v>
      </c>
      <c r="BY55" s="73" t="s">
        <v>589</v>
      </c>
      <c r="BZ55" s="22"/>
      <c r="CA55" s="30"/>
      <c r="CB55" s="30"/>
      <c r="CC55" s="22"/>
      <c r="CD55" s="22"/>
      <c r="CE55" s="22"/>
      <c r="CF55" s="22"/>
      <c r="CG55" s="22"/>
      <c r="CH55" s="22"/>
      <c r="CI55" s="22"/>
      <c r="CJ55" s="22"/>
      <c r="CK55" s="22"/>
      <c r="CL55" s="13"/>
      <c r="CM55" s="65">
        <v>-2844.2574246767908</v>
      </c>
      <c r="CN55" s="80" vm="257">
        <v>-308.16834149509668</v>
      </c>
      <c r="CO55" s="72">
        <v>-2536.0890831816941</v>
      </c>
      <c r="CP55" s="73">
        <v>8.2295574908107376</v>
      </c>
      <c r="CQ55" s="22"/>
      <c r="CR55" s="30"/>
      <c r="CS55" s="30"/>
      <c r="CT55" s="22"/>
      <c r="CU55" s="22"/>
      <c r="CV55" s="22"/>
      <c r="CW55" s="22"/>
      <c r="CX55" s="22"/>
      <c r="CY55" s="22"/>
      <c r="CZ55" s="22"/>
      <c r="DA55" s="22"/>
      <c r="DB55" s="22"/>
      <c r="DC55" s="13"/>
      <c r="DD55" s="65">
        <v>-950.75499999999965</v>
      </c>
      <c r="DE55" s="80" vm="312">
        <v>427.8119999999999</v>
      </c>
      <c r="DF55" s="72">
        <v>-1378.5669999999996</v>
      </c>
      <c r="DG55" s="73">
        <v>-3.2223663665348328</v>
      </c>
      <c r="DH55" s="22"/>
      <c r="DI55" s="30"/>
      <c r="DJ55" s="30"/>
      <c r="DK55" s="22"/>
      <c r="DL55" s="22"/>
      <c r="DM55" s="22"/>
      <c r="DN55" s="22"/>
      <c r="DO55" s="22"/>
      <c r="DP55" s="22"/>
      <c r="DQ55" s="22"/>
      <c r="DR55" s="22"/>
      <c r="DS55" s="22"/>
      <c r="DT55" s="13"/>
      <c r="DU55" s="65">
        <v>-168.52307689200097</v>
      </c>
      <c r="DV55" s="80" vm="367">
        <v>1001.7752018099995</v>
      </c>
      <c r="DW55" s="72">
        <v>-1170.2982787020005</v>
      </c>
      <c r="DX55" s="73">
        <v>-1.1682244445535432</v>
      </c>
      <c r="DY55" s="22"/>
      <c r="DZ55" s="30"/>
      <c r="EA55" s="30"/>
      <c r="EB55" s="22"/>
      <c r="EC55" s="22"/>
      <c r="ED55" s="22"/>
      <c r="EE55" s="22"/>
      <c r="EF55" s="22"/>
      <c r="EG55" s="22"/>
      <c r="EH55" s="22"/>
      <c r="EI55" s="22"/>
      <c r="EJ55" s="22"/>
      <c r="EK55" s="13"/>
      <c r="EL55" s="65">
        <v>0</v>
      </c>
      <c r="EM55" s="80" vm="421">
        <v>0</v>
      </c>
      <c r="EN55" s="72">
        <v>0</v>
      </c>
      <c r="EO55" s="73" t="s">
        <v>589</v>
      </c>
      <c r="EP55" s="22"/>
      <c r="EQ55" s="30"/>
      <c r="ER55" s="30"/>
      <c r="ES55" s="22"/>
      <c r="ET55" s="22"/>
      <c r="EU55" s="22"/>
      <c r="EV55" s="22"/>
      <c r="EW55" s="22"/>
      <c r="EX55" s="22"/>
      <c r="EY55" s="22"/>
      <c r="EZ55" s="22"/>
      <c r="FA55" s="22"/>
      <c r="FB55" s="13"/>
      <c r="FC55" s="65">
        <v>0</v>
      </c>
      <c r="FD55" s="80" vm="476">
        <v>0</v>
      </c>
      <c r="FE55" s="72">
        <v>0</v>
      </c>
      <c r="FF55" s="73" t="s">
        <v>589</v>
      </c>
      <c r="FG55" s="22"/>
      <c r="FH55" s="30"/>
      <c r="FI55" s="30"/>
      <c r="FJ55" s="22"/>
      <c r="FK55" s="22"/>
      <c r="FL55" s="22"/>
      <c r="FM55" s="22"/>
      <c r="FN55" s="22"/>
      <c r="FO55" s="22"/>
      <c r="FP55" s="22"/>
      <c r="FQ55" s="22"/>
      <c r="FR55" s="22"/>
      <c r="FS55" s="13"/>
    </row>
    <row r="56" spans="1:175" x14ac:dyDescent="0.2">
      <c r="A56" s="42">
        <v>649</v>
      </c>
      <c r="B56" s="46"/>
      <c r="C56" s="71" t="str">
        <f t="shared" si="15"/>
        <v>DK-Verstärkungen für Rentendeckungskapitalien und Freizügigkeitspolicen</v>
      </c>
      <c r="D56" s="71"/>
      <c r="E56" s="71"/>
      <c r="F56" s="65">
        <f t="shared" si="16"/>
        <v>-136232.46698226678</v>
      </c>
      <c r="G56" s="80">
        <f t="shared" si="17"/>
        <v>540383.25403186923</v>
      </c>
      <c r="H56" s="72">
        <f t="shared" si="8"/>
        <v>-676615.72101413598</v>
      </c>
      <c r="I56" s="73">
        <f t="shared" si="10"/>
        <v>-1.2521034209809774</v>
      </c>
      <c r="J56" s="22"/>
      <c r="K56" s="80"/>
      <c r="L56" s="80"/>
      <c r="M56" s="22"/>
      <c r="N56" s="22"/>
      <c r="O56" s="22"/>
      <c r="P56" s="22"/>
      <c r="Q56" s="22"/>
      <c r="R56" s="22"/>
      <c r="S56" s="22"/>
      <c r="T56" s="22"/>
      <c r="U56" s="22"/>
      <c r="V56" s="13"/>
      <c r="W56" s="65">
        <v>-136286.5124368387</v>
      </c>
      <c r="X56" s="80" vm="38">
        <v>299980.59043683857</v>
      </c>
      <c r="Y56" s="72">
        <v>-436267.10287367727</v>
      </c>
      <c r="Z56" s="73">
        <v>-1.4543177684875384</v>
      </c>
      <c r="AA56" s="22"/>
      <c r="AB56" s="30"/>
      <c r="AC56" s="30"/>
      <c r="AD56" s="22"/>
      <c r="AE56" s="22"/>
      <c r="AF56" s="22"/>
      <c r="AG56" s="22"/>
      <c r="AH56" s="22"/>
      <c r="AI56" s="22"/>
      <c r="AJ56" s="22"/>
      <c r="AK56" s="22"/>
      <c r="AL56" s="22"/>
      <c r="AM56" s="13"/>
      <c r="AN56" s="65">
        <v>-117116</v>
      </c>
      <c r="AO56" s="80" vm="93">
        <v>57937</v>
      </c>
      <c r="AP56" s="72">
        <v>-175053</v>
      </c>
      <c r="AQ56" s="73">
        <v>-3.0214370782056372</v>
      </c>
      <c r="AR56" s="22"/>
      <c r="AS56" s="30"/>
      <c r="AT56" s="30"/>
      <c r="AU56" s="22"/>
      <c r="AV56" s="22"/>
      <c r="AW56" s="22"/>
      <c r="AX56" s="22"/>
      <c r="AY56" s="22"/>
      <c r="AZ56" s="22"/>
      <c r="BA56" s="22"/>
      <c r="BB56" s="22"/>
      <c r="BC56" s="22"/>
      <c r="BD56" s="13"/>
      <c r="BE56" s="65">
        <v>89580</v>
      </c>
      <c r="BF56" s="80" vm="148">
        <v>-6810</v>
      </c>
      <c r="BG56" s="72">
        <v>96390</v>
      </c>
      <c r="BH56" s="73">
        <v>-14.154185022026432</v>
      </c>
      <c r="BI56" s="22"/>
      <c r="BJ56" s="30"/>
      <c r="BK56" s="30"/>
      <c r="BL56" s="22"/>
      <c r="BM56" s="22"/>
      <c r="BN56" s="22"/>
      <c r="BO56" s="22"/>
      <c r="BP56" s="22"/>
      <c r="BQ56" s="22"/>
      <c r="BR56" s="22"/>
      <c r="BS56" s="22"/>
      <c r="BT56" s="22"/>
      <c r="BU56" s="13"/>
      <c r="BV56" s="65">
        <v>79814.206000000006</v>
      </c>
      <c r="BW56" s="80" vm="203">
        <v>221114.09299999999</v>
      </c>
      <c r="BX56" s="72">
        <v>-141299.88699999999</v>
      </c>
      <c r="BY56" s="73">
        <v>-0.63903609707952902</v>
      </c>
      <c r="BZ56" s="22"/>
      <c r="CA56" s="30"/>
      <c r="CB56" s="30"/>
      <c r="CC56" s="22"/>
      <c r="CD56" s="22"/>
      <c r="CE56" s="22"/>
      <c r="CF56" s="22"/>
      <c r="CG56" s="22"/>
      <c r="CH56" s="22"/>
      <c r="CI56" s="22"/>
      <c r="CJ56" s="22"/>
      <c r="CK56" s="22"/>
      <c r="CL56" s="13"/>
      <c r="CM56" s="65">
        <v>-3000</v>
      </c>
      <c r="CN56" s="80" vm="258">
        <v>-1000</v>
      </c>
      <c r="CO56" s="72">
        <v>-2000</v>
      </c>
      <c r="CP56" s="73">
        <v>2</v>
      </c>
      <c r="CQ56" s="22"/>
      <c r="CR56" s="30"/>
      <c r="CS56" s="30"/>
      <c r="CT56" s="22"/>
      <c r="CU56" s="22"/>
      <c r="CV56" s="22"/>
      <c r="CW56" s="22"/>
      <c r="CX56" s="22"/>
      <c r="CY56" s="22"/>
      <c r="CZ56" s="22"/>
      <c r="DA56" s="22"/>
      <c r="DB56" s="22"/>
      <c r="DC56" s="13"/>
      <c r="DD56" s="65">
        <v>-4800</v>
      </c>
      <c r="DE56" s="80" vm="313">
        <v>-9400</v>
      </c>
      <c r="DF56" s="72">
        <v>4600</v>
      </c>
      <c r="DG56" s="73">
        <v>-0.48936170212765961</v>
      </c>
      <c r="DH56" s="22"/>
      <c r="DI56" s="30"/>
      <c r="DJ56" s="30"/>
      <c r="DK56" s="22"/>
      <c r="DL56" s="22"/>
      <c r="DM56" s="22"/>
      <c r="DN56" s="22"/>
      <c r="DO56" s="22"/>
      <c r="DP56" s="22"/>
      <c r="DQ56" s="22"/>
      <c r="DR56" s="22"/>
      <c r="DS56" s="22"/>
      <c r="DT56" s="13"/>
      <c r="DU56" s="65">
        <v>-44380.442345428084</v>
      </c>
      <c r="DV56" s="80" vm="368">
        <v>-24558.51090724278</v>
      </c>
      <c r="DW56" s="72">
        <v>-19821.931438185304</v>
      </c>
      <c r="DX56" s="73">
        <v>0.80713083594736323</v>
      </c>
      <c r="DY56" s="22"/>
      <c r="DZ56" s="30"/>
      <c r="EA56" s="30"/>
      <c r="EB56" s="22"/>
      <c r="EC56" s="22"/>
      <c r="ED56" s="22"/>
      <c r="EE56" s="22"/>
      <c r="EF56" s="22"/>
      <c r="EG56" s="22"/>
      <c r="EH56" s="22"/>
      <c r="EI56" s="22"/>
      <c r="EJ56" s="22"/>
      <c r="EK56" s="13"/>
      <c r="EL56" s="65">
        <v>0</v>
      </c>
      <c r="EM56" s="80" vm="422">
        <v>0</v>
      </c>
      <c r="EN56" s="72">
        <v>0</v>
      </c>
      <c r="EO56" s="73" t="s">
        <v>589</v>
      </c>
      <c r="EP56" s="22"/>
      <c r="EQ56" s="30"/>
      <c r="ER56" s="30"/>
      <c r="ES56" s="22"/>
      <c r="ET56" s="22"/>
      <c r="EU56" s="22"/>
      <c r="EV56" s="22"/>
      <c r="EW56" s="22"/>
      <c r="EX56" s="22"/>
      <c r="EY56" s="22"/>
      <c r="EZ56" s="22"/>
      <c r="FA56" s="22"/>
      <c r="FB56" s="13"/>
      <c r="FC56" s="65">
        <v>-43.718199999999996</v>
      </c>
      <c r="FD56" s="80" vm="477">
        <v>3120.0815022735005</v>
      </c>
      <c r="FE56" s="72">
        <v>-3163.7997022735003</v>
      </c>
      <c r="FF56" s="73">
        <v>-1.0140118775641418</v>
      </c>
      <c r="FG56" s="22"/>
      <c r="FH56" s="30"/>
      <c r="FI56" s="30"/>
      <c r="FJ56" s="22"/>
      <c r="FK56" s="22"/>
      <c r="FL56" s="22"/>
      <c r="FM56" s="22"/>
      <c r="FN56" s="22"/>
      <c r="FO56" s="22"/>
      <c r="FP56" s="22"/>
      <c r="FQ56" s="22"/>
      <c r="FR56" s="22"/>
      <c r="FS56" s="13"/>
    </row>
    <row r="57" spans="1:175" x14ac:dyDescent="0.2">
      <c r="A57" s="42">
        <v>650</v>
      </c>
      <c r="B57" s="46"/>
      <c r="C57" s="71" t="str">
        <f t="shared" si="15"/>
        <v>Rückstellung für eingetretene noch nicht erledigte Versicherungsfälle (RBNS und IBNR)</v>
      </c>
      <c r="D57" s="71"/>
      <c r="E57" s="71"/>
      <c r="F57" s="65">
        <f t="shared" si="16"/>
        <v>-28129.959798675114</v>
      </c>
      <c r="G57" s="80">
        <f t="shared" si="17"/>
        <v>-12827.734436843662</v>
      </c>
      <c r="H57" s="72">
        <f t="shared" si="8"/>
        <v>-15302.225361831452</v>
      </c>
      <c r="I57" s="73">
        <f t="shared" si="10"/>
        <v>1.1929016333453699</v>
      </c>
      <c r="J57" s="22"/>
      <c r="K57" s="80"/>
      <c r="L57" s="80"/>
      <c r="M57" s="22"/>
      <c r="N57" s="22"/>
      <c r="O57" s="22"/>
      <c r="P57" s="22"/>
      <c r="Q57" s="22"/>
      <c r="R57" s="22"/>
      <c r="S57" s="22"/>
      <c r="T57" s="22"/>
      <c r="U57" s="22"/>
      <c r="V57" s="13"/>
      <c r="W57" s="65">
        <v>19885.329279999947</v>
      </c>
      <c r="X57" s="80" vm="39">
        <v>-14029.206200000015</v>
      </c>
      <c r="Y57" s="72">
        <v>33914.535479999962</v>
      </c>
      <c r="Z57" s="73">
        <v>-2.4174236942928333</v>
      </c>
      <c r="AA57" s="22"/>
      <c r="AB57" s="30"/>
      <c r="AC57" s="30"/>
      <c r="AD57" s="22"/>
      <c r="AE57" s="22"/>
      <c r="AF57" s="22"/>
      <c r="AG57" s="22"/>
      <c r="AH57" s="22"/>
      <c r="AI57" s="22"/>
      <c r="AJ57" s="22"/>
      <c r="AK57" s="22"/>
      <c r="AL57" s="22"/>
      <c r="AM57" s="13"/>
      <c r="AN57" s="65">
        <v>200.9828500000001</v>
      </c>
      <c r="AO57" s="80" vm="94">
        <v>-27815.096550000002</v>
      </c>
      <c r="AP57" s="72">
        <v>28016.079400000002</v>
      </c>
      <c r="AQ57" s="73">
        <v>-1.0072256750803907</v>
      </c>
      <c r="AR57" s="22"/>
      <c r="AS57" s="30"/>
      <c r="AT57" s="30"/>
      <c r="AU57" s="22"/>
      <c r="AV57" s="22"/>
      <c r="AW57" s="22"/>
      <c r="AX57" s="22"/>
      <c r="AY57" s="22"/>
      <c r="AZ57" s="22"/>
      <c r="BA57" s="22"/>
      <c r="BB57" s="22"/>
      <c r="BC57" s="22"/>
      <c r="BD57" s="13"/>
      <c r="BE57" s="65">
        <v>-14200</v>
      </c>
      <c r="BF57" s="80" vm="149">
        <v>-1000</v>
      </c>
      <c r="BG57" s="72">
        <v>-13200</v>
      </c>
      <c r="BH57" s="73">
        <v>13.2</v>
      </c>
      <c r="BI57" s="22"/>
      <c r="BJ57" s="30"/>
      <c r="BK57" s="30"/>
      <c r="BL57" s="22"/>
      <c r="BM57" s="22"/>
      <c r="BN57" s="22"/>
      <c r="BO57" s="22"/>
      <c r="BP57" s="22"/>
      <c r="BQ57" s="22"/>
      <c r="BR57" s="22"/>
      <c r="BS57" s="22"/>
      <c r="BT57" s="22"/>
      <c r="BU57" s="13"/>
      <c r="BV57" s="65">
        <v>-52997.293649999963</v>
      </c>
      <c r="BW57" s="80" vm="204">
        <v>22886.600150000006</v>
      </c>
      <c r="BX57" s="72">
        <v>-75883.893799999962</v>
      </c>
      <c r="BY57" s="73">
        <v>-3.3156472915440851</v>
      </c>
      <c r="BZ57" s="22"/>
      <c r="CA57" s="30"/>
      <c r="CB57" s="30"/>
      <c r="CC57" s="22"/>
      <c r="CD57" s="22"/>
      <c r="CE57" s="22"/>
      <c r="CF57" s="22"/>
      <c r="CG57" s="22"/>
      <c r="CH57" s="22"/>
      <c r="CI57" s="22"/>
      <c r="CJ57" s="22"/>
      <c r="CK57" s="22"/>
      <c r="CL57" s="13"/>
      <c r="CM57" s="65">
        <v>5355.4671499999986</v>
      </c>
      <c r="CN57" s="80" vm="259">
        <v>-7066.3993499999997</v>
      </c>
      <c r="CO57" s="72">
        <v>12421.866499999998</v>
      </c>
      <c r="CP57" s="73">
        <v>-1.7578777938724901</v>
      </c>
      <c r="CQ57" s="22"/>
      <c r="CR57" s="30"/>
      <c r="CS57" s="30"/>
      <c r="CT57" s="22"/>
      <c r="CU57" s="22"/>
      <c r="CV57" s="22"/>
      <c r="CW57" s="22"/>
      <c r="CX57" s="22"/>
      <c r="CY57" s="22"/>
      <c r="CZ57" s="22"/>
      <c r="DA57" s="22"/>
      <c r="DB57" s="22"/>
      <c r="DC57" s="13"/>
      <c r="DD57" s="65">
        <v>5394.7532999999994</v>
      </c>
      <c r="DE57" s="80" vm="314">
        <v>-3944.1832100000001</v>
      </c>
      <c r="DF57" s="72">
        <v>9338.9365099999995</v>
      </c>
      <c r="DG57" s="73">
        <v>-2.3677745207986929</v>
      </c>
      <c r="DH57" s="22"/>
      <c r="DI57" s="30"/>
      <c r="DJ57" s="30"/>
      <c r="DK57" s="22"/>
      <c r="DL57" s="22"/>
      <c r="DM57" s="22"/>
      <c r="DN57" s="22"/>
      <c r="DO57" s="22"/>
      <c r="DP57" s="22"/>
      <c r="DQ57" s="22"/>
      <c r="DR57" s="22"/>
      <c r="DS57" s="22"/>
      <c r="DT57" s="13"/>
      <c r="DU57" s="65">
        <v>15334.799271324897</v>
      </c>
      <c r="DV57" s="80" vm="369">
        <v>29702.482723156339</v>
      </c>
      <c r="DW57" s="72">
        <v>-14367.683451831443</v>
      </c>
      <c r="DX57" s="73">
        <v>-0.4837199498017134</v>
      </c>
      <c r="DY57" s="22"/>
      <c r="DZ57" s="30"/>
      <c r="EA57" s="30"/>
      <c r="EB57" s="22"/>
      <c r="EC57" s="22"/>
      <c r="ED57" s="22"/>
      <c r="EE57" s="22"/>
      <c r="EF57" s="22"/>
      <c r="EG57" s="22"/>
      <c r="EH57" s="22"/>
      <c r="EI57" s="22"/>
      <c r="EJ57" s="22"/>
      <c r="EK57" s="13"/>
      <c r="EL57" s="65">
        <v>-7116.7619999999879</v>
      </c>
      <c r="EM57" s="80" vm="423">
        <v>-10583.921999999991</v>
      </c>
      <c r="EN57" s="72">
        <v>3467.1600000000035</v>
      </c>
      <c r="EO57" s="73">
        <v>-0.3275874482068184</v>
      </c>
      <c r="EP57" s="22"/>
      <c r="EQ57" s="30"/>
      <c r="ER57" s="30"/>
      <c r="ES57" s="22"/>
      <c r="ET57" s="22"/>
      <c r="EU57" s="22"/>
      <c r="EV57" s="22"/>
      <c r="EW57" s="22"/>
      <c r="EX57" s="22"/>
      <c r="EY57" s="22"/>
      <c r="EZ57" s="22"/>
      <c r="FA57" s="22"/>
      <c r="FB57" s="13"/>
      <c r="FC57" s="65">
        <v>12.764000000000124</v>
      </c>
      <c r="FD57" s="80" vm="478">
        <v>-978.01000000000022</v>
      </c>
      <c r="FE57" s="72">
        <v>990.77400000000034</v>
      </c>
      <c r="FF57" s="73">
        <v>-1.0130509912986576</v>
      </c>
      <c r="FG57" s="22"/>
      <c r="FH57" s="30"/>
      <c r="FI57" s="30"/>
      <c r="FJ57" s="22"/>
      <c r="FK57" s="22"/>
      <c r="FL57" s="22"/>
      <c r="FM57" s="22"/>
      <c r="FN57" s="22"/>
      <c r="FO57" s="22"/>
      <c r="FP57" s="22"/>
      <c r="FQ57" s="22"/>
      <c r="FR57" s="22"/>
      <c r="FS57" s="13"/>
    </row>
    <row r="58" spans="1:175" x14ac:dyDescent="0.2">
      <c r="A58" s="42">
        <v>651</v>
      </c>
      <c r="B58" s="46"/>
      <c r="C58" s="71" t="str">
        <f t="shared" si="15"/>
        <v>Wertschwankungs- und Zinsgarantierückstellungen</v>
      </c>
      <c r="D58" s="71"/>
      <c r="E58" s="71"/>
      <c r="F58" s="65">
        <f t="shared" si="16"/>
        <v>203401.05200000087</v>
      </c>
      <c r="G58" s="80">
        <f t="shared" si="17"/>
        <v>254245.70299999957</v>
      </c>
      <c r="H58" s="72">
        <f t="shared" si="8"/>
        <v>-50844.650999998703</v>
      </c>
      <c r="I58" s="73">
        <f t="shared" si="10"/>
        <v>-0.19998234149113148</v>
      </c>
      <c r="J58" s="22"/>
      <c r="K58" s="80"/>
      <c r="L58" s="80"/>
      <c r="M58" s="22"/>
      <c r="N58" s="22"/>
      <c r="O58" s="22"/>
      <c r="P58" s="22"/>
      <c r="Q58" s="22"/>
      <c r="R58" s="22"/>
      <c r="S58" s="22"/>
      <c r="T58" s="22"/>
      <c r="U58" s="22"/>
      <c r="V58" s="13"/>
      <c r="W58" s="65">
        <v>0</v>
      </c>
      <c r="X58" s="80" vm="40">
        <v>0</v>
      </c>
      <c r="Y58" s="72">
        <v>0</v>
      </c>
      <c r="Z58" s="73" t="s">
        <v>589</v>
      </c>
      <c r="AA58" s="22"/>
      <c r="AB58" s="30"/>
      <c r="AC58" s="30"/>
      <c r="AD58" s="22"/>
      <c r="AE58" s="22"/>
      <c r="AF58" s="22"/>
      <c r="AG58" s="22"/>
      <c r="AH58" s="22"/>
      <c r="AI58" s="22"/>
      <c r="AJ58" s="22"/>
      <c r="AK58" s="22"/>
      <c r="AL58" s="22"/>
      <c r="AM58" s="13"/>
      <c r="AN58" s="65">
        <v>148000</v>
      </c>
      <c r="AO58" s="80" vm="95">
        <v>116000</v>
      </c>
      <c r="AP58" s="72">
        <v>32000</v>
      </c>
      <c r="AQ58" s="73">
        <v>0.27586206896551735</v>
      </c>
      <c r="AR58" s="22"/>
      <c r="AS58" s="30"/>
      <c r="AT58" s="30"/>
      <c r="AU58" s="22"/>
      <c r="AV58" s="22"/>
      <c r="AW58" s="22"/>
      <c r="AX58" s="22"/>
      <c r="AY58" s="22"/>
      <c r="AZ58" s="22"/>
      <c r="BA58" s="22"/>
      <c r="BB58" s="22"/>
      <c r="BC58" s="22"/>
      <c r="BD58" s="13"/>
      <c r="BE58" s="65">
        <v>-5100</v>
      </c>
      <c r="BF58" s="80" vm="150">
        <v>43000</v>
      </c>
      <c r="BG58" s="72">
        <v>-48100</v>
      </c>
      <c r="BH58" s="73">
        <v>-1.1186046511627907</v>
      </c>
      <c r="BI58" s="22"/>
      <c r="BJ58" s="30"/>
      <c r="BK58" s="30"/>
      <c r="BL58" s="22"/>
      <c r="BM58" s="22"/>
      <c r="BN58" s="22"/>
      <c r="BO58" s="22"/>
      <c r="BP58" s="22"/>
      <c r="BQ58" s="22"/>
      <c r="BR58" s="22"/>
      <c r="BS58" s="22"/>
      <c r="BT58" s="22"/>
      <c r="BU58" s="13"/>
      <c r="BV58" s="65">
        <v>0</v>
      </c>
      <c r="BW58" s="80" vm="205">
        <v>0</v>
      </c>
      <c r="BX58" s="72">
        <v>0</v>
      </c>
      <c r="BY58" s="73" t="s">
        <v>589</v>
      </c>
      <c r="BZ58" s="22"/>
      <c r="CA58" s="30"/>
      <c r="CB58" s="30"/>
      <c r="CC58" s="22"/>
      <c r="CD58" s="22"/>
      <c r="CE58" s="22"/>
      <c r="CF58" s="22"/>
      <c r="CG58" s="22"/>
      <c r="CH58" s="22"/>
      <c r="CI58" s="22"/>
      <c r="CJ58" s="22"/>
      <c r="CK58" s="22"/>
      <c r="CL58" s="13"/>
      <c r="CM58" s="65">
        <v>18300</v>
      </c>
      <c r="CN58" s="80" vm="260">
        <v>68300</v>
      </c>
      <c r="CO58" s="72">
        <v>-50000</v>
      </c>
      <c r="CP58" s="73">
        <v>-0.7320644216691069</v>
      </c>
      <c r="CQ58" s="22"/>
      <c r="CR58" s="30"/>
      <c r="CS58" s="30"/>
      <c r="CT58" s="22"/>
      <c r="CU58" s="22"/>
      <c r="CV58" s="22"/>
      <c r="CW58" s="22"/>
      <c r="CX58" s="22"/>
      <c r="CY58" s="22"/>
      <c r="CZ58" s="22"/>
      <c r="DA58" s="22"/>
      <c r="DB58" s="22"/>
      <c r="DC58" s="13"/>
      <c r="DD58" s="65">
        <v>15379.567000000003</v>
      </c>
      <c r="DE58" s="80" vm="315">
        <v>13050</v>
      </c>
      <c r="DF58" s="72">
        <v>2329.5670000000027</v>
      </c>
      <c r="DG58" s="73">
        <v>0.17851088122605385</v>
      </c>
      <c r="DH58" s="22"/>
      <c r="DI58" s="30"/>
      <c r="DJ58" s="30"/>
      <c r="DK58" s="22"/>
      <c r="DL58" s="22"/>
      <c r="DM58" s="22"/>
      <c r="DN58" s="22"/>
      <c r="DO58" s="22"/>
      <c r="DP58" s="22"/>
      <c r="DQ58" s="22"/>
      <c r="DR58" s="22"/>
      <c r="DS58" s="22"/>
      <c r="DT58" s="13"/>
      <c r="DU58" s="65">
        <v>9103.1470000000008</v>
      </c>
      <c r="DV58" s="80" vm="370">
        <v>0</v>
      </c>
      <c r="DW58" s="72">
        <v>9103.1470000000008</v>
      </c>
      <c r="DX58" s="73" t="s">
        <v>589</v>
      </c>
      <c r="DY58" s="22"/>
      <c r="DZ58" s="30"/>
      <c r="EA58" s="30"/>
      <c r="EB58" s="22"/>
      <c r="EC58" s="22"/>
      <c r="ED58" s="22"/>
      <c r="EE58" s="22"/>
      <c r="EF58" s="22"/>
      <c r="EG58" s="22"/>
      <c r="EH58" s="22"/>
      <c r="EI58" s="22"/>
      <c r="EJ58" s="22"/>
      <c r="EK58" s="13"/>
      <c r="EL58" s="65">
        <v>17218.338000000862</v>
      </c>
      <c r="EM58" s="80" vm="424">
        <v>13545.702999999578</v>
      </c>
      <c r="EN58" s="72">
        <v>3672.6350000012844</v>
      </c>
      <c r="EO58" s="73">
        <v>0.27112915438950624</v>
      </c>
      <c r="EP58" s="22"/>
      <c r="EQ58" s="30"/>
      <c r="ER58" s="30"/>
      <c r="ES58" s="22"/>
      <c r="ET58" s="22"/>
      <c r="EU58" s="22"/>
      <c r="EV58" s="22"/>
      <c r="EW58" s="22"/>
      <c r="EX58" s="22"/>
      <c r="EY58" s="22"/>
      <c r="EZ58" s="22"/>
      <c r="FA58" s="22"/>
      <c r="FB58" s="13"/>
      <c r="FC58" s="65">
        <v>500</v>
      </c>
      <c r="FD58" s="80" vm="479">
        <v>350</v>
      </c>
      <c r="FE58" s="72">
        <v>150</v>
      </c>
      <c r="FF58" s="73">
        <v>0.4285714285714286</v>
      </c>
      <c r="FG58" s="22"/>
      <c r="FH58" s="30"/>
      <c r="FI58" s="30"/>
      <c r="FJ58" s="22"/>
      <c r="FK58" s="22"/>
      <c r="FL58" s="22"/>
      <c r="FM58" s="22"/>
      <c r="FN58" s="22"/>
      <c r="FO58" s="22"/>
      <c r="FP58" s="22"/>
      <c r="FQ58" s="22"/>
      <c r="FR58" s="22"/>
      <c r="FS58" s="13"/>
    </row>
    <row r="59" spans="1:175" x14ac:dyDescent="0.2">
      <c r="A59" s="42">
        <v>652</v>
      </c>
      <c r="B59" s="46"/>
      <c r="C59" s="71" t="str">
        <f t="shared" si="15"/>
        <v>Teuerungsrückstellungen</v>
      </c>
      <c r="D59" s="71"/>
      <c r="E59" s="71"/>
      <c r="F59" s="65">
        <f t="shared" si="16"/>
        <v>-18123.327766666691</v>
      </c>
      <c r="G59" s="80">
        <f t="shared" si="17"/>
        <v>-13687.096326666624</v>
      </c>
      <c r="H59" s="72">
        <f t="shared" si="8"/>
        <v>-4436.2314400000669</v>
      </c>
      <c r="I59" s="73">
        <f t="shared" si="10"/>
        <v>0.32411779197878077</v>
      </c>
      <c r="J59" s="22"/>
      <c r="K59" s="80"/>
      <c r="L59" s="80"/>
      <c r="M59" s="22"/>
      <c r="N59" s="22"/>
      <c r="O59" s="22"/>
      <c r="P59" s="22"/>
      <c r="Q59" s="22"/>
      <c r="R59" s="22"/>
      <c r="S59" s="22"/>
      <c r="T59" s="22"/>
      <c r="U59" s="22"/>
      <c r="V59" s="13"/>
      <c r="W59" s="65">
        <v>84.357059999951161</v>
      </c>
      <c r="X59" s="80" vm="41">
        <v>430.86348000005819</v>
      </c>
      <c r="Y59" s="72">
        <v>-346.50642000010703</v>
      </c>
      <c r="Z59" s="73">
        <v>-0.80421394730428353</v>
      </c>
      <c r="AA59" s="22"/>
      <c r="AB59" s="30"/>
      <c r="AC59" s="30"/>
      <c r="AD59" s="22"/>
      <c r="AE59" s="22"/>
      <c r="AF59" s="22"/>
      <c r="AG59" s="22"/>
      <c r="AH59" s="22"/>
      <c r="AI59" s="22"/>
      <c r="AJ59" s="22"/>
      <c r="AK59" s="22"/>
      <c r="AL59" s="22"/>
      <c r="AM59" s="13"/>
      <c r="AN59" s="65">
        <v>-146.64530999999999</v>
      </c>
      <c r="AO59" s="80" vm="96">
        <v>156.93708999999998</v>
      </c>
      <c r="AP59" s="72">
        <v>-303.58240000000001</v>
      </c>
      <c r="AQ59" s="73">
        <v>-1.9344209835928523</v>
      </c>
      <c r="AR59" s="22"/>
      <c r="AS59" s="30"/>
      <c r="AT59" s="30"/>
      <c r="AU59" s="22"/>
      <c r="AV59" s="22"/>
      <c r="AW59" s="22"/>
      <c r="AX59" s="22"/>
      <c r="AY59" s="22"/>
      <c r="AZ59" s="22"/>
      <c r="BA59" s="22"/>
      <c r="BB59" s="22"/>
      <c r="BC59" s="22"/>
      <c r="BD59" s="13"/>
      <c r="BE59" s="65">
        <v>-528.24166666666713</v>
      </c>
      <c r="BF59" s="80" vm="151">
        <v>11.916633333333069</v>
      </c>
      <c r="BG59" s="72">
        <v>-540.15830000000017</v>
      </c>
      <c r="BH59" s="73">
        <v>-45.328096022647237</v>
      </c>
      <c r="BI59" s="22"/>
      <c r="BJ59" s="30"/>
      <c r="BK59" s="30"/>
      <c r="BL59" s="22"/>
      <c r="BM59" s="22"/>
      <c r="BN59" s="22"/>
      <c r="BO59" s="22"/>
      <c r="BP59" s="22"/>
      <c r="BQ59" s="22"/>
      <c r="BR59" s="22"/>
      <c r="BS59" s="22"/>
      <c r="BT59" s="22"/>
      <c r="BU59" s="13"/>
      <c r="BV59" s="65">
        <v>86.924000000000007</v>
      </c>
      <c r="BW59" s="80" vm="206">
        <v>71.747480000019067</v>
      </c>
      <c r="BX59" s="72">
        <v>15.17651999998094</v>
      </c>
      <c r="BY59" s="73">
        <v>0.21152687174485996</v>
      </c>
      <c r="BZ59" s="22"/>
      <c r="CA59" s="30"/>
      <c r="CB59" s="30"/>
      <c r="CC59" s="22"/>
      <c r="CD59" s="22"/>
      <c r="CE59" s="22"/>
      <c r="CF59" s="22"/>
      <c r="CG59" s="22"/>
      <c r="CH59" s="22"/>
      <c r="CI59" s="22"/>
      <c r="CJ59" s="22"/>
      <c r="CK59" s="22"/>
      <c r="CL59" s="13"/>
      <c r="CM59" s="65">
        <v>-2000</v>
      </c>
      <c r="CN59" s="80" vm="261">
        <v>-3000.0000000000005</v>
      </c>
      <c r="CO59" s="72">
        <v>1000.0000000000005</v>
      </c>
      <c r="CP59" s="73">
        <v>-0.33333333333333348</v>
      </c>
      <c r="CQ59" s="22"/>
      <c r="CR59" s="30"/>
      <c r="CS59" s="30"/>
      <c r="CT59" s="22"/>
      <c r="CU59" s="22"/>
      <c r="CV59" s="22"/>
      <c r="CW59" s="22"/>
      <c r="CX59" s="22"/>
      <c r="CY59" s="22"/>
      <c r="CZ59" s="22"/>
      <c r="DA59" s="22"/>
      <c r="DB59" s="22"/>
      <c r="DC59" s="13"/>
      <c r="DD59" s="65">
        <v>-6825.1769999999997</v>
      </c>
      <c r="DE59" s="80" vm="316">
        <v>-11000</v>
      </c>
      <c r="DF59" s="72">
        <v>4174.8230000000003</v>
      </c>
      <c r="DG59" s="73">
        <v>-0.37952936363636369</v>
      </c>
      <c r="DH59" s="22"/>
      <c r="DI59" s="30"/>
      <c r="DJ59" s="30"/>
      <c r="DK59" s="22"/>
      <c r="DL59" s="22"/>
      <c r="DM59" s="22"/>
      <c r="DN59" s="22"/>
      <c r="DO59" s="22"/>
      <c r="DP59" s="22"/>
      <c r="DQ59" s="22"/>
      <c r="DR59" s="22"/>
      <c r="DS59" s="22"/>
      <c r="DT59" s="13"/>
      <c r="DU59" s="65">
        <v>-8461.7855299999937</v>
      </c>
      <c r="DV59" s="80" vm="371">
        <v>-308.58803000001353</v>
      </c>
      <c r="DW59" s="72">
        <v>-8153.1974999999802</v>
      </c>
      <c r="DX59" s="73">
        <v>26.420977832483075</v>
      </c>
      <c r="DY59" s="22"/>
      <c r="DZ59" s="30"/>
      <c r="EA59" s="30"/>
      <c r="EB59" s="22"/>
      <c r="EC59" s="22"/>
      <c r="ED59" s="22"/>
      <c r="EE59" s="22"/>
      <c r="EF59" s="22"/>
      <c r="EG59" s="22"/>
      <c r="EH59" s="22"/>
      <c r="EI59" s="22"/>
      <c r="EJ59" s="22"/>
      <c r="EK59" s="13"/>
      <c r="EL59" s="65">
        <v>-332.75931999998284</v>
      </c>
      <c r="EM59" s="80" vm="425">
        <v>-49.97298000002047</v>
      </c>
      <c r="EN59" s="72">
        <v>-282.78633999996237</v>
      </c>
      <c r="EO59" s="73">
        <v>5.658784807306799</v>
      </c>
      <c r="EP59" s="22"/>
      <c r="EQ59" s="30"/>
      <c r="ER59" s="30"/>
      <c r="ES59" s="22"/>
      <c r="ET59" s="22"/>
      <c r="EU59" s="22"/>
      <c r="EV59" s="22"/>
      <c r="EW59" s="22"/>
      <c r="EX59" s="22"/>
      <c r="EY59" s="22"/>
      <c r="EZ59" s="22"/>
      <c r="FA59" s="22"/>
      <c r="FB59" s="13"/>
      <c r="FC59" s="65">
        <v>0</v>
      </c>
      <c r="FD59" s="80" vm="480">
        <v>0</v>
      </c>
      <c r="FE59" s="72">
        <v>0</v>
      </c>
      <c r="FF59" s="73" t="s">
        <v>589</v>
      </c>
      <c r="FG59" s="22"/>
      <c r="FH59" s="30"/>
      <c r="FI59" s="30"/>
      <c r="FJ59" s="22"/>
      <c r="FK59" s="22"/>
      <c r="FL59" s="22"/>
      <c r="FM59" s="22"/>
      <c r="FN59" s="22"/>
      <c r="FO59" s="22"/>
      <c r="FP59" s="22"/>
      <c r="FQ59" s="22"/>
      <c r="FR59" s="22"/>
      <c r="FS59" s="13"/>
    </row>
    <row r="60" spans="1:175" x14ac:dyDescent="0.2">
      <c r="A60" s="42">
        <v>653</v>
      </c>
      <c r="B60" s="46"/>
      <c r="C60" s="71" t="str">
        <f t="shared" si="15"/>
        <v>Übrige versicherungstechnische Rückstellungen</v>
      </c>
      <c r="D60" s="71"/>
      <c r="E60" s="71"/>
      <c r="F60" s="65">
        <f t="shared" si="16"/>
        <v>71619.234513067742</v>
      </c>
      <c r="G60" s="80">
        <f t="shared" si="17"/>
        <v>37252.503073033338</v>
      </c>
      <c r="H60" s="72">
        <f t="shared" si="8"/>
        <v>34366.731440034404</v>
      </c>
      <c r="I60" s="73">
        <f t="shared" si="10"/>
        <v>0.92253482598628622</v>
      </c>
      <c r="J60" s="31"/>
      <c r="K60" s="80"/>
      <c r="L60" s="80"/>
      <c r="M60" s="22"/>
      <c r="N60" s="22"/>
      <c r="O60" s="31"/>
      <c r="P60" s="22"/>
      <c r="Q60" s="22"/>
      <c r="R60" s="22"/>
      <c r="S60" s="22"/>
      <c r="T60" s="22"/>
      <c r="U60" s="22"/>
      <c r="V60" s="13"/>
      <c r="W60" s="65">
        <v>40919.937000000005</v>
      </c>
      <c r="X60" s="80" vm="42">
        <v>-3906.3239999999932</v>
      </c>
      <c r="Y60" s="72">
        <v>44826.260999999999</v>
      </c>
      <c r="Z60" s="73">
        <v>-11.475305427813995</v>
      </c>
      <c r="AA60" s="31"/>
      <c r="AB60" s="30"/>
      <c r="AC60" s="30"/>
      <c r="AD60" s="22"/>
      <c r="AE60" s="22"/>
      <c r="AF60" s="31"/>
      <c r="AG60" s="22"/>
      <c r="AH60" s="22"/>
      <c r="AI60" s="22"/>
      <c r="AJ60" s="22"/>
      <c r="AK60" s="22"/>
      <c r="AL60" s="22"/>
      <c r="AM60" s="13"/>
      <c r="AN60" s="65">
        <v>-25365.288</v>
      </c>
      <c r="AO60" s="80" vm="97">
        <v>-55972.815230000007</v>
      </c>
      <c r="AP60" s="72">
        <v>30607.527230000007</v>
      </c>
      <c r="AQ60" s="73">
        <v>-0.54682843991729668</v>
      </c>
      <c r="AR60" s="31"/>
      <c r="AS60" s="30"/>
      <c r="AT60" s="30"/>
      <c r="AU60" s="22"/>
      <c r="AV60" s="22"/>
      <c r="AW60" s="31"/>
      <c r="AX60" s="22"/>
      <c r="AY60" s="22"/>
      <c r="AZ60" s="22"/>
      <c r="BA60" s="22"/>
      <c r="BB60" s="22"/>
      <c r="BC60" s="22"/>
      <c r="BD60" s="13"/>
      <c r="BE60" s="65">
        <v>-14984.367919999495</v>
      </c>
      <c r="BF60" s="80" vm="152">
        <v>-16668.99640999964</v>
      </c>
      <c r="BG60" s="72">
        <v>1684.6284900001447</v>
      </c>
      <c r="BH60" s="73">
        <v>-0.10106358226758905</v>
      </c>
      <c r="BI60" s="31"/>
      <c r="BJ60" s="30"/>
      <c r="BK60" s="30"/>
      <c r="BL60" s="22"/>
      <c r="BM60" s="22"/>
      <c r="BN60" s="31"/>
      <c r="BO60" s="22"/>
      <c r="BP60" s="22"/>
      <c r="BQ60" s="22"/>
      <c r="BR60" s="22"/>
      <c r="BS60" s="22"/>
      <c r="BT60" s="22"/>
      <c r="BU60" s="13"/>
      <c r="BV60" s="65">
        <v>27800</v>
      </c>
      <c r="BW60" s="80" vm="207">
        <v>47550</v>
      </c>
      <c r="BX60" s="72">
        <v>-19750</v>
      </c>
      <c r="BY60" s="73">
        <v>-0.41535226077812826</v>
      </c>
      <c r="BZ60" s="31"/>
      <c r="CA60" s="30"/>
      <c r="CB60" s="30"/>
      <c r="CC60" s="22"/>
      <c r="CD60" s="22"/>
      <c r="CE60" s="31"/>
      <c r="CF60" s="22"/>
      <c r="CG60" s="22"/>
      <c r="CH60" s="22"/>
      <c r="CI60" s="22"/>
      <c r="CJ60" s="22"/>
      <c r="CK60" s="22"/>
      <c r="CL60" s="13"/>
      <c r="CM60" s="65">
        <v>6296.8954000000012</v>
      </c>
      <c r="CN60" s="80" vm="262">
        <v>-726.65789999998924</v>
      </c>
      <c r="CO60" s="72">
        <v>7023.5532999999905</v>
      </c>
      <c r="CP60" s="73">
        <v>-9.6655569285080283</v>
      </c>
      <c r="CQ60" s="31"/>
      <c r="CR60" s="30"/>
      <c r="CS60" s="30"/>
      <c r="CT60" s="22"/>
      <c r="CU60" s="22"/>
      <c r="CV60" s="31"/>
      <c r="CW60" s="22"/>
      <c r="CX60" s="22"/>
      <c r="CY60" s="22"/>
      <c r="CZ60" s="22"/>
      <c r="DA60" s="22"/>
      <c r="DB60" s="22"/>
      <c r="DC60" s="13"/>
      <c r="DD60" s="65">
        <v>-2750</v>
      </c>
      <c r="DE60" s="80" vm="317">
        <v>7750</v>
      </c>
      <c r="DF60" s="72">
        <v>-10500</v>
      </c>
      <c r="DG60" s="73">
        <v>-1.3548387096774195</v>
      </c>
      <c r="DH60" s="31"/>
      <c r="DI60" s="30"/>
      <c r="DJ60" s="30"/>
      <c r="DK60" s="22"/>
      <c r="DL60" s="22"/>
      <c r="DM60" s="31"/>
      <c r="DN60" s="22"/>
      <c r="DO60" s="22"/>
      <c r="DP60" s="22"/>
      <c r="DQ60" s="22"/>
      <c r="DR60" s="22"/>
      <c r="DS60" s="22"/>
      <c r="DT60" s="13"/>
      <c r="DU60" s="65">
        <v>22693.338499512753</v>
      </c>
      <c r="DV60" s="80" vm="372">
        <v>39630.256669301889</v>
      </c>
      <c r="DW60" s="72">
        <v>-16936.918169789136</v>
      </c>
      <c r="DX60" s="73">
        <v>-0.42737341600183709</v>
      </c>
      <c r="DY60" s="31"/>
      <c r="DZ60" s="30"/>
      <c r="EA60" s="30"/>
      <c r="EB60" s="22"/>
      <c r="EC60" s="22"/>
      <c r="ED60" s="31"/>
      <c r="EE60" s="22"/>
      <c r="EF60" s="22"/>
      <c r="EG60" s="22"/>
      <c r="EH60" s="22"/>
      <c r="EI60" s="22"/>
      <c r="EJ60" s="22"/>
      <c r="EK60" s="13"/>
      <c r="EL60" s="65">
        <v>17008.719533554482</v>
      </c>
      <c r="EM60" s="80" vm="426">
        <v>19597.039943731081</v>
      </c>
      <c r="EN60" s="72">
        <v>-2588.3204101765987</v>
      </c>
      <c r="EO60" s="73">
        <v>-0.13207711050283277</v>
      </c>
      <c r="EP60" s="31"/>
      <c r="EQ60" s="30"/>
      <c r="ER60" s="30"/>
      <c r="ES60" s="22"/>
      <c r="ET60" s="22"/>
      <c r="EU60" s="31"/>
      <c r="EV60" s="22"/>
      <c r="EW60" s="22"/>
      <c r="EX60" s="22"/>
      <c r="EY60" s="22"/>
      <c r="EZ60" s="22"/>
      <c r="FA60" s="22"/>
      <c r="FB60" s="13"/>
      <c r="FC60" s="65">
        <v>0</v>
      </c>
      <c r="FD60" s="80" vm="481">
        <v>0</v>
      </c>
      <c r="FE60" s="72">
        <v>0</v>
      </c>
      <c r="FF60" s="73" t="s">
        <v>589</v>
      </c>
      <c r="FG60" s="31"/>
      <c r="FH60" s="30"/>
      <c r="FI60" s="30"/>
      <c r="FJ60" s="22"/>
      <c r="FK60" s="22"/>
      <c r="FL60" s="31"/>
      <c r="FM60" s="22"/>
      <c r="FN60" s="22"/>
      <c r="FO60" s="22"/>
      <c r="FP60" s="22"/>
      <c r="FQ60" s="22"/>
      <c r="FR60" s="22"/>
      <c r="FS60" s="13"/>
    </row>
    <row r="61" spans="1:175" x14ac:dyDescent="0.2">
      <c r="A61" s="42">
        <v>654</v>
      </c>
      <c r="B61" s="67" t="str">
        <f>VLOOKUP($A61&amp;B$1,TEXTDF,(SPRCODE="DE")*2+(SPRCODE="FR")*3,FALSE)</f>
        <v>Zuweisung zum Überschussfonds</v>
      </c>
      <c r="C61" s="67"/>
      <c r="D61" s="67"/>
      <c r="E61" s="67"/>
      <c r="F61" s="68">
        <f t="shared" si="16"/>
        <v>450484.56892999995</v>
      </c>
      <c r="G61" s="68">
        <f t="shared" si="17"/>
        <v>463744.28808999999</v>
      </c>
      <c r="H61" s="69">
        <f t="shared" si="8"/>
        <v>-13259.719160000037</v>
      </c>
      <c r="I61" s="70">
        <f t="shared" si="10"/>
        <v>-2.8592738499512715E-2</v>
      </c>
      <c r="J61" s="31"/>
      <c r="K61" s="80"/>
      <c r="L61" s="80"/>
      <c r="M61" s="22"/>
      <c r="N61" s="22"/>
      <c r="O61" s="31"/>
      <c r="P61" s="22"/>
      <c r="Q61" s="22"/>
      <c r="R61" s="22"/>
      <c r="S61" s="22"/>
      <c r="T61" s="22"/>
      <c r="U61" s="22"/>
      <c r="V61" s="13"/>
      <c r="W61" s="68">
        <v>119534.22085</v>
      </c>
      <c r="X61" s="68" vm="43">
        <v>147887.80515999999</v>
      </c>
      <c r="Y61" s="69">
        <v>-28353.584309999991</v>
      </c>
      <c r="Z61" s="70">
        <v>-0.19172361290590667</v>
      </c>
      <c r="AA61" s="31"/>
      <c r="AB61" s="30"/>
      <c r="AC61" s="30"/>
      <c r="AD61" s="22"/>
      <c r="AE61" s="22"/>
      <c r="AF61" s="31"/>
      <c r="AG61" s="22"/>
      <c r="AH61" s="22"/>
      <c r="AI61" s="22"/>
      <c r="AJ61" s="22"/>
      <c r="AK61" s="22"/>
      <c r="AL61" s="22"/>
      <c r="AM61" s="13"/>
      <c r="AN61" s="68">
        <v>153405.103</v>
      </c>
      <c r="AO61" s="68" vm="98">
        <v>172582.31943</v>
      </c>
      <c r="AP61" s="69">
        <v>-19177.21643</v>
      </c>
      <c r="AQ61" s="70">
        <v>-0.11111924149204833</v>
      </c>
      <c r="AR61" s="31"/>
      <c r="AS61" s="30"/>
      <c r="AT61" s="30"/>
      <c r="AU61" s="22"/>
      <c r="AV61" s="22"/>
      <c r="AW61" s="31"/>
      <c r="AX61" s="22"/>
      <c r="AY61" s="22"/>
      <c r="AZ61" s="22"/>
      <c r="BA61" s="22"/>
      <c r="BB61" s="22"/>
      <c r="BC61" s="22"/>
      <c r="BD61" s="13"/>
      <c r="BE61" s="68">
        <v>15000</v>
      </c>
      <c r="BF61" s="68" vm="153">
        <v>30000</v>
      </c>
      <c r="BG61" s="69">
        <v>-15000</v>
      </c>
      <c r="BH61" s="70">
        <v>-0.5</v>
      </c>
      <c r="BI61" s="31"/>
      <c r="BJ61" s="30"/>
      <c r="BK61" s="30"/>
      <c r="BL61" s="22"/>
      <c r="BM61" s="22"/>
      <c r="BN61" s="31"/>
      <c r="BO61" s="22"/>
      <c r="BP61" s="22"/>
      <c r="BQ61" s="22"/>
      <c r="BR61" s="22"/>
      <c r="BS61" s="22"/>
      <c r="BT61" s="22"/>
      <c r="BU61" s="13"/>
      <c r="BV61" s="68">
        <v>118115.43700000001</v>
      </c>
      <c r="BW61" s="68" vm="208">
        <v>80431.184150000001</v>
      </c>
      <c r="BX61" s="69">
        <v>37684.252850000004</v>
      </c>
      <c r="BY61" s="70">
        <v>0.46852788813504009</v>
      </c>
      <c r="BZ61" s="31"/>
      <c r="CA61" s="30"/>
      <c r="CB61" s="30"/>
      <c r="CC61" s="22"/>
      <c r="CD61" s="22"/>
      <c r="CE61" s="31"/>
      <c r="CF61" s="22"/>
      <c r="CG61" s="22"/>
      <c r="CH61" s="22"/>
      <c r="CI61" s="22"/>
      <c r="CJ61" s="22"/>
      <c r="CK61" s="22"/>
      <c r="CL61" s="13"/>
      <c r="CM61" s="68">
        <v>13986.436689999999</v>
      </c>
      <c r="CN61" s="68" vm="263">
        <v>1912.7919099999961</v>
      </c>
      <c r="CO61" s="69">
        <v>12073.644780000002</v>
      </c>
      <c r="CP61" s="70">
        <v>6.3120534527982333</v>
      </c>
      <c r="CQ61" s="31"/>
      <c r="CR61" s="30"/>
      <c r="CS61" s="30"/>
      <c r="CT61" s="22"/>
      <c r="CU61" s="22"/>
      <c r="CV61" s="31"/>
      <c r="CW61" s="22"/>
      <c r="CX61" s="22"/>
      <c r="CY61" s="22"/>
      <c r="CZ61" s="22"/>
      <c r="DA61" s="22"/>
      <c r="DB61" s="22"/>
      <c r="DC61" s="13"/>
      <c r="DD61" s="68">
        <v>6000</v>
      </c>
      <c r="DE61" s="68" vm="318">
        <v>4000</v>
      </c>
      <c r="DF61" s="69">
        <v>2000</v>
      </c>
      <c r="DG61" s="70">
        <v>0.5</v>
      </c>
      <c r="DH61" s="31"/>
      <c r="DI61" s="30"/>
      <c r="DJ61" s="30"/>
      <c r="DK61" s="22"/>
      <c r="DL61" s="22"/>
      <c r="DM61" s="31"/>
      <c r="DN61" s="22"/>
      <c r="DO61" s="22"/>
      <c r="DP61" s="22"/>
      <c r="DQ61" s="22"/>
      <c r="DR61" s="22"/>
      <c r="DS61" s="22"/>
      <c r="DT61" s="13"/>
      <c r="DU61" s="68">
        <v>11147.50829</v>
      </c>
      <c r="DV61" s="68" vm="373">
        <v>9271.1480399999982</v>
      </c>
      <c r="DW61" s="69">
        <v>1876.3602500000015</v>
      </c>
      <c r="DX61" s="70">
        <v>0.20238704439887267</v>
      </c>
      <c r="DY61" s="31"/>
      <c r="DZ61" s="30"/>
      <c r="EA61" s="30"/>
      <c r="EB61" s="22"/>
      <c r="EC61" s="22"/>
      <c r="ED61" s="31"/>
      <c r="EE61" s="22"/>
      <c r="EF61" s="22"/>
      <c r="EG61" s="22"/>
      <c r="EH61" s="22"/>
      <c r="EI61" s="22"/>
      <c r="EJ61" s="22"/>
      <c r="EK61" s="13"/>
      <c r="EL61" s="68">
        <v>13249.5401</v>
      </c>
      <c r="EM61" s="68" vm="427">
        <v>17640.6823</v>
      </c>
      <c r="EN61" s="69">
        <v>-4391.1422000000002</v>
      </c>
      <c r="EO61" s="70">
        <v>-0.24892133565604768</v>
      </c>
      <c r="EP61" s="31"/>
      <c r="EQ61" s="30"/>
      <c r="ER61" s="30"/>
      <c r="ES61" s="22"/>
      <c r="ET61" s="22"/>
      <c r="EU61" s="31"/>
      <c r="EV61" s="22"/>
      <c r="EW61" s="22"/>
      <c r="EX61" s="22"/>
      <c r="EY61" s="22"/>
      <c r="EZ61" s="22"/>
      <c r="FA61" s="22"/>
      <c r="FB61" s="13"/>
      <c r="FC61" s="68">
        <v>46.323</v>
      </c>
      <c r="FD61" s="68" vm="482">
        <v>18.357099999999999</v>
      </c>
      <c r="FE61" s="69">
        <v>27.965900000000001</v>
      </c>
      <c r="FF61" s="70">
        <v>1.5234377979092559</v>
      </c>
      <c r="FG61" s="31"/>
      <c r="FH61" s="30"/>
      <c r="FI61" s="30"/>
      <c r="FJ61" s="22"/>
      <c r="FK61" s="22"/>
      <c r="FL61" s="31"/>
      <c r="FM61" s="22"/>
      <c r="FN61" s="22"/>
      <c r="FO61" s="22"/>
      <c r="FP61" s="22"/>
      <c r="FQ61" s="22"/>
      <c r="FR61" s="22"/>
      <c r="FS61" s="13"/>
    </row>
    <row r="62" spans="1:175" x14ac:dyDescent="0.2">
      <c r="A62" s="42">
        <v>655</v>
      </c>
      <c r="B62" s="67" t="str">
        <f>VLOOKUP($A62&amp;B$1,TEXTDF,(SPRCODE="DE")*2+(SPRCODE="FR")*3,FALSE)</f>
        <v>Veränderung Prämienüberträge</v>
      </c>
      <c r="C62" s="67"/>
      <c r="D62" s="67"/>
      <c r="E62" s="67"/>
      <c r="F62" s="68">
        <f t="shared" si="16"/>
        <v>-3.40998</v>
      </c>
      <c r="G62" s="68">
        <f t="shared" si="17"/>
        <v>-1.53477</v>
      </c>
      <c r="H62" s="69">
        <f t="shared" si="8"/>
        <v>-1.87521</v>
      </c>
      <c r="I62" s="70">
        <f t="shared" si="10"/>
        <v>1.2218182528978283</v>
      </c>
      <c r="J62" s="22"/>
      <c r="K62" s="80"/>
      <c r="L62" s="80"/>
      <c r="M62" s="22"/>
      <c r="N62" s="22"/>
      <c r="O62" s="22"/>
      <c r="P62" s="22"/>
      <c r="Q62" s="22"/>
      <c r="R62" s="22"/>
      <c r="S62" s="22"/>
      <c r="T62" s="22"/>
      <c r="U62" s="22"/>
      <c r="V62" s="13"/>
      <c r="W62" s="68">
        <v>0</v>
      </c>
      <c r="X62" s="68" vm="44">
        <v>0</v>
      </c>
      <c r="Y62" s="69">
        <v>0</v>
      </c>
      <c r="Z62" s="70" t="s">
        <v>589</v>
      </c>
      <c r="AA62" s="22"/>
      <c r="AB62" s="30"/>
      <c r="AC62" s="30"/>
      <c r="AD62" s="22"/>
      <c r="AE62" s="22"/>
      <c r="AF62" s="22"/>
      <c r="AG62" s="22"/>
      <c r="AH62" s="22"/>
      <c r="AI62" s="22"/>
      <c r="AJ62" s="22"/>
      <c r="AK62" s="22"/>
      <c r="AL62" s="22"/>
      <c r="AM62" s="13"/>
      <c r="AN62" s="68">
        <v>-1.8520000000000001</v>
      </c>
      <c r="AO62" s="68" vm="99">
        <v>-1.53477</v>
      </c>
      <c r="AP62" s="69">
        <v>-0.31723000000000012</v>
      </c>
      <c r="AQ62" s="70">
        <v>0.20669546577011544</v>
      </c>
      <c r="AR62" s="22"/>
      <c r="AS62" s="30"/>
      <c r="AT62" s="30"/>
      <c r="AU62" s="22"/>
      <c r="AV62" s="22"/>
      <c r="AW62" s="22"/>
      <c r="AX62" s="22"/>
      <c r="AY62" s="22"/>
      <c r="AZ62" s="22"/>
      <c r="BA62" s="22"/>
      <c r="BB62" s="22"/>
      <c r="BC62" s="22"/>
      <c r="BD62" s="13"/>
      <c r="BE62" s="68">
        <v>0</v>
      </c>
      <c r="BF62" s="68" vm="154">
        <v>0</v>
      </c>
      <c r="BG62" s="69">
        <v>0</v>
      </c>
      <c r="BH62" s="70" t="s">
        <v>589</v>
      </c>
      <c r="BI62" s="22"/>
      <c r="BJ62" s="30"/>
      <c r="BK62" s="30"/>
      <c r="BL62" s="22"/>
      <c r="BM62" s="22"/>
      <c r="BN62" s="22"/>
      <c r="BO62" s="22"/>
      <c r="BP62" s="22"/>
      <c r="BQ62" s="22"/>
      <c r="BR62" s="22"/>
      <c r="BS62" s="22"/>
      <c r="BT62" s="22"/>
      <c r="BU62" s="13"/>
      <c r="BV62" s="68">
        <v>-1.5580000000000001</v>
      </c>
      <c r="BW62" s="68" vm="209">
        <v>0</v>
      </c>
      <c r="BX62" s="69">
        <v>-1.5580000000000001</v>
      </c>
      <c r="BY62" s="70" t="s">
        <v>589</v>
      </c>
      <c r="BZ62" s="22"/>
      <c r="CA62" s="30"/>
      <c r="CB62" s="30"/>
      <c r="CC62" s="22"/>
      <c r="CD62" s="22"/>
      <c r="CE62" s="22"/>
      <c r="CF62" s="22"/>
      <c r="CG62" s="22"/>
      <c r="CH62" s="22"/>
      <c r="CI62" s="22"/>
      <c r="CJ62" s="22"/>
      <c r="CK62" s="22"/>
      <c r="CL62" s="13"/>
      <c r="CM62" s="68">
        <v>0</v>
      </c>
      <c r="CN62" s="68" vm="264">
        <v>0</v>
      </c>
      <c r="CO62" s="69">
        <v>0</v>
      </c>
      <c r="CP62" s="70" t="s">
        <v>589</v>
      </c>
      <c r="CQ62" s="22"/>
      <c r="CR62" s="30"/>
      <c r="CS62" s="30"/>
      <c r="CT62" s="22"/>
      <c r="CU62" s="22"/>
      <c r="CV62" s="22"/>
      <c r="CW62" s="22"/>
      <c r="CX62" s="22"/>
      <c r="CY62" s="22"/>
      <c r="CZ62" s="22"/>
      <c r="DA62" s="22"/>
      <c r="DB62" s="22"/>
      <c r="DC62" s="13"/>
      <c r="DD62" s="68">
        <v>0</v>
      </c>
      <c r="DE62" s="68" vm="319">
        <v>0</v>
      </c>
      <c r="DF62" s="69">
        <v>0</v>
      </c>
      <c r="DG62" s="70" t="s">
        <v>589</v>
      </c>
      <c r="DH62" s="22"/>
      <c r="DI62" s="30"/>
      <c r="DJ62" s="30"/>
      <c r="DK62" s="22"/>
      <c r="DL62" s="22"/>
      <c r="DM62" s="22"/>
      <c r="DN62" s="22"/>
      <c r="DO62" s="22"/>
      <c r="DP62" s="22"/>
      <c r="DQ62" s="22"/>
      <c r="DR62" s="22"/>
      <c r="DS62" s="22"/>
      <c r="DT62" s="13"/>
      <c r="DU62" s="68">
        <v>2.0000000000000002E-5</v>
      </c>
      <c r="DV62" s="68" vm="374">
        <v>0</v>
      </c>
      <c r="DW62" s="69">
        <v>2.0000000000000002E-5</v>
      </c>
      <c r="DX62" s="70" t="s">
        <v>589</v>
      </c>
      <c r="DY62" s="22"/>
      <c r="DZ62" s="30"/>
      <c r="EA62" s="30"/>
      <c r="EB62" s="22"/>
      <c r="EC62" s="22"/>
      <c r="ED62" s="22"/>
      <c r="EE62" s="22"/>
      <c r="EF62" s="22"/>
      <c r="EG62" s="22"/>
      <c r="EH62" s="22"/>
      <c r="EI62" s="22"/>
      <c r="EJ62" s="22"/>
      <c r="EK62" s="13"/>
      <c r="EL62" s="68">
        <v>0</v>
      </c>
      <c r="EM62" s="68" vm="428">
        <v>0</v>
      </c>
      <c r="EN62" s="69">
        <v>0</v>
      </c>
      <c r="EO62" s="70" t="s">
        <v>589</v>
      </c>
      <c r="EP62" s="22"/>
      <c r="EQ62" s="30"/>
      <c r="ER62" s="30"/>
      <c r="ES62" s="22"/>
      <c r="ET62" s="22"/>
      <c r="EU62" s="22"/>
      <c r="EV62" s="22"/>
      <c r="EW62" s="22"/>
      <c r="EX62" s="22"/>
      <c r="EY62" s="22"/>
      <c r="EZ62" s="22"/>
      <c r="FA62" s="22"/>
      <c r="FB62" s="13"/>
      <c r="FC62" s="68">
        <v>0</v>
      </c>
      <c r="FD62" s="68" vm="483">
        <v>0</v>
      </c>
      <c r="FE62" s="69">
        <v>0</v>
      </c>
      <c r="FF62" s="70" t="s">
        <v>589</v>
      </c>
      <c r="FG62" s="22"/>
      <c r="FH62" s="30"/>
      <c r="FI62" s="30"/>
      <c r="FJ62" s="22"/>
      <c r="FK62" s="22"/>
      <c r="FL62" s="22"/>
      <c r="FM62" s="22"/>
      <c r="FN62" s="22"/>
      <c r="FO62" s="22"/>
      <c r="FP62" s="22"/>
      <c r="FQ62" s="22"/>
      <c r="FR62" s="22"/>
      <c r="FS62" s="13"/>
    </row>
    <row r="63" spans="1:175" x14ac:dyDescent="0.2">
      <c r="A63" s="42">
        <v>656</v>
      </c>
      <c r="B63" s="67" t="str">
        <f>VLOOKUP($A63&amp;B$1,TEXTDF,(SPRCODE="DE")*2+(SPRCODE="FR")*3,FALSE)</f>
        <v>Abschluss- und Verwaltungskosten</v>
      </c>
      <c r="C63" s="67"/>
      <c r="D63" s="67"/>
      <c r="E63" s="67"/>
      <c r="F63" s="68">
        <f t="shared" si="16"/>
        <v>737227.29788341466</v>
      </c>
      <c r="G63" s="68">
        <f t="shared" si="17"/>
        <v>778910.76523240353</v>
      </c>
      <c r="H63" s="69">
        <f t="shared" si="8"/>
        <v>-41683.467348988866</v>
      </c>
      <c r="I63" s="70">
        <f t="shared" si="10"/>
        <v>-5.3515074138886454E-2</v>
      </c>
      <c r="J63" s="22"/>
      <c r="K63" s="80"/>
      <c r="L63" s="80"/>
      <c r="M63" s="22"/>
      <c r="N63" s="22"/>
      <c r="O63" s="22"/>
      <c r="P63" s="22"/>
      <c r="Q63" s="22"/>
      <c r="R63" s="22"/>
      <c r="S63" s="22"/>
      <c r="T63" s="22"/>
      <c r="U63" s="22"/>
      <c r="V63" s="13"/>
      <c r="W63" s="68">
        <v>205982.25032881903</v>
      </c>
      <c r="X63" s="68">
        <v>211706.16633199924</v>
      </c>
      <c r="Y63" s="69">
        <v>-5723.9160031802021</v>
      </c>
      <c r="Z63" s="70">
        <v>-2.7037077390574926E-2</v>
      </c>
      <c r="AA63" s="22"/>
      <c r="AB63" s="30"/>
      <c r="AC63" s="30"/>
      <c r="AD63" s="22"/>
      <c r="AE63" s="22"/>
      <c r="AF63" s="22"/>
      <c r="AG63" s="22"/>
      <c r="AH63" s="22"/>
      <c r="AI63" s="22"/>
      <c r="AJ63" s="22"/>
      <c r="AK63" s="22"/>
      <c r="AL63" s="22"/>
      <c r="AM63" s="13"/>
      <c r="AN63" s="68">
        <v>177862.97395000001</v>
      </c>
      <c r="AO63" s="68">
        <v>193137.68329000002</v>
      </c>
      <c r="AP63" s="69">
        <v>-15274.709340000001</v>
      </c>
      <c r="AQ63" s="70">
        <v>-7.9087152127970461E-2</v>
      </c>
      <c r="AR63" s="22"/>
      <c r="AS63" s="30"/>
      <c r="AT63" s="30"/>
      <c r="AU63" s="22"/>
      <c r="AV63" s="22"/>
      <c r="AW63" s="22"/>
      <c r="AX63" s="22"/>
      <c r="AY63" s="22"/>
      <c r="AZ63" s="22"/>
      <c r="BA63" s="22"/>
      <c r="BB63" s="22"/>
      <c r="BC63" s="22"/>
      <c r="BD63" s="13"/>
      <c r="BE63" s="68">
        <v>70009.608815786371</v>
      </c>
      <c r="BF63" s="68">
        <v>72679.778025773645</v>
      </c>
      <c r="BG63" s="69">
        <v>-2670.1692099872744</v>
      </c>
      <c r="BH63" s="70">
        <v>-3.6738819001901457E-2</v>
      </c>
      <c r="BI63" s="22"/>
      <c r="BJ63" s="30"/>
      <c r="BK63" s="30"/>
      <c r="BL63" s="22"/>
      <c r="BM63" s="22"/>
      <c r="BN63" s="22"/>
      <c r="BO63" s="22"/>
      <c r="BP63" s="22"/>
      <c r="BQ63" s="22"/>
      <c r="BR63" s="22"/>
      <c r="BS63" s="22"/>
      <c r="BT63" s="22"/>
      <c r="BU63" s="13"/>
      <c r="BV63" s="68">
        <v>93326.052200000137</v>
      </c>
      <c r="BW63" s="68">
        <v>97041.60560000001</v>
      </c>
      <c r="BX63" s="69">
        <v>-3715.5533999998734</v>
      </c>
      <c r="BY63" s="70">
        <v>-3.8288251487873959E-2</v>
      </c>
      <c r="BZ63" s="22"/>
      <c r="CA63" s="30"/>
      <c r="CB63" s="30"/>
      <c r="CC63" s="22"/>
      <c r="CD63" s="22"/>
      <c r="CE63" s="22"/>
      <c r="CF63" s="22"/>
      <c r="CG63" s="22"/>
      <c r="CH63" s="22"/>
      <c r="CI63" s="22"/>
      <c r="CJ63" s="22"/>
      <c r="CK63" s="22"/>
      <c r="CL63" s="13"/>
      <c r="CM63" s="68">
        <v>54666.147076552516</v>
      </c>
      <c r="CN63" s="68">
        <v>61117.456314530711</v>
      </c>
      <c r="CO63" s="69">
        <v>-6451.3092379781956</v>
      </c>
      <c r="CP63" s="70">
        <v>-0.10555591850514223</v>
      </c>
      <c r="CQ63" s="22"/>
      <c r="CR63" s="30"/>
      <c r="CS63" s="30"/>
      <c r="CT63" s="22"/>
      <c r="CU63" s="22"/>
      <c r="CV63" s="22"/>
      <c r="CW63" s="22"/>
      <c r="CX63" s="22"/>
      <c r="CY63" s="22"/>
      <c r="CZ63" s="22"/>
      <c r="DA63" s="22"/>
      <c r="DB63" s="22"/>
      <c r="DC63" s="13"/>
      <c r="DD63" s="68">
        <v>22819.826546956632</v>
      </c>
      <c r="DE63" s="68">
        <v>24005.722999999994</v>
      </c>
      <c r="DF63" s="69">
        <v>-1185.8964530433623</v>
      </c>
      <c r="DG63" s="70">
        <v>-4.940057223201999E-2</v>
      </c>
      <c r="DH63" s="22"/>
      <c r="DI63" s="30"/>
      <c r="DJ63" s="30"/>
      <c r="DK63" s="22"/>
      <c r="DL63" s="22"/>
      <c r="DM63" s="22"/>
      <c r="DN63" s="22"/>
      <c r="DO63" s="22"/>
      <c r="DP63" s="22"/>
      <c r="DQ63" s="22"/>
      <c r="DR63" s="22"/>
      <c r="DS63" s="22"/>
      <c r="DT63" s="13"/>
      <c r="DU63" s="68">
        <v>92270.539309500018</v>
      </c>
      <c r="DV63" s="68">
        <v>95028.479549999989</v>
      </c>
      <c r="DW63" s="69">
        <v>-2757.940240499971</v>
      </c>
      <c r="DX63" s="70">
        <v>-2.9022249472579031E-2</v>
      </c>
      <c r="DY63" s="22"/>
      <c r="DZ63" s="30"/>
      <c r="EA63" s="30"/>
      <c r="EB63" s="22"/>
      <c r="EC63" s="22"/>
      <c r="ED63" s="22"/>
      <c r="EE63" s="22"/>
      <c r="EF63" s="22"/>
      <c r="EG63" s="22"/>
      <c r="EH63" s="22"/>
      <c r="EI63" s="22"/>
      <c r="EJ63" s="22"/>
      <c r="EK63" s="13"/>
      <c r="EL63" s="68">
        <v>19756.52</v>
      </c>
      <c r="EM63" s="68">
        <v>23606.126</v>
      </c>
      <c r="EN63" s="69">
        <v>-3849.6059999999998</v>
      </c>
      <c r="EO63" s="70">
        <v>-0.16307656749777577</v>
      </c>
      <c r="EP63" s="22"/>
      <c r="EQ63" s="30"/>
      <c r="ER63" s="30"/>
      <c r="ES63" s="22"/>
      <c r="ET63" s="22"/>
      <c r="EU63" s="22"/>
      <c r="EV63" s="22"/>
      <c r="EW63" s="22"/>
      <c r="EX63" s="22"/>
      <c r="EY63" s="22"/>
      <c r="EZ63" s="22"/>
      <c r="FA63" s="22"/>
      <c r="FB63" s="13"/>
      <c r="FC63" s="68">
        <v>533.37965579999991</v>
      </c>
      <c r="FD63" s="68">
        <v>587.74712010000019</v>
      </c>
      <c r="FE63" s="69">
        <v>-54.367464300000279</v>
      </c>
      <c r="FF63" s="70">
        <v>-9.2501455882506245E-2</v>
      </c>
      <c r="FG63" s="22"/>
      <c r="FH63" s="30"/>
      <c r="FI63" s="30"/>
      <c r="FJ63" s="22"/>
      <c r="FK63" s="22"/>
      <c r="FL63" s="22"/>
      <c r="FM63" s="22"/>
      <c r="FN63" s="22"/>
      <c r="FO63" s="22"/>
      <c r="FP63" s="22"/>
      <c r="FQ63" s="22"/>
      <c r="FR63" s="22"/>
      <c r="FS63" s="13"/>
    </row>
    <row r="64" spans="1:175" x14ac:dyDescent="0.2">
      <c r="A64" s="42">
        <v>657</v>
      </c>
      <c r="B64" s="67" t="str">
        <f>VLOOKUP($A64&amp;B$1,TEXTDF,(SPRCODE="DE")*2+(SPRCODE="FR")*3,FALSE)</f>
        <v>Übriger Aufwand</v>
      </c>
      <c r="C64" s="67"/>
      <c r="D64" s="67"/>
      <c r="E64" s="67"/>
      <c r="F64" s="68">
        <f t="shared" si="16"/>
        <v>46254.844203135639</v>
      </c>
      <c r="G64" s="68">
        <f t="shared" si="17"/>
        <v>45788.112559587564</v>
      </c>
      <c r="H64" s="69">
        <f t="shared" si="8"/>
        <v>466.73164354807523</v>
      </c>
      <c r="I64" s="70">
        <f t="shared" si="10"/>
        <v>1.0193292919437935E-2</v>
      </c>
      <c r="J64" s="22"/>
      <c r="K64" s="80"/>
      <c r="L64" s="80"/>
      <c r="M64" s="22"/>
      <c r="N64" s="22"/>
      <c r="O64" s="22"/>
      <c r="P64" s="22"/>
      <c r="Q64" s="22"/>
      <c r="R64" s="22"/>
      <c r="S64" s="22"/>
      <c r="T64" s="22"/>
      <c r="U64" s="22"/>
      <c r="V64" s="13"/>
      <c r="W64" s="68">
        <v>16096.851934453887</v>
      </c>
      <c r="X64" s="68">
        <v>21830.858577907922</v>
      </c>
      <c r="Y64" s="69">
        <v>-5734.0066434540349</v>
      </c>
      <c r="Z64" s="70">
        <v>-0.26265602990331549</v>
      </c>
      <c r="AA64" s="22"/>
      <c r="AB64" s="30"/>
      <c r="AC64" s="30"/>
      <c r="AD64" s="22"/>
      <c r="AE64" s="22"/>
      <c r="AF64" s="22"/>
      <c r="AG64" s="22"/>
      <c r="AH64" s="22"/>
      <c r="AI64" s="22"/>
      <c r="AJ64" s="22"/>
      <c r="AK64" s="22"/>
      <c r="AL64" s="22"/>
      <c r="AM64" s="13"/>
      <c r="AN64" s="68">
        <v>19059.109539999998</v>
      </c>
      <c r="AO64" s="68">
        <v>13990.925740000002</v>
      </c>
      <c r="AP64" s="69">
        <v>5068.1837999999952</v>
      </c>
      <c r="AQ64" s="70">
        <v>0.36224792370315262</v>
      </c>
      <c r="AR64" s="22"/>
      <c r="AS64" s="30"/>
      <c r="AT64" s="30"/>
      <c r="AU64" s="22"/>
      <c r="AV64" s="22"/>
      <c r="AW64" s="22"/>
      <c r="AX64" s="22"/>
      <c r="AY64" s="22"/>
      <c r="AZ64" s="22"/>
      <c r="BA64" s="22"/>
      <c r="BB64" s="22"/>
      <c r="BC64" s="22"/>
      <c r="BD64" s="13"/>
      <c r="BE64" s="68">
        <v>4090.9027672491602</v>
      </c>
      <c r="BF64" s="68">
        <v>3481.5750866796411</v>
      </c>
      <c r="BG64" s="69">
        <v>609.32768056951909</v>
      </c>
      <c r="BH64" s="70">
        <v>0.17501494737275114</v>
      </c>
      <c r="BI64" s="22"/>
      <c r="BJ64" s="30"/>
      <c r="BK64" s="30"/>
      <c r="BL64" s="22"/>
      <c r="BM64" s="22"/>
      <c r="BN64" s="22"/>
      <c r="BO64" s="22"/>
      <c r="BP64" s="22"/>
      <c r="BQ64" s="22"/>
      <c r="BR64" s="22"/>
      <c r="BS64" s="22"/>
      <c r="BT64" s="22"/>
      <c r="BU64" s="13"/>
      <c r="BV64" s="68">
        <v>2720.6708799999997</v>
      </c>
      <c r="BW64" s="68">
        <v>1796.94199</v>
      </c>
      <c r="BX64" s="69">
        <v>923.72888999999964</v>
      </c>
      <c r="BY64" s="70">
        <v>0.51405604362331125</v>
      </c>
      <c r="BZ64" s="22"/>
      <c r="CA64" s="30"/>
      <c r="CB64" s="30"/>
      <c r="CC64" s="22"/>
      <c r="CD64" s="22"/>
      <c r="CE64" s="22"/>
      <c r="CF64" s="22"/>
      <c r="CG64" s="22"/>
      <c r="CH64" s="22"/>
      <c r="CI64" s="22"/>
      <c r="CJ64" s="22"/>
      <c r="CK64" s="22"/>
      <c r="CL64" s="13"/>
      <c r="CM64" s="68">
        <v>1169.808215</v>
      </c>
      <c r="CN64" s="68">
        <v>1442.959445</v>
      </c>
      <c r="CO64" s="69">
        <v>-273.15122999999994</v>
      </c>
      <c r="CP64" s="70">
        <v>-0.18929931187359184</v>
      </c>
      <c r="CQ64" s="22"/>
      <c r="CR64" s="30"/>
      <c r="CS64" s="30"/>
      <c r="CT64" s="22"/>
      <c r="CU64" s="22"/>
      <c r="CV64" s="22"/>
      <c r="CW64" s="22"/>
      <c r="CX64" s="22"/>
      <c r="CY64" s="22"/>
      <c r="CZ64" s="22"/>
      <c r="DA64" s="22"/>
      <c r="DB64" s="22"/>
      <c r="DC64" s="13"/>
      <c r="DD64" s="68">
        <v>2227.3219359326022</v>
      </c>
      <c r="DE64" s="68">
        <v>1246.2782400000001</v>
      </c>
      <c r="DF64" s="69">
        <v>981.04369593260208</v>
      </c>
      <c r="DG64" s="70">
        <v>0.78717870893148389</v>
      </c>
      <c r="DH64" s="22"/>
      <c r="DI64" s="30"/>
      <c r="DJ64" s="30"/>
      <c r="DK64" s="22"/>
      <c r="DL64" s="22"/>
      <c r="DM64" s="22"/>
      <c r="DN64" s="22"/>
      <c r="DO64" s="22"/>
      <c r="DP64" s="22"/>
      <c r="DQ64" s="22"/>
      <c r="DR64" s="22"/>
      <c r="DS64" s="22"/>
      <c r="DT64" s="13"/>
      <c r="DU64" s="68">
        <v>664.60031049999998</v>
      </c>
      <c r="DV64" s="68">
        <v>1768.3838299999998</v>
      </c>
      <c r="DW64" s="69">
        <v>-1103.7835194999998</v>
      </c>
      <c r="DX64" s="70">
        <v>-0.62417643770244147</v>
      </c>
      <c r="DY64" s="22"/>
      <c r="DZ64" s="30"/>
      <c r="EA64" s="30"/>
      <c r="EB64" s="22"/>
      <c r="EC64" s="22"/>
      <c r="ED64" s="22"/>
      <c r="EE64" s="22"/>
      <c r="EF64" s="22"/>
      <c r="EG64" s="22"/>
      <c r="EH64" s="22"/>
      <c r="EI64" s="22"/>
      <c r="EJ64" s="22"/>
      <c r="EK64" s="13"/>
      <c r="EL64" s="68">
        <v>225.595</v>
      </c>
      <c r="EM64" s="68">
        <v>229.90600000000001</v>
      </c>
      <c r="EN64" s="69">
        <v>-4.311000000000007</v>
      </c>
      <c r="EO64" s="70">
        <v>-1.8751141770984692E-2</v>
      </c>
      <c r="EP64" s="22"/>
      <c r="EQ64" s="30"/>
      <c r="ER64" s="30"/>
      <c r="ES64" s="22"/>
      <c r="ET64" s="22"/>
      <c r="EU64" s="22"/>
      <c r="EV64" s="22"/>
      <c r="EW64" s="22"/>
      <c r="EX64" s="22"/>
      <c r="EY64" s="22"/>
      <c r="EZ64" s="22"/>
      <c r="FA64" s="22"/>
      <c r="FB64" s="13"/>
      <c r="FC64" s="68">
        <v>-1.6379999999999999E-2</v>
      </c>
      <c r="FD64" s="68">
        <v>0.28365000000000001</v>
      </c>
      <c r="FE64" s="69">
        <v>-0.30003000000000002</v>
      </c>
      <c r="FF64" s="70">
        <v>-1.0577472236911687</v>
      </c>
      <c r="FG64" s="22"/>
      <c r="FH64" s="30"/>
      <c r="FI64" s="30"/>
      <c r="FJ64" s="22"/>
      <c r="FK64" s="22"/>
      <c r="FL64" s="22"/>
      <c r="FM64" s="22"/>
      <c r="FN64" s="22"/>
      <c r="FO64" s="22"/>
      <c r="FP64" s="22"/>
      <c r="FQ64" s="22"/>
      <c r="FR64" s="22"/>
      <c r="FS64" s="13"/>
    </row>
    <row r="65" spans="1:175" x14ac:dyDescent="0.2">
      <c r="A65" s="42">
        <v>658</v>
      </c>
      <c r="B65" s="78" t="str">
        <f>VLOOKUP($A65&amp;B$1,TEXTDF,(SPRCODE="DE")*2+(SPRCODE="FR")*3,FALSE)</f>
        <v>Betriebsergebnis</v>
      </c>
      <c r="C65" s="78"/>
      <c r="D65" s="78"/>
      <c r="E65" s="78"/>
      <c r="F65" s="88">
        <f t="shared" si="16"/>
        <v>410597.27803945757</v>
      </c>
      <c r="G65" s="88">
        <f t="shared" si="17"/>
        <v>450642.53635819192</v>
      </c>
      <c r="H65" s="69">
        <f t="shared" si="8"/>
        <v>-40045.258318734355</v>
      </c>
      <c r="I65" s="70">
        <f t="shared" si="10"/>
        <v>-8.8862579734161007E-2</v>
      </c>
      <c r="J65" s="22"/>
      <c r="K65" s="80"/>
      <c r="L65" s="80"/>
      <c r="M65" s="22"/>
      <c r="N65" s="22"/>
      <c r="O65" s="22"/>
      <c r="P65" s="22"/>
      <c r="Q65" s="22"/>
      <c r="R65" s="22"/>
      <c r="S65" s="22"/>
      <c r="T65" s="22"/>
      <c r="U65" s="22"/>
      <c r="V65" s="13"/>
      <c r="W65" s="88">
        <v>114647.10163998704</v>
      </c>
      <c r="X65" s="88">
        <v>132478.50109998629</v>
      </c>
      <c r="Y65" s="69">
        <v>-17831.399459999244</v>
      </c>
      <c r="Z65" s="70">
        <v>-0.13459843908213642</v>
      </c>
      <c r="AA65" s="22"/>
      <c r="AB65" s="30"/>
      <c r="AC65" s="30"/>
      <c r="AD65" s="22"/>
      <c r="AE65" s="22"/>
      <c r="AF65" s="22"/>
      <c r="AG65" s="22"/>
      <c r="AH65" s="22"/>
      <c r="AI65" s="22"/>
      <c r="AJ65" s="22"/>
      <c r="AK65" s="22"/>
      <c r="AL65" s="22"/>
      <c r="AM65" s="13"/>
      <c r="AN65" s="88">
        <v>114566.3004499997</v>
      </c>
      <c r="AO65" s="88">
        <v>126946.83353258905</v>
      </c>
      <c r="AP65" s="69">
        <v>-12380.533082589347</v>
      </c>
      <c r="AQ65" s="70">
        <v>-9.7525339845606185E-2</v>
      </c>
      <c r="AR65" s="22"/>
      <c r="AS65" s="30"/>
      <c r="AT65" s="30"/>
      <c r="AU65" s="22"/>
      <c r="AV65" s="22"/>
      <c r="AW65" s="22"/>
      <c r="AX65" s="22"/>
      <c r="AY65" s="22"/>
      <c r="AZ65" s="22"/>
      <c r="BA65" s="22"/>
      <c r="BB65" s="22"/>
      <c r="BC65" s="22"/>
      <c r="BD65" s="13"/>
      <c r="BE65" s="88">
        <v>40095.915814179076</v>
      </c>
      <c r="BF65" s="88">
        <v>40107.536591827404</v>
      </c>
      <c r="BG65" s="69">
        <v>-11.62077764832793</v>
      </c>
      <c r="BH65" s="70">
        <v>-2.8974049856489437E-4</v>
      </c>
      <c r="BI65" s="22"/>
      <c r="BJ65" s="30"/>
      <c r="BK65" s="30"/>
      <c r="BL65" s="22"/>
      <c r="BM65" s="22"/>
      <c r="BN65" s="22"/>
      <c r="BO65" s="22"/>
      <c r="BP65" s="22"/>
      <c r="BQ65" s="22"/>
      <c r="BR65" s="22"/>
      <c r="BS65" s="22"/>
      <c r="BT65" s="22"/>
      <c r="BU65" s="13"/>
      <c r="BV65" s="88">
        <v>62728.346166451607</v>
      </c>
      <c r="BW65" s="88">
        <v>68941.774429999656</v>
      </c>
      <c r="BX65" s="69">
        <v>-6213.4282635480486</v>
      </c>
      <c r="BY65" s="70">
        <v>-9.0125737478034873E-2</v>
      </c>
      <c r="BZ65" s="22"/>
      <c r="CA65" s="30"/>
      <c r="CB65" s="30"/>
      <c r="CC65" s="22"/>
      <c r="CD65" s="22"/>
      <c r="CE65" s="22"/>
      <c r="CF65" s="22"/>
      <c r="CG65" s="22"/>
      <c r="CH65" s="22"/>
      <c r="CI65" s="22"/>
      <c r="CJ65" s="22"/>
      <c r="CK65" s="22"/>
      <c r="CL65" s="13"/>
      <c r="CM65" s="88">
        <v>36335.26272000109</v>
      </c>
      <c r="CN65" s="88">
        <v>40099.931589998523</v>
      </c>
      <c r="CO65" s="69">
        <v>-3764.6688699974329</v>
      </c>
      <c r="CP65" s="70">
        <v>-9.3882176869757861E-2</v>
      </c>
      <c r="CQ65" s="22"/>
      <c r="CR65" s="30"/>
      <c r="CS65" s="30"/>
      <c r="CT65" s="22"/>
      <c r="CU65" s="22"/>
      <c r="CV65" s="22"/>
      <c r="CW65" s="22"/>
      <c r="CX65" s="22"/>
      <c r="CY65" s="22"/>
      <c r="CZ65" s="22"/>
      <c r="DA65" s="22"/>
      <c r="DB65" s="22"/>
      <c r="DC65" s="13"/>
      <c r="DD65" s="88">
        <v>5773.3928669865181</v>
      </c>
      <c r="DE65" s="88">
        <v>4180.5172289584661</v>
      </c>
      <c r="DF65" s="69">
        <v>1592.875638028052</v>
      </c>
      <c r="DG65" s="70">
        <v>0.38102357932989572</v>
      </c>
      <c r="DH65" s="22"/>
      <c r="DI65" s="30"/>
      <c r="DJ65" s="30"/>
      <c r="DK65" s="22"/>
      <c r="DL65" s="22"/>
      <c r="DM65" s="22"/>
      <c r="DN65" s="22"/>
      <c r="DO65" s="22"/>
      <c r="DP65" s="22"/>
      <c r="DQ65" s="22"/>
      <c r="DR65" s="22"/>
      <c r="DS65" s="22"/>
      <c r="DT65" s="13"/>
      <c r="DU65" s="88">
        <v>19506.965595407932</v>
      </c>
      <c r="DV65" s="88">
        <v>20873.866328562908</v>
      </c>
      <c r="DW65" s="69">
        <v>-1366.9007331549765</v>
      </c>
      <c r="DX65" s="70">
        <v>-6.5483830912750784E-2</v>
      </c>
      <c r="DY65" s="22"/>
      <c r="DZ65" s="30"/>
      <c r="EA65" s="30"/>
      <c r="EB65" s="22"/>
      <c r="EC65" s="22"/>
      <c r="ED65" s="22"/>
      <c r="EE65" s="22"/>
      <c r="EF65" s="22"/>
      <c r="EG65" s="22"/>
      <c r="EH65" s="22"/>
      <c r="EI65" s="22"/>
      <c r="EJ65" s="22"/>
      <c r="EK65" s="13"/>
      <c r="EL65" s="88">
        <v>16862.25378644462</v>
      </c>
      <c r="EM65" s="88">
        <v>16838.21718626966</v>
      </c>
      <c r="EN65" s="69">
        <v>24.036600174960768</v>
      </c>
      <c r="EO65" s="70">
        <v>1.4275026808989733E-3</v>
      </c>
      <c r="EP65" s="22"/>
      <c r="EQ65" s="30"/>
      <c r="ER65" s="30"/>
      <c r="ES65" s="22"/>
      <c r="ET65" s="22"/>
      <c r="EU65" s="22"/>
      <c r="EV65" s="22"/>
      <c r="EW65" s="22"/>
      <c r="EX65" s="22"/>
      <c r="EY65" s="22"/>
      <c r="EZ65" s="22"/>
      <c r="FA65" s="22"/>
      <c r="FB65" s="13"/>
      <c r="FC65" s="88">
        <v>81.739000000010648</v>
      </c>
      <c r="FD65" s="88">
        <v>175.35836999997068</v>
      </c>
      <c r="FE65" s="69">
        <v>-93.619369999960028</v>
      </c>
      <c r="FF65" s="70">
        <v>-0.53387454502443021</v>
      </c>
      <c r="FG65" s="22"/>
      <c r="FH65" s="30"/>
      <c r="FI65" s="30"/>
      <c r="FJ65" s="22"/>
      <c r="FK65" s="22"/>
      <c r="FL65" s="22"/>
      <c r="FM65" s="22"/>
      <c r="FN65" s="22"/>
      <c r="FO65" s="22"/>
      <c r="FP65" s="22"/>
      <c r="FQ65" s="22"/>
      <c r="FR65" s="22"/>
      <c r="FS65" s="13"/>
    </row>
    <row r="66" spans="1:175" x14ac:dyDescent="0.2">
      <c r="A66" s="42"/>
      <c r="B66" s="46"/>
      <c r="C66" s="46"/>
      <c r="D66" s="46"/>
      <c r="E66" s="46"/>
      <c r="F66" s="89"/>
      <c r="G66" s="90"/>
      <c r="H66" s="91"/>
      <c r="I66" s="92"/>
      <c r="J66" s="31"/>
      <c r="K66" s="116"/>
      <c r="L66" s="116"/>
      <c r="M66" s="22"/>
      <c r="N66" s="22"/>
      <c r="O66" s="31"/>
      <c r="P66" s="22"/>
      <c r="Q66" s="22"/>
      <c r="R66" s="22"/>
      <c r="S66" s="22"/>
      <c r="T66" s="22"/>
      <c r="U66" s="22"/>
      <c r="V66" s="13"/>
      <c r="W66" s="89"/>
      <c r="X66" s="90"/>
      <c r="Y66" s="91"/>
      <c r="Z66" s="92"/>
      <c r="AA66" s="31"/>
      <c r="AB66" s="34"/>
      <c r="AC66" s="34"/>
      <c r="AD66" s="22"/>
      <c r="AE66" s="22"/>
      <c r="AF66" s="31"/>
      <c r="AG66" s="22"/>
      <c r="AH66" s="22"/>
      <c r="AI66" s="22"/>
      <c r="AJ66" s="22"/>
      <c r="AK66" s="22"/>
      <c r="AL66" s="22"/>
      <c r="AM66" s="13"/>
      <c r="AN66" s="89"/>
      <c r="AO66" s="90"/>
      <c r="AP66" s="91"/>
      <c r="AQ66" s="92"/>
      <c r="AR66" s="31"/>
      <c r="AS66" s="34"/>
      <c r="AT66" s="34"/>
      <c r="AU66" s="22"/>
      <c r="AV66" s="22"/>
      <c r="AW66" s="31"/>
      <c r="AX66" s="22"/>
      <c r="AY66" s="22"/>
      <c r="AZ66" s="22"/>
      <c r="BA66" s="22"/>
      <c r="BB66" s="22"/>
      <c r="BC66" s="22"/>
      <c r="BD66" s="13"/>
      <c r="BE66" s="89"/>
      <c r="BF66" s="90"/>
      <c r="BG66" s="91"/>
      <c r="BH66" s="92"/>
      <c r="BI66" s="31"/>
      <c r="BJ66" s="34"/>
      <c r="BK66" s="34"/>
      <c r="BL66" s="22"/>
      <c r="BM66" s="22"/>
      <c r="BN66" s="31"/>
      <c r="BO66" s="22"/>
      <c r="BP66" s="22"/>
      <c r="BQ66" s="22"/>
      <c r="BR66" s="22"/>
      <c r="BS66" s="22"/>
      <c r="BT66" s="22"/>
      <c r="BU66" s="13"/>
      <c r="BV66" s="89"/>
      <c r="BW66" s="90"/>
      <c r="BX66" s="91"/>
      <c r="BY66" s="92"/>
      <c r="BZ66" s="31"/>
      <c r="CA66" s="34"/>
      <c r="CB66" s="34"/>
      <c r="CC66" s="22"/>
      <c r="CD66" s="22"/>
      <c r="CE66" s="31"/>
      <c r="CF66" s="22"/>
      <c r="CG66" s="22"/>
      <c r="CH66" s="22"/>
      <c r="CI66" s="22"/>
      <c r="CJ66" s="22"/>
      <c r="CK66" s="22"/>
      <c r="CL66" s="13"/>
      <c r="CM66" s="89"/>
      <c r="CN66" s="90"/>
      <c r="CO66" s="91"/>
      <c r="CP66" s="92"/>
      <c r="CQ66" s="31"/>
      <c r="CR66" s="34"/>
      <c r="CS66" s="34"/>
      <c r="CT66" s="22"/>
      <c r="CU66" s="22"/>
      <c r="CV66" s="31"/>
      <c r="CW66" s="22"/>
      <c r="CX66" s="22"/>
      <c r="CY66" s="22"/>
      <c r="CZ66" s="22"/>
      <c r="DA66" s="22"/>
      <c r="DB66" s="22"/>
      <c r="DC66" s="13"/>
      <c r="DD66" s="89"/>
      <c r="DE66" s="90"/>
      <c r="DF66" s="91"/>
      <c r="DG66" s="92"/>
      <c r="DH66" s="31"/>
      <c r="DI66" s="34"/>
      <c r="DJ66" s="34"/>
      <c r="DK66" s="22"/>
      <c r="DL66" s="22"/>
      <c r="DM66" s="31"/>
      <c r="DN66" s="22"/>
      <c r="DO66" s="22"/>
      <c r="DP66" s="22"/>
      <c r="DQ66" s="22"/>
      <c r="DR66" s="22"/>
      <c r="DS66" s="22"/>
      <c r="DT66" s="13"/>
      <c r="DU66" s="89"/>
      <c r="DV66" s="90"/>
      <c r="DW66" s="91"/>
      <c r="DX66" s="92"/>
      <c r="DY66" s="31"/>
      <c r="DZ66" s="34"/>
      <c r="EA66" s="34"/>
      <c r="EB66" s="22"/>
      <c r="EC66" s="22"/>
      <c r="ED66" s="31"/>
      <c r="EE66" s="22"/>
      <c r="EF66" s="22"/>
      <c r="EG66" s="22"/>
      <c r="EH66" s="22"/>
      <c r="EI66" s="22"/>
      <c r="EJ66" s="22"/>
      <c r="EK66" s="13"/>
      <c r="EL66" s="89"/>
      <c r="EM66" s="90"/>
      <c r="EN66" s="91"/>
      <c r="EO66" s="92"/>
      <c r="EP66" s="31"/>
      <c r="EQ66" s="34"/>
      <c r="ER66" s="34"/>
      <c r="ES66" s="22"/>
      <c r="ET66" s="22"/>
      <c r="EU66" s="31"/>
      <c r="EV66" s="22"/>
      <c r="EW66" s="22"/>
      <c r="EX66" s="22"/>
      <c r="EY66" s="22"/>
      <c r="EZ66" s="22"/>
      <c r="FA66" s="22"/>
      <c r="FB66" s="13"/>
      <c r="FC66" s="89"/>
      <c r="FD66" s="90"/>
      <c r="FE66" s="91"/>
      <c r="FF66" s="92"/>
      <c r="FG66" s="31"/>
      <c r="FH66" s="34"/>
      <c r="FI66" s="34"/>
      <c r="FJ66" s="22"/>
      <c r="FK66" s="22"/>
      <c r="FL66" s="31"/>
      <c r="FM66" s="22"/>
      <c r="FN66" s="22"/>
      <c r="FO66" s="22"/>
      <c r="FP66" s="22"/>
      <c r="FQ66" s="22"/>
      <c r="FR66" s="22"/>
      <c r="FS66" s="13"/>
    </row>
    <row r="67" spans="1:175" ht="15.75" x14ac:dyDescent="0.25">
      <c r="A67" s="42">
        <v>659</v>
      </c>
      <c r="B67" s="54" t="str">
        <f>VLOOKUP($A67&amp;B$1,TEXTDF,(SPRCODE="DE")*2+(SPRCODE="FR")*3,FALSE)</f>
        <v>II.  Bilanz</v>
      </c>
      <c r="C67" s="55"/>
      <c r="D67" s="55"/>
      <c r="E67" s="55"/>
      <c r="F67" s="56" t="str">
        <f>+F$8</f>
        <v>Total BV</v>
      </c>
      <c r="G67" s="56" t="str">
        <f t="shared" ref="G67:I67" si="18">+G$8</f>
        <v>Total BV</v>
      </c>
      <c r="H67" s="57" t="str">
        <f t="shared" si="18"/>
        <v>Total BV</v>
      </c>
      <c r="I67" s="57" t="str">
        <f t="shared" si="18"/>
        <v>Total BV</v>
      </c>
      <c r="J67" s="24"/>
      <c r="K67" s="54"/>
      <c r="L67" s="54"/>
      <c r="M67" s="22"/>
      <c r="N67" s="22"/>
      <c r="O67" s="31"/>
      <c r="P67" s="27"/>
      <c r="Q67" s="27"/>
      <c r="R67" s="27"/>
      <c r="S67" s="27"/>
      <c r="T67" s="27"/>
      <c r="U67" s="27"/>
      <c r="V67" s="13"/>
      <c r="W67" s="56" t="s">
        <v>148</v>
      </c>
      <c r="X67" s="56" t="s">
        <v>148</v>
      </c>
      <c r="Y67" s="57" t="s">
        <v>148</v>
      </c>
      <c r="Z67" s="57" t="s">
        <v>148</v>
      </c>
      <c r="AA67" s="24"/>
      <c r="AB67" s="54"/>
      <c r="AC67" s="54"/>
      <c r="AD67" s="22"/>
      <c r="AE67" s="22"/>
      <c r="AF67" s="31"/>
      <c r="AG67" s="27"/>
      <c r="AH67" s="27"/>
      <c r="AI67" s="27"/>
      <c r="AJ67" s="27"/>
      <c r="AK67" s="27"/>
      <c r="AL67" s="27"/>
      <c r="AM67" s="13"/>
      <c r="AN67" s="56" t="s">
        <v>148</v>
      </c>
      <c r="AO67" s="56" t="s">
        <v>148</v>
      </c>
      <c r="AP67" s="57" t="s">
        <v>148</v>
      </c>
      <c r="AQ67" s="57" t="s">
        <v>148</v>
      </c>
      <c r="AR67" s="24"/>
      <c r="AS67" s="54"/>
      <c r="AT67" s="54"/>
      <c r="AU67" s="22"/>
      <c r="AV67" s="22"/>
      <c r="AW67" s="31"/>
      <c r="AX67" s="27"/>
      <c r="AY67" s="27"/>
      <c r="AZ67" s="27"/>
      <c r="BA67" s="27"/>
      <c r="BB67" s="27"/>
      <c r="BC67" s="27"/>
      <c r="BD67" s="13"/>
      <c r="BE67" s="56" t="s">
        <v>148</v>
      </c>
      <c r="BF67" s="56" t="s">
        <v>148</v>
      </c>
      <c r="BG67" s="57" t="s">
        <v>148</v>
      </c>
      <c r="BH67" s="57" t="s">
        <v>148</v>
      </c>
      <c r="BI67" s="24"/>
      <c r="BJ67" s="54"/>
      <c r="BK67" s="54"/>
      <c r="BL67" s="22"/>
      <c r="BM67" s="22"/>
      <c r="BN67" s="31"/>
      <c r="BO67" s="27"/>
      <c r="BP67" s="27"/>
      <c r="BQ67" s="27"/>
      <c r="BR67" s="27"/>
      <c r="BS67" s="27"/>
      <c r="BT67" s="27"/>
      <c r="BU67" s="13"/>
      <c r="BV67" s="56" t="s">
        <v>148</v>
      </c>
      <c r="BW67" s="56" t="s">
        <v>148</v>
      </c>
      <c r="BX67" s="57" t="s">
        <v>148</v>
      </c>
      <c r="BY67" s="57" t="s">
        <v>148</v>
      </c>
      <c r="BZ67" s="24"/>
      <c r="CA67" s="54"/>
      <c r="CB67" s="54"/>
      <c r="CC67" s="22"/>
      <c r="CD67" s="22"/>
      <c r="CE67" s="31"/>
      <c r="CF67" s="27"/>
      <c r="CG67" s="27"/>
      <c r="CH67" s="27"/>
      <c r="CI67" s="27"/>
      <c r="CJ67" s="27"/>
      <c r="CK67" s="27"/>
      <c r="CL67" s="13"/>
      <c r="CM67" s="56" t="s">
        <v>148</v>
      </c>
      <c r="CN67" s="56" t="s">
        <v>148</v>
      </c>
      <c r="CO67" s="57" t="s">
        <v>148</v>
      </c>
      <c r="CP67" s="57" t="s">
        <v>148</v>
      </c>
      <c r="CQ67" s="24"/>
      <c r="CR67" s="54"/>
      <c r="CS67" s="54"/>
      <c r="CT67" s="22"/>
      <c r="CU67" s="22"/>
      <c r="CV67" s="31"/>
      <c r="CW67" s="27"/>
      <c r="CX67" s="27"/>
      <c r="CY67" s="27"/>
      <c r="CZ67" s="27"/>
      <c r="DA67" s="27"/>
      <c r="DB67" s="27"/>
      <c r="DC67" s="13"/>
      <c r="DD67" s="56" t="s">
        <v>148</v>
      </c>
      <c r="DE67" s="56" t="s">
        <v>148</v>
      </c>
      <c r="DF67" s="57" t="s">
        <v>148</v>
      </c>
      <c r="DG67" s="57" t="s">
        <v>148</v>
      </c>
      <c r="DH67" s="24"/>
      <c r="DI67" s="54"/>
      <c r="DJ67" s="54"/>
      <c r="DK67" s="22"/>
      <c r="DL67" s="22"/>
      <c r="DM67" s="31"/>
      <c r="DN67" s="27"/>
      <c r="DO67" s="27"/>
      <c r="DP67" s="27"/>
      <c r="DQ67" s="27"/>
      <c r="DR67" s="27"/>
      <c r="DS67" s="27"/>
      <c r="DT67" s="13"/>
      <c r="DU67" s="56" t="s">
        <v>148</v>
      </c>
      <c r="DV67" s="56" t="s">
        <v>148</v>
      </c>
      <c r="DW67" s="57" t="s">
        <v>148</v>
      </c>
      <c r="DX67" s="57" t="s">
        <v>148</v>
      </c>
      <c r="DY67" s="24"/>
      <c r="DZ67" s="23"/>
      <c r="EA67" s="23"/>
      <c r="EB67" s="22"/>
      <c r="EC67" s="22"/>
      <c r="ED67" s="31"/>
      <c r="EE67" s="27"/>
      <c r="EF67" s="27"/>
      <c r="EG67" s="27"/>
      <c r="EH67" s="27"/>
      <c r="EI67" s="27"/>
      <c r="EJ67" s="27"/>
      <c r="EK67" s="13"/>
      <c r="EL67" s="56" t="s">
        <v>148</v>
      </c>
      <c r="EM67" s="56" t="s">
        <v>148</v>
      </c>
      <c r="EN67" s="57" t="s">
        <v>148</v>
      </c>
      <c r="EO67" s="57" t="s">
        <v>148</v>
      </c>
      <c r="EP67" s="24"/>
      <c r="EQ67" s="54"/>
      <c r="ER67" s="54"/>
      <c r="ES67" s="22"/>
      <c r="ET67" s="22"/>
      <c r="EU67" s="31"/>
      <c r="EV67" s="27"/>
      <c r="EW67" s="27"/>
      <c r="EX67" s="27"/>
      <c r="EY67" s="27"/>
      <c r="EZ67" s="27"/>
      <c r="FA67" s="27"/>
      <c r="FB67" s="13"/>
      <c r="FC67" s="56" t="s">
        <v>148</v>
      </c>
      <c r="FD67" s="56" t="s">
        <v>148</v>
      </c>
      <c r="FE67" s="57" t="s">
        <v>148</v>
      </c>
      <c r="FF67" s="57" t="s">
        <v>148</v>
      </c>
      <c r="FG67" s="24"/>
      <c r="FH67" s="23"/>
      <c r="FI67" s="23"/>
      <c r="FJ67" s="22"/>
      <c r="FK67" s="22"/>
      <c r="FL67" s="31"/>
      <c r="FM67" s="27"/>
      <c r="FN67" s="27"/>
      <c r="FO67" s="27"/>
      <c r="FP67" s="27"/>
      <c r="FQ67" s="27"/>
      <c r="FR67" s="27"/>
      <c r="FS67" s="13"/>
    </row>
    <row r="68" spans="1:175" ht="22.5" customHeight="1" x14ac:dyDescent="0.2">
      <c r="A68" s="42"/>
      <c r="B68" s="46"/>
      <c r="C68" s="46"/>
      <c r="D68" s="46"/>
      <c r="E68" s="46"/>
      <c r="F68" s="48">
        <f>+F37</f>
        <v>2020</v>
      </c>
      <c r="G68" s="48">
        <f>+F68-1</f>
        <v>2019</v>
      </c>
      <c r="H68" s="60" t="s">
        <v>571</v>
      </c>
      <c r="I68" s="60" t="s">
        <v>572</v>
      </c>
      <c r="J68" s="31"/>
      <c r="K68" s="48">
        <f>+F68</f>
        <v>2020</v>
      </c>
      <c r="L68" s="48">
        <f>+G68</f>
        <v>2019</v>
      </c>
      <c r="M68" s="22"/>
      <c r="N68" s="22"/>
      <c r="O68" s="31"/>
      <c r="P68" s="22"/>
      <c r="Q68" s="22"/>
      <c r="R68" s="22"/>
      <c r="S68" s="22"/>
      <c r="T68" s="22"/>
      <c r="U68" s="22"/>
      <c r="V68" s="13"/>
      <c r="W68" s="48">
        <v>2020</v>
      </c>
      <c r="X68" s="48">
        <v>2019</v>
      </c>
      <c r="Y68" s="60" t="s">
        <v>571</v>
      </c>
      <c r="Z68" s="60" t="s">
        <v>572</v>
      </c>
      <c r="AA68" s="31"/>
      <c r="AB68" s="48">
        <v>2020</v>
      </c>
      <c r="AC68" s="48">
        <v>2019</v>
      </c>
      <c r="AD68" s="22"/>
      <c r="AE68" s="22"/>
      <c r="AF68" s="31"/>
      <c r="AG68" s="22"/>
      <c r="AH68" s="22"/>
      <c r="AI68" s="22"/>
      <c r="AJ68" s="22"/>
      <c r="AK68" s="22"/>
      <c r="AL68" s="22"/>
      <c r="AM68" s="13"/>
      <c r="AN68" s="48">
        <v>2020</v>
      </c>
      <c r="AO68" s="48">
        <v>2019</v>
      </c>
      <c r="AP68" s="60" t="s">
        <v>571</v>
      </c>
      <c r="AQ68" s="60" t="s">
        <v>572</v>
      </c>
      <c r="AR68" s="31"/>
      <c r="AS68" s="48">
        <v>2020</v>
      </c>
      <c r="AT68" s="48">
        <v>2019</v>
      </c>
      <c r="AU68" s="22"/>
      <c r="AV68" s="22"/>
      <c r="AW68" s="31"/>
      <c r="AX68" s="22"/>
      <c r="AY68" s="22"/>
      <c r="AZ68" s="22"/>
      <c r="BA68" s="22"/>
      <c r="BB68" s="22"/>
      <c r="BC68" s="22"/>
      <c r="BD68" s="13"/>
      <c r="BE68" s="48">
        <v>2020</v>
      </c>
      <c r="BF68" s="48">
        <v>2019</v>
      </c>
      <c r="BG68" s="60" t="s">
        <v>571</v>
      </c>
      <c r="BH68" s="60" t="s">
        <v>572</v>
      </c>
      <c r="BI68" s="31"/>
      <c r="BJ68" s="48">
        <v>2020</v>
      </c>
      <c r="BK68" s="48">
        <v>2019</v>
      </c>
      <c r="BL68" s="22"/>
      <c r="BM68" s="22"/>
      <c r="BN68" s="31"/>
      <c r="BO68" s="22"/>
      <c r="BP68" s="22"/>
      <c r="BQ68" s="22"/>
      <c r="BR68" s="22"/>
      <c r="BS68" s="22"/>
      <c r="BT68" s="22"/>
      <c r="BU68" s="13"/>
      <c r="BV68" s="48">
        <v>2020</v>
      </c>
      <c r="BW68" s="48">
        <v>2019</v>
      </c>
      <c r="BX68" s="60" t="s">
        <v>571</v>
      </c>
      <c r="BY68" s="60" t="s">
        <v>572</v>
      </c>
      <c r="BZ68" s="31"/>
      <c r="CA68" s="48">
        <v>2020</v>
      </c>
      <c r="CB68" s="48">
        <v>2019</v>
      </c>
      <c r="CC68" s="22"/>
      <c r="CD68" s="22"/>
      <c r="CE68" s="31"/>
      <c r="CF68" s="22"/>
      <c r="CG68" s="22"/>
      <c r="CH68" s="22"/>
      <c r="CI68" s="22"/>
      <c r="CJ68" s="22"/>
      <c r="CK68" s="22"/>
      <c r="CL68" s="13"/>
      <c r="CM68" s="48">
        <v>2020</v>
      </c>
      <c r="CN68" s="48">
        <v>2019</v>
      </c>
      <c r="CO68" s="60" t="s">
        <v>571</v>
      </c>
      <c r="CP68" s="60" t="s">
        <v>572</v>
      </c>
      <c r="CQ68" s="31"/>
      <c r="CR68" s="48">
        <v>2020</v>
      </c>
      <c r="CS68" s="48">
        <v>2019</v>
      </c>
      <c r="CT68" s="22"/>
      <c r="CU68" s="22"/>
      <c r="CV68" s="31"/>
      <c r="CW68" s="22"/>
      <c r="CX68" s="22"/>
      <c r="CY68" s="22"/>
      <c r="CZ68" s="22"/>
      <c r="DA68" s="22"/>
      <c r="DB68" s="22"/>
      <c r="DC68" s="13"/>
      <c r="DD68" s="48">
        <v>2020</v>
      </c>
      <c r="DE68" s="48">
        <v>2019</v>
      </c>
      <c r="DF68" s="60" t="s">
        <v>571</v>
      </c>
      <c r="DG68" s="60" t="s">
        <v>572</v>
      </c>
      <c r="DH68" s="31"/>
      <c r="DI68" s="48">
        <v>2020</v>
      </c>
      <c r="DJ68" s="48">
        <v>2019</v>
      </c>
      <c r="DK68" s="22"/>
      <c r="DL68" s="22"/>
      <c r="DM68" s="31"/>
      <c r="DN68" s="22"/>
      <c r="DO68" s="22"/>
      <c r="DP68" s="22"/>
      <c r="DQ68" s="22"/>
      <c r="DR68" s="22"/>
      <c r="DS68" s="22"/>
      <c r="DT68" s="13"/>
      <c r="DU68" s="48">
        <v>2020</v>
      </c>
      <c r="DV68" s="48">
        <v>2019</v>
      </c>
      <c r="DW68" s="60" t="s">
        <v>571</v>
      </c>
      <c r="DX68" s="60" t="s">
        <v>572</v>
      </c>
      <c r="DY68" s="31"/>
      <c r="DZ68" s="48">
        <v>2020</v>
      </c>
      <c r="EA68" s="48">
        <v>2019</v>
      </c>
      <c r="EB68" s="22"/>
      <c r="EC68" s="22"/>
      <c r="ED68" s="31"/>
      <c r="EE68" s="22"/>
      <c r="EF68" s="22"/>
      <c r="EG68" s="22"/>
      <c r="EH68" s="22"/>
      <c r="EI68" s="22"/>
      <c r="EJ68" s="22"/>
      <c r="EK68" s="13"/>
      <c r="EL68" s="48">
        <v>2020</v>
      </c>
      <c r="EM68" s="48">
        <v>2019</v>
      </c>
      <c r="EN68" s="60" t="s">
        <v>571</v>
      </c>
      <c r="EO68" s="60" t="s">
        <v>572</v>
      </c>
      <c r="EP68" s="31"/>
      <c r="EQ68" s="48">
        <v>2020</v>
      </c>
      <c r="ER68" s="48">
        <v>2019</v>
      </c>
      <c r="ES68" s="22"/>
      <c r="ET68" s="22"/>
      <c r="EU68" s="31"/>
      <c r="EV68" s="22"/>
      <c r="EW68" s="22"/>
      <c r="EX68" s="22"/>
      <c r="EY68" s="22"/>
      <c r="EZ68" s="22"/>
      <c r="FA68" s="22"/>
      <c r="FB68" s="13"/>
      <c r="FC68" s="48">
        <v>2020</v>
      </c>
      <c r="FD68" s="48">
        <v>2019</v>
      </c>
      <c r="FE68" s="60" t="s">
        <v>571</v>
      </c>
      <c r="FF68" s="60" t="s">
        <v>572</v>
      </c>
      <c r="FG68" s="31"/>
      <c r="FH68" s="48">
        <v>2020</v>
      </c>
      <c r="FI68" s="48">
        <v>2019</v>
      </c>
      <c r="FJ68" s="22"/>
      <c r="FK68" s="22"/>
      <c r="FL68" s="31"/>
      <c r="FM68" s="22"/>
      <c r="FN68" s="22"/>
      <c r="FO68" s="22"/>
      <c r="FP68" s="22"/>
      <c r="FQ68" s="22"/>
      <c r="FR68" s="22"/>
      <c r="FS68" s="13"/>
    </row>
    <row r="69" spans="1:175" x14ac:dyDescent="0.2">
      <c r="A69" s="42">
        <v>660</v>
      </c>
      <c r="B69" s="61" t="s">
        <v>76</v>
      </c>
      <c r="C69" s="61"/>
      <c r="D69" s="61"/>
      <c r="E69" s="61"/>
      <c r="F69" s="62">
        <f>+SUBTOTAL(9,F70:F84)</f>
        <v>167235714.58914778</v>
      </c>
      <c r="G69" s="62">
        <f>G70+SUM(G82:G84)</f>
        <v>170216637.46368998</v>
      </c>
      <c r="H69" s="63">
        <f t="shared" ref="H69:H84" si="19">+IFERROR(F69-G69,"")</f>
        <v>-2980922.8745422065</v>
      </c>
      <c r="I69" s="64">
        <f t="shared" ref="I69:I84" si="20">+IFERROR(F69/G69-1,"")</f>
        <v>-1.7512523563850135E-2</v>
      </c>
      <c r="J69" s="31"/>
      <c r="K69" s="117" t="s">
        <v>573</v>
      </c>
      <c r="L69" s="117" t="s">
        <v>573</v>
      </c>
      <c r="M69" s="22"/>
      <c r="N69" s="22"/>
      <c r="O69" s="31"/>
      <c r="P69" s="22"/>
      <c r="Q69" s="22"/>
      <c r="R69" s="22"/>
      <c r="S69" s="22"/>
      <c r="T69" s="22"/>
      <c r="U69" s="22"/>
      <c r="V69" s="13"/>
      <c r="W69" s="62">
        <v>78215752.885720015</v>
      </c>
      <c r="X69" s="62">
        <v>76366560.11243996</v>
      </c>
      <c r="Y69" s="63">
        <v>1849192.7732800543</v>
      </c>
      <c r="Z69" s="64">
        <v>2.4214692537641636E-2</v>
      </c>
      <c r="AA69" s="31"/>
      <c r="AB69" s="117" t="s">
        <v>573</v>
      </c>
      <c r="AC69" s="117" t="s">
        <v>573</v>
      </c>
      <c r="AD69" s="22"/>
      <c r="AE69" s="22"/>
      <c r="AF69" s="31"/>
      <c r="AG69" s="22"/>
      <c r="AH69" s="22"/>
      <c r="AI69" s="22"/>
      <c r="AJ69" s="22"/>
      <c r="AK69" s="22"/>
      <c r="AL69" s="22"/>
      <c r="AM69" s="13"/>
      <c r="AN69" s="62">
        <v>24070862.778519999</v>
      </c>
      <c r="AO69" s="62">
        <v>26085106.179060001</v>
      </c>
      <c r="AP69" s="63">
        <v>-2014243.4005400017</v>
      </c>
      <c r="AQ69" s="64">
        <v>-7.7218140754855336E-2</v>
      </c>
      <c r="AR69" s="31"/>
      <c r="AS69" s="117" t="s">
        <v>573</v>
      </c>
      <c r="AT69" s="117" t="s">
        <v>573</v>
      </c>
      <c r="AU69" s="22"/>
      <c r="AV69" s="22"/>
      <c r="AW69" s="31"/>
      <c r="AX69" s="22"/>
      <c r="AY69" s="22"/>
      <c r="AZ69" s="22"/>
      <c r="BA69" s="22"/>
      <c r="BB69" s="22"/>
      <c r="BC69" s="22"/>
      <c r="BD69" s="13"/>
      <c r="BE69" s="62">
        <v>19041960.106749997</v>
      </c>
      <c r="BF69" s="62">
        <v>19516316.045430008</v>
      </c>
      <c r="BG69" s="63">
        <v>-474355.93868001178</v>
      </c>
      <c r="BH69" s="64">
        <v>-2.4305608577756543E-2</v>
      </c>
      <c r="BI69" s="31"/>
      <c r="BJ69" s="117" t="s">
        <v>573</v>
      </c>
      <c r="BK69" s="117" t="s">
        <v>573</v>
      </c>
      <c r="BL69" s="22"/>
      <c r="BM69" s="22"/>
      <c r="BN69" s="31"/>
      <c r="BO69" s="22"/>
      <c r="BP69" s="22"/>
      <c r="BQ69" s="22"/>
      <c r="BR69" s="22"/>
      <c r="BS69" s="22"/>
      <c r="BT69" s="22"/>
      <c r="BU69" s="13"/>
      <c r="BV69" s="62">
        <v>18416564.173710011</v>
      </c>
      <c r="BW69" s="62">
        <v>20482715.203680005</v>
      </c>
      <c r="BX69" s="63">
        <v>-2066151.029969994</v>
      </c>
      <c r="BY69" s="64">
        <v>-0.10087290720122799</v>
      </c>
      <c r="BZ69" s="31"/>
      <c r="CA69" s="117" t="s">
        <v>573</v>
      </c>
      <c r="CB69" s="117" t="s">
        <v>573</v>
      </c>
      <c r="CC69" s="22"/>
      <c r="CD69" s="22"/>
      <c r="CE69" s="31"/>
      <c r="CF69" s="22"/>
      <c r="CG69" s="22"/>
      <c r="CH69" s="22"/>
      <c r="CI69" s="22"/>
      <c r="CJ69" s="22"/>
      <c r="CK69" s="22"/>
      <c r="CL69" s="13"/>
      <c r="CM69" s="62">
        <v>11537835.797679998</v>
      </c>
      <c r="CN69" s="62">
        <v>11641372.283669997</v>
      </c>
      <c r="CO69" s="63">
        <v>-103536.48598999903</v>
      </c>
      <c r="CP69" s="64">
        <v>-8.8938385842394219E-3</v>
      </c>
      <c r="CQ69" s="31"/>
      <c r="CR69" s="117" t="s">
        <v>573</v>
      </c>
      <c r="CS69" s="117" t="s">
        <v>573</v>
      </c>
      <c r="CT69" s="22"/>
      <c r="CU69" s="22"/>
      <c r="CV69" s="31"/>
      <c r="CW69" s="22"/>
      <c r="CX69" s="22"/>
      <c r="CY69" s="22"/>
      <c r="CZ69" s="22"/>
      <c r="DA69" s="22"/>
      <c r="DB69" s="22"/>
      <c r="DC69" s="13"/>
      <c r="DD69" s="62">
        <v>3724130.210647793</v>
      </c>
      <c r="DE69" s="62">
        <v>3839954.8117900002</v>
      </c>
      <c r="DF69" s="63">
        <v>-115824.60114220716</v>
      </c>
      <c r="DG69" s="64">
        <v>-3.0163011498621106E-2</v>
      </c>
      <c r="DH69" s="31"/>
      <c r="DI69" s="117" t="s">
        <v>573</v>
      </c>
      <c r="DJ69" s="117" t="s">
        <v>573</v>
      </c>
      <c r="DK69" s="22"/>
      <c r="DL69" s="22"/>
      <c r="DM69" s="31"/>
      <c r="DN69" s="22"/>
      <c r="DO69" s="22"/>
      <c r="DP69" s="22"/>
      <c r="DQ69" s="22"/>
      <c r="DR69" s="22"/>
      <c r="DS69" s="22"/>
      <c r="DT69" s="13"/>
      <c r="DU69" s="62">
        <v>8724248.6895999983</v>
      </c>
      <c r="DV69" s="62">
        <v>8770646.3738199994</v>
      </c>
      <c r="DW69" s="63">
        <v>-46397.684220001101</v>
      </c>
      <c r="DX69" s="64">
        <v>-5.2901100149809199E-3</v>
      </c>
      <c r="DY69" s="31"/>
      <c r="DZ69" s="117" t="s">
        <v>573</v>
      </c>
      <c r="EA69" s="117" t="s">
        <v>573</v>
      </c>
      <c r="EB69" s="22"/>
      <c r="EC69" s="22"/>
      <c r="ED69" s="31"/>
      <c r="EE69" s="22"/>
      <c r="EF69" s="22"/>
      <c r="EG69" s="22"/>
      <c r="EH69" s="22"/>
      <c r="EI69" s="22"/>
      <c r="EJ69" s="22"/>
      <c r="EK69" s="13"/>
      <c r="EL69" s="62">
        <v>3349920.8280000002</v>
      </c>
      <c r="EM69" s="62">
        <v>3348406.1259999997</v>
      </c>
      <c r="EN69" s="63">
        <v>1514.7020000005141</v>
      </c>
      <c r="EO69" s="64">
        <v>4.5236507848889218E-4</v>
      </c>
      <c r="EP69" s="31"/>
      <c r="EQ69" s="117" t="s">
        <v>573</v>
      </c>
      <c r="ER69" s="117" t="s">
        <v>573</v>
      </c>
      <c r="ES69" s="22"/>
      <c r="ET69" s="22"/>
      <c r="EU69" s="31"/>
      <c r="EV69" s="22"/>
      <c r="EW69" s="22"/>
      <c r="EX69" s="22"/>
      <c r="EY69" s="22"/>
      <c r="EZ69" s="22"/>
      <c r="FA69" s="22"/>
      <c r="FB69" s="13"/>
      <c r="FC69" s="62">
        <v>154439.11852000005</v>
      </c>
      <c r="FD69" s="62">
        <v>165560.32779999994</v>
      </c>
      <c r="FE69" s="63">
        <v>-11121.209279999894</v>
      </c>
      <c r="FF69" s="64">
        <v>-6.7173153301765209E-2</v>
      </c>
      <c r="FG69" s="31"/>
      <c r="FH69" s="117" t="s">
        <v>573</v>
      </c>
      <c r="FI69" s="117" t="s">
        <v>573</v>
      </c>
      <c r="FJ69" s="22"/>
      <c r="FK69" s="22"/>
      <c r="FL69" s="31"/>
      <c r="FM69" s="22"/>
      <c r="FN69" s="22"/>
      <c r="FO69" s="22"/>
      <c r="FP69" s="22"/>
      <c r="FQ69" s="22"/>
      <c r="FR69" s="22"/>
      <c r="FS69" s="13"/>
    </row>
    <row r="70" spans="1:175" x14ac:dyDescent="0.2">
      <c r="A70" s="42">
        <v>661</v>
      </c>
      <c r="B70" s="67" t="str">
        <f>VLOOKUP($A70&amp;B$1,TEXTDF,(SPRCODE="DE")*2+(SPRCODE="FR")*3,FALSE)</f>
        <v>Kapitalanlagen</v>
      </c>
      <c r="C70" s="67"/>
      <c r="D70" s="67"/>
      <c r="E70" s="67"/>
      <c r="F70" s="68">
        <f>+SUBTOTAL(9,F71:F81)</f>
        <v>162702759.77271</v>
      </c>
      <c r="G70" s="68">
        <f>SUM(G71:G81)-SUM(G73:G74)</f>
        <v>164328802.93048999</v>
      </c>
      <c r="H70" s="69">
        <f t="shared" si="19"/>
        <v>-1626043.1577799916</v>
      </c>
      <c r="I70" s="70">
        <f t="shared" si="20"/>
        <v>-9.8950587406627655E-3</v>
      </c>
      <c r="J70" s="31"/>
      <c r="K70" s="118">
        <f>+IFERROR(F70/F$70,"")</f>
        <v>1</v>
      </c>
      <c r="L70" s="118">
        <f>+IFERROR(G70/G$70,"")</f>
        <v>1</v>
      </c>
      <c r="M70" s="22"/>
      <c r="N70" s="22"/>
      <c r="O70" s="31"/>
      <c r="P70" s="30"/>
      <c r="Q70" s="22"/>
      <c r="R70" s="22"/>
      <c r="S70" s="22"/>
      <c r="T70" s="22"/>
      <c r="U70" s="22"/>
      <c r="V70" s="13"/>
      <c r="W70" s="68">
        <v>76043480.078520015</v>
      </c>
      <c r="X70" s="68">
        <v>74146764.644639954</v>
      </c>
      <c r="Y70" s="69">
        <v>1896715.4338800609</v>
      </c>
      <c r="Z70" s="70">
        <v>2.5580555577446651E-2</v>
      </c>
      <c r="AA70" s="31"/>
      <c r="AB70" s="118">
        <v>1</v>
      </c>
      <c r="AC70" s="118">
        <v>1</v>
      </c>
      <c r="AD70" s="22"/>
      <c r="AE70" s="22"/>
      <c r="AF70" s="31"/>
      <c r="AG70" s="30"/>
      <c r="AH70" s="22"/>
      <c r="AI70" s="22"/>
      <c r="AJ70" s="22"/>
      <c r="AK70" s="22"/>
      <c r="AL70" s="22"/>
      <c r="AM70" s="13"/>
      <c r="AN70" s="68">
        <v>23343776.916819997</v>
      </c>
      <c r="AO70" s="68">
        <v>24251319.109300002</v>
      </c>
      <c r="AP70" s="69">
        <v>-907542.19248000532</v>
      </c>
      <c r="AQ70" s="70">
        <v>-3.7422384670695141E-2</v>
      </c>
      <c r="AR70" s="31"/>
      <c r="AS70" s="118">
        <v>1</v>
      </c>
      <c r="AT70" s="118">
        <v>1</v>
      </c>
      <c r="AU70" s="22"/>
      <c r="AV70" s="22"/>
      <c r="AW70" s="31"/>
      <c r="AX70" s="30"/>
      <c r="AY70" s="22"/>
      <c r="AZ70" s="22"/>
      <c r="BA70" s="22"/>
      <c r="BB70" s="22"/>
      <c r="BC70" s="22"/>
      <c r="BD70" s="13"/>
      <c r="BE70" s="68">
        <v>18813318.083269995</v>
      </c>
      <c r="BF70" s="68">
        <v>19274310.733280007</v>
      </c>
      <c r="BG70" s="69">
        <v>-460992.65001001209</v>
      </c>
      <c r="BH70" s="70">
        <v>-2.3917464877954764E-2</v>
      </c>
      <c r="BI70" s="31"/>
      <c r="BJ70" s="118">
        <v>1</v>
      </c>
      <c r="BK70" s="118">
        <v>1</v>
      </c>
      <c r="BL70" s="22"/>
      <c r="BM70" s="22"/>
      <c r="BN70" s="31"/>
      <c r="BO70" s="30"/>
      <c r="BP70" s="22"/>
      <c r="BQ70" s="22"/>
      <c r="BR70" s="22"/>
      <c r="BS70" s="22"/>
      <c r="BT70" s="22"/>
      <c r="BU70" s="13"/>
      <c r="BV70" s="68">
        <v>17615916.258720007</v>
      </c>
      <c r="BW70" s="68">
        <v>19445499.042300005</v>
      </c>
      <c r="BX70" s="69">
        <v>-1829582.7835799977</v>
      </c>
      <c r="BY70" s="70">
        <v>-9.4087725884539508E-2</v>
      </c>
      <c r="BZ70" s="31"/>
      <c r="CA70" s="118">
        <v>1</v>
      </c>
      <c r="CB70" s="118">
        <v>1</v>
      </c>
      <c r="CC70" s="22"/>
      <c r="CD70" s="22"/>
      <c r="CE70" s="31"/>
      <c r="CF70" s="30"/>
      <c r="CG70" s="22"/>
      <c r="CH70" s="22"/>
      <c r="CI70" s="22"/>
      <c r="CJ70" s="22"/>
      <c r="CK70" s="22"/>
      <c r="CL70" s="13"/>
      <c r="CM70" s="68">
        <v>11417888.702550001</v>
      </c>
      <c r="CN70" s="68">
        <v>11520329.816919997</v>
      </c>
      <c r="CO70" s="69">
        <v>-102441.11436999589</v>
      </c>
      <c r="CP70" s="70">
        <v>-8.8922032613631963E-3</v>
      </c>
      <c r="CQ70" s="31"/>
      <c r="CR70" s="118">
        <v>1</v>
      </c>
      <c r="CS70" s="118">
        <v>1</v>
      </c>
      <c r="CT70" s="22"/>
      <c r="CU70" s="22"/>
      <c r="CV70" s="31"/>
      <c r="CW70" s="30"/>
      <c r="CX70" s="22"/>
      <c r="CY70" s="22"/>
      <c r="CZ70" s="22"/>
      <c r="DA70" s="22"/>
      <c r="DB70" s="22"/>
      <c r="DC70" s="13"/>
      <c r="DD70" s="68">
        <v>3681406.9242500006</v>
      </c>
      <c r="DE70" s="68">
        <v>3780501.3048</v>
      </c>
      <c r="DF70" s="69">
        <v>-99094.38054999942</v>
      </c>
      <c r="DG70" s="70">
        <v>-2.6211968350383086E-2</v>
      </c>
      <c r="DH70" s="31"/>
      <c r="DI70" s="118">
        <v>1</v>
      </c>
      <c r="DJ70" s="118">
        <v>1</v>
      </c>
      <c r="DK70" s="22"/>
      <c r="DL70" s="22"/>
      <c r="DM70" s="31"/>
      <c r="DN70" s="30"/>
      <c r="DO70" s="22"/>
      <c r="DP70" s="22"/>
      <c r="DQ70" s="22"/>
      <c r="DR70" s="22"/>
      <c r="DS70" s="22"/>
      <c r="DT70" s="13"/>
      <c r="DU70" s="68">
        <v>8343177.3599299984</v>
      </c>
      <c r="DV70" s="68">
        <v>8457331.380160002</v>
      </c>
      <c r="DW70" s="69">
        <v>-114154.02023000363</v>
      </c>
      <c r="DX70" s="70">
        <v>-1.3497640697607838E-2</v>
      </c>
      <c r="DY70" s="31"/>
      <c r="DZ70" s="118">
        <v>1</v>
      </c>
      <c r="EA70" s="118">
        <v>1</v>
      </c>
      <c r="EB70" s="22"/>
      <c r="EC70" s="22"/>
      <c r="ED70" s="31"/>
      <c r="EE70" s="30"/>
      <c r="EF70" s="22"/>
      <c r="EG70" s="22"/>
      <c r="EH70" s="22"/>
      <c r="EI70" s="22"/>
      <c r="EJ70" s="22"/>
      <c r="EK70" s="13"/>
      <c r="EL70" s="68">
        <v>3291203.6140000001</v>
      </c>
      <c r="EM70" s="68">
        <v>3290078.1559999995</v>
      </c>
      <c r="EN70" s="69">
        <v>1125.4580000005662</v>
      </c>
      <c r="EO70" s="70">
        <v>3.4207637224303866E-4</v>
      </c>
      <c r="EP70" s="31"/>
      <c r="EQ70" s="118">
        <v>1</v>
      </c>
      <c r="ER70" s="118">
        <v>1</v>
      </c>
      <c r="ES70" s="22"/>
      <c r="ET70" s="22"/>
      <c r="EU70" s="31"/>
      <c r="EV70" s="30"/>
      <c r="EW70" s="22"/>
      <c r="EX70" s="22"/>
      <c r="EY70" s="22"/>
      <c r="EZ70" s="22"/>
      <c r="FA70" s="22"/>
      <c r="FB70" s="13"/>
      <c r="FC70" s="68">
        <v>152591.83465000003</v>
      </c>
      <c r="FD70" s="68">
        <v>162668.74308999995</v>
      </c>
      <c r="FE70" s="69">
        <v>-10076.908439999912</v>
      </c>
      <c r="FF70" s="70">
        <v>-6.1947416870520966E-2</v>
      </c>
      <c r="FG70" s="31"/>
      <c r="FH70" s="118">
        <v>1</v>
      </c>
      <c r="FI70" s="118">
        <v>1</v>
      </c>
      <c r="FJ70" s="22"/>
      <c r="FK70" s="22"/>
      <c r="FL70" s="31"/>
      <c r="FM70" s="30"/>
      <c r="FN70" s="22"/>
      <c r="FO70" s="22"/>
      <c r="FP70" s="22"/>
      <c r="FQ70" s="22"/>
      <c r="FR70" s="22"/>
      <c r="FS70" s="13"/>
    </row>
    <row r="71" spans="1:175" x14ac:dyDescent="0.2">
      <c r="A71" s="42">
        <v>662</v>
      </c>
      <c r="B71" s="86"/>
      <c r="C71" s="86" t="str">
        <f>VLOOKUP($A71&amp;C$1,TEXTDF,(SPRCODE="DE")*2+(SPRCODE="FR")*3,FALSE)</f>
        <v>Flüssige Mittel</v>
      </c>
      <c r="D71" s="46"/>
      <c r="E71" s="46"/>
      <c r="F71" s="80">
        <f t="shared" ref="F71" si="21">+W71*$G$5+AN71*$H$5+BE71*$I$5+BV71*$K$5+CM71*$L$5+DD71*$M$5+DU71*$N$5+EL71*$P$5+FC71*$Q$5</f>
        <v>2640848.0185099998</v>
      </c>
      <c r="G71" s="80">
        <f t="shared" ref="G71" si="22">+X71*$G$5+AO71*$H$5+BF71*$I$5+BW71*$K$5+CN71*$L$5+DE71*$M$5+DV71*$N$5+EM71*$P$5+FD71*$Q$5</f>
        <v>3033311.7251200001</v>
      </c>
      <c r="H71" s="93">
        <f t="shared" si="19"/>
        <v>-392463.70661000023</v>
      </c>
      <c r="I71" s="94">
        <f t="shared" si="20"/>
        <v>-0.12938456122391251</v>
      </c>
      <c r="J71" s="31"/>
      <c r="K71" s="110">
        <f t="shared" ref="K71:L81" si="23">+IFERROR(F71/F$70,"")</f>
        <v>1.6231120001892845E-2</v>
      </c>
      <c r="L71" s="110">
        <f t="shared" si="23"/>
        <v>1.8458795238732867E-2</v>
      </c>
      <c r="M71" s="22"/>
      <c r="N71" s="22"/>
      <c r="O71" s="31"/>
      <c r="P71" s="22"/>
      <c r="Q71" s="22"/>
      <c r="R71" s="22"/>
      <c r="S71" s="22"/>
      <c r="T71" s="22"/>
      <c r="U71" s="22"/>
      <c r="V71" s="13"/>
      <c r="W71" s="80">
        <v>581706.67716999992</v>
      </c>
      <c r="X71" s="80" vm="45">
        <v>1140419.8761500001</v>
      </c>
      <c r="Y71" s="93">
        <v>-558713.19898000022</v>
      </c>
      <c r="Z71" s="94">
        <v>-0.48991885415588132</v>
      </c>
      <c r="AA71" s="31"/>
      <c r="AB71" s="110">
        <v>7.6496588079523527E-3</v>
      </c>
      <c r="AC71" s="110">
        <v>1.5380575020577662E-2</v>
      </c>
      <c r="AD71" s="22"/>
      <c r="AE71" s="22"/>
      <c r="AF71" s="31"/>
      <c r="AG71" s="22"/>
      <c r="AH71" s="22"/>
      <c r="AI71" s="22"/>
      <c r="AJ71" s="22"/>
      <c r="AK71" s="22"/>
      <c r="AL71" s="22"/>
      <c r="AM71" s="13"/>
      <c r="AN71" s="80">
        <v>51990.163249999998</v>
      </c>
      <c r="AO71" s="80" vm="100">
        <v>75980.081200000001</v>
      </c>
      <c r="AP71" s="93">
        <v>-23989.917950000003</v>
      </c>
      <c r="AQ71" s="94">
        <v>-0.31573956714855422</v>
      </c>
      <c r="AR71" s="31"/>
      <c r="AS71" s="110">
        <v>2.2271530196357938E-3</v>
      </c>
      <c r="AT71" s="110">
        <v>3.1330287996937383E-3</v>
      </c>
      <c r="AU71" s="22"/>
      <c r="AV71" s="22"/>
      <c r="AW71" s="31"/>
      <c r="AX71" s="22"/>
      <c r="AY71" s="22"/>
      <c r="AZ71" s="22"/>
      <c r="BA71" s="22"/>
      <c r="BB71" s="22"/>
      <c r="BC71" s="22"/>
      <c r="BD71" s="13"/>
      <c r="BE71" s="80">
        <v>758435.73255000007</v>
      </c>
      <c r="BF71" s="80" vm="155">
        <v>427016.50052999996</v>
      </c>
      <c r="BG71" s="93">
        <v>331419.23202000011</v>
      </c>
      <c r="BH71" s="94">
        <v>0.77612746020037293</v>
      </c>
      <c r="BI71" s="31"/>
      <c r="BJ71" s="110">
        <v>4.0313767576409053E-2</v>
      </c>
      <c r="BK71" s="110">
        <v>2.2154696291820777E-2</v>
      </c>
      <c r="BL71" s="22"/>
      <c r="BM71" s="22"/>
      <c r="BN71" s="31"/>
      <c r="BO71" s="22"/>
      <c r="BP71" s="22"/>
      <c r="BQ71" s="22"/>
      <c r="BR71" s="22"/>
      <c r="BS71" s="22"/>
      <c r="BT71" s="22"/>
      <c r="BU71" s="13"/>
      <c r="BV71" s="80">
        <v>560302.3984500001</v>
      </c>
      <c r="BW71" s="80" vm="210">
        <v>567132.40457999997</v>
      </c>
      <c r="BX71" s="93">
        <v>-6830.0061299998779</v>
      </c>
      <c r="BY71" s="94">
        <v>-1.2043053923286196E-2</v>
      </c>
      <c r="BZ71" s="31"/>
      <c r="CA71" s="110">
        <v>3.1806599794242683E-2</v>
      </c>
      <c r="CB71" s="110">
        <v>2.916522755966873E-2</v>
      </c>
      <c r="CC71" s="22"/>
      <c r="CD71" s="22"/>
      <c r="CE71" s="31"/>
      <c r="CF71" s="22"/>
      <c r="CG71" s="22"/>
      <c r="CH71" s="22"/>
      <c r="CI71" s="22"/>
      <c r="CJ71" s="22"/>
      <c r="CK71" s="22"/>
      <c r="CL71" s="13"/>
      <c r="CM71" s="80">
        <v>198526.80899000005</v>
      </c>
      <c r="CN71" s="80" vm="265">
        <v>228769.63235</v>
      </c>
      <c r="CO71" s="93">
        <v>-30242.823359999951</v>
      </c>
      <c r="CP71" s="94">
        <v>-0.13219771806832625</v>
      </c>
      <c r="CQ71" s="31"/>
      <c r="CR71" s="110">
        <v>1.7387348411065023E-2</v>
      </c>
      <c r="CS71" s="110">
        <v>1.985790649969103E-2</v>
      </c>
      <c r="CT71" s="22"/>
      <c r="CU71" s="22"/>
      <c r="CV71" s="31"/>
      <c r="CW71" s="22"/>
      <c r="CX71" s="22"/>
      <c r="CY71" s="22"/>
      <c r="CZ71" s="22"/>
      <c r="DA71" s="22"/>
      <c r="DB71" s="22"/>
      <c r="DC71" s="13"/>
      <c r="DD71" s="80">
        <v>134309.55220000001</v>
      </c>
      <c r="DE71" s="80" vm="320">
        <v>238290.61736999999</v>
      </c>
      <c r="DF71" s="93">
        <v>-103981.06516999999</v>
      </c>
      <c r="DG71" s="94">
        <v>-0.43636239780497066</v>
      </c>
      <c r="DH71" s="31"/>
      <c r="DI71" s="110">
        <v>3.648321279434829E-2</v>
      </c>
      <c r="DJ71" s="110">
        <v>6.3031486609315235E-2</v>
      </c>
      <c r="DK71" s="22"/>
      <c r="DL71" s="22"/>
      <c r="DM71" s="31"/>
      <c r="DN71" s="22"/>
      <c r="DO71" s="22"/>
      <c r="DP71" s="22"/>
      <c r="DQ71" s="22"/>
      <c r="DR71" s="22"/>
      <c r="DS71" s="22"/>
      <c r="DT71" s="13"/>
      <c r="DU71" s="80">
        <v>298871.95639999997</v>
      </c>
      <c r="DV71" s="80" vm="375">
        <v>290376.80502999999</v>
      </c>
      <c r="DW71" s="93">
        <v>8495.1513699999778</v>
      </c>
      <c r="DX71" s="94">
        <v>2.92556127860224E-2</v>
      </c>
      <c r="DY71" s="31"/>
      <c r="DZ71" s="110">
        <v>3.5822318465312787E-2</v>
      </c>
      <c r="EA71" s="110">
        <v>3.4334329823139366E-2</v>
      </c>
      <c r="EB71" s="22"/>
      <c r="EC71" s="22"/>
      <c r="ED71" s="31"/>
      <c r="EE71" s="22"/>
      <c r="EF71" s="22"/>
      <c r="EG71" s="22"/>
      <c r="EH71" s="22"/>
      <c r="EI71" s="22"/>
      <c r="EJ71" s="22"/>
      <c r="EK71" s="13"/>
      <c r="EL71" s="80">
        <v>49441.853999999999</v>
      </c>
      <c r="EM71" s="80" vm="429">
        <v>55010.834999999999</v>
      </c>
      <c r="EN71" s="93">
        <v>-5568.9809999999998</v>
      </c>
      <c r="EO71" s="94">
        <v>-0.10123425685140031</v>
      </c>
      <c r="EP71" s="31"/>
      <c r="EQ71" s="110">
        <v>1.5022423343753656E-2</v>
      </c>
      <c r="ER71" s="110">
        <v>1.6720221341757088E-2</v>
      </c>
      <c r="ES71" s="22"/>
      <c r="ET71" s="22"/>
      <c r="EU71" s="31"/>
      <c r="EV71" s="22"/>
      <c r="EW71" s="22"/>
      <c r="EX71" s="22"/>
      <c r="EY71" s="22"/>
      <c r="EZ71" s="22"/>
      <c r="FA71" s="22"/>
      <c r="FB71" s="13"/>
      <c r="FC71" s="80">
        <v>7262.8755000000001</v>
      </c>
      <c r="FD71" s="80" vm="484">
        <v>10314.97291</v>
      </c>
      <c r="FE71" s="93">
        <v>-3052.0974100000003</v>
      </c>
      <c r="FF71" s="94">
        <v>-0.29589000733497806</v>
      </c>
      <c r="FG71" s="31"/>
      <c r="FH71" s="110">
        <v>4.7596750616826E-2</v>
      </c>
      <c r="FI71" s="110">
        <v>6.3410909275256541E-2</v>
      </c>
      <c r="FJ71" s="22"/>
      <c r="FK71" s="22"/>
      <c r="FL71" s="31"/>
      <c r="FM71" s="22"/>
      <c r="FN71" s="22"/>
      <c r="FO71" s="22"/>
      <c r="FP71" s="22"/>
      <c r="FQ71" s="22"/>
      <c r="FR71" s="22"/>
      <c r="FS71" s="13"/>
    </row>
    <row r="72" spans="1:175" x14ac:dyDescent="0.2">
      <c r="A72" s="42">
        <v>663</v>
      </c>
      <c r="B72" s="86"/>
      <c r="C72" s="86" t="str">
        <f>VLOOKUP($A72&amp;C$1,TEXTDF,(SPRCODE="DE")*2+(SPRCODE="FR")*3,FALSE)</f>
        <v>Obligationen</v>
      </c>
      <c r="D72" s="46"/>
      <c r="E72" s="46"/>
      <c r="F72" s="80">
        <f>+SUBTOTAL(9,F73:F74)</f>
        <v>93673983.071869999</v>
      </c>
      <c r="G72" s="80">
        <f>+SUBTOTAL(9,G73:G74)</f>
        <v>94620044.8486</v>
      </c>
      <c r="H72" s="93">
        <f t="shared" si="19"/>
        <v>-946061.77673000097</v>
      </c>
      <c r="I72" s="94">
        <f t="shared" si="20"/>
        <v>-9.9985344357400585E-3</v>
      </c>
      <c r="J72" s="22"/>
      <c r="K72" s="110">
        <f t="shared" si="23"/>
        <v>0.57573690331208416</v>
      </c>
      <c r="L72" s="110">
        <f t="shared" si="23"/>
        <v>0.57579707976466954</v>
      </c>
      <c r="M72" s="22"/>
      <c r="N72" s="22"/>
      <c r="O72" s="22"/>
      <c r="P72" s="22"/>
      <c r="Q72" s="22"/>
      <c r="R72" s="22"/>
      <c r="S72" s="22"/>
      <c r="T72" s="22"/>
      <c r="U72" s="22"/>
      <c r="V72" s="13"/>
      <c r="W72" s="80">
        <v>43126793.586489998</v>
      </c>
      <c r="X72" s="80">
        <v>42222224.849019989</v>
      </c>
      <c r="Y72" s="93">
        <v>904568.73747000843</v>
      </c>
      <c r="Z72" s="94">
        <v>2.1423995080898761E-2</v>
      </c>
      <c r="AA72" s="22"/>
      <c r="AB72" s="110">
        <v>0.567133349788288</v>
      </c>
      <c r="AC72" s="110">
        <v>0.56944122985509416</v>
      </c>
      <c r="AD72" s="22"/>
      <c r="AE72" s="22"/>
      <c r="AF72" s="22"/>
      <c r="AG72" s="22"/>
      <c r="AH72" s="22"/>
      <c r="AI72" s="22"/>
      <c r="AJ72" s="22"/>
      <c r="AK72" s="22"/>
      <c r="AL72" s="22"/>
      <c r="AM72" s="13"/>
      <c r="AN72" s="80">
        <v>12370740.28779</v>
      </c>
      <c r="AO72" s="80">
        <v>13536144.906259999</v>
      </c>
      <c r="AP72" s="93">
        <v>-1165404.6184699982</v>
      </c>
      <c r="AQ72" s="94">
        <v>-8.6095755219866121E-2</v>
      </c>
      <c r="AR72" s="22"/>
      <c r="AS72" s="110">
        <v>0.52993739324489753</v>
      </c>
      <c r="AT72" s="110">
        <v>0.55816118064559628</v>
      </c>
      <c r="AU72" s="22"/>
      <c r="AV72" s="22"/>
      <c r="AW72" s="22"/>
      <c r="AX72" s="22"/>
      <c r="AY72" s="22"/>
      <c r="AZ72" s="22"/>
      <c r="BA72" s="22"/>
      <c r="BB72" s="22"/>
      <c r="BC72" s="22"/>
      <c r="BD72" s="13"/>
      <c r="BE72" s="80">
        <v>10835199.910719994</v>
      </c>
      <c r="BF72" s="80">
        <v>11079097.541999999</v>
      </c>
      <c r="BG72" s="93">
        <v>-243897.63128000498</v>
      </c>
      <c r="BH72" s="94">
        <v>-2.2014214637555818E-2</v>
      </c>
      <c r="BI72" s="22"/>
      <c r="BJ72" s="110">
        <v>0.57593242525120258</v>
      </c>
      <c r="BK72" s="110">
        <v>0.5748116078086396</v>
      </c>
      <c r="BL72" s="22"/>
      <c r="BM72" s="22"/>
      <c r="BN72" s="22"/>
      <c r="BO72" s="22"/>
      <c r="BP72" s="22"/>
      <c r="BQ72" s="22"/>
      <c r="BR72" s="22"/>
      <c r="BS72" s="22"/>
      <c r="BT72" s="22"/>
      <c r="BU72" s="13"/>
      <c r="BV72" s="80">
        <v>9969698.1299600061</v>
      </c>
      <c r="BW72" s="80">
        <v>10175103.187860005</v>
      </c>
      <c r="BX72" s="93">
        <v>-205405.0578999985</v>
      </c>
      <c r="BY72" s="94">
        <v>-2.0187024554706112E-2</v>
      </c>
      <c r="BZ72" s="22"/>
      <c r="CA72" s="110">
        <v>0.56594831534947454</v>
      </c>
      <c r="CB72" s="110">
        <v>0.52326264117603727</v>
      </c>
      <c r="CC72" s="22"/>
      <c r="CD72" s="22"/>
      <c r="CE72" s="22"/>
      <c r="CF72" s="22"/>
      <c r="CG72" s="22"/>
      <c r="CH72" s="22"/>
      <c r="CI72" s="22"/>
      <c r="CJ72" s="22"/>
      <c r="CK72" s="22"/>
      <c r="CL72" s="13"/>
      <c r="CM72" s="80">
        <v>6885167.3225500006</v>
      </c>
      <c r="CN72" s="80">
        <v>6836621.8052200004</v>
      </c>
      <c r="CO72" s="93">
        <v>48545.517330000177</v>
      </c>
      <c r="CP72" s="94">
        <v>7.1008048584659811E-3</v>
      </c>
      <c r="CQ72" s="22"/>
      <c r="CR72" s="110">
        <v>0.60301580282634126</v>
      </c>
      <c r="CS72" s="110">
        <v>0.59343976377993979</v>
      </c>
      <c r="CT72" s="22"/>
      <c r="CU72" s="22"/>
      <c r="CV72" s="22"/>
      <c r="CW72" s="22"/>
      <c r="CX72" s="22"/>
      <c r="CY72" s="22"/>
      <c r="CZ72" s="22"/>
      <c r="DA72" s="22"/>
      <c r="DB72" s="22"/>
      <c r="DC72" s="13"/>
      <c r="DD72" s="80">
        <v>2503982.7142500002</v>
      </c>
      <c r="DE72" s="80">
        <v>2563275.8733799998</v>
      </c>
      <c r="DF72" s="93">
        <v>-59293.159129999578</v>
      </c>
      <c r="DG72" s="94">
        <v>-2.3131789966802985E-2</v>
      </c>
      <c r="DH72" s="22"/>
      <c r="DI72" s="110">
        <v>0.68017004524978653</v>
      </c>
      <c r="DJ72" s="110">
        <v>0.67802539047545829</v>
      </c>
      <c r="DK72" s="22"/>
      <c r="DL72" s="22"/>
      <c r="DM72" s="22"/>
      <c r="DN72" s="22"/>
      <c r="DO72" s="22"/>
      <c r="DP72" s="22"/>
      <c r="DQ72" s="22"/>
      <c r="DR72" s="22"/>
      <c r="DS72" s="22"/>
      <c r="DT72" s="13"/>
      <c r="DU72" s="80">
        <v>5959388.45163</v>
      </c>
      <c r="DV72" s="80">
        <v>6115172.5054800026</v>
      </c>
      <c r="DW72" s="93">
        <v>-155784.05385000259</v>
      </c>
      <c r="DX72" s="94">
        <v>-2.5475005604567946E-2</v>
      </c>
      <c r="DY72" s="22"/>
      <c r="DZ72" s="110">
        <v>0.71428284387807872</v>
      </c>
      <c r="EA72" s="110">
        <v>0.72306171185695123</v>
      </c>
      <c r="EB72" s="22"/>
      <c r="EC72" s="22"/>
      <c r="ED72" s="22"/>
      <c r="EE72" s="22"/>
      <c r="EF72" s="22"/>
      <c r="EG72" s="22"/>
      <c r="EH72" s="22"/>
      <c r="EI72" s="22"/>
      <c r="EJ72" s="22"/>
      <c r="EK72" s="13"/>
      <c r="EL72" s="80">
        <v>1910183.3430000001</v>
      </c>
      <c r="EM72" s="80">
        <v>1973240.16</v>
      </c>
      <c r="EN72" s="93">
        <v>-63056.816999999806</v>
      </c>
      <c r="EO72" s="94">
        <v>-3.1955976914639583E-2</v>
      </c>
      <c r="EP72" s="22"/>
      <c r="EQ72" s="110">
        <v>0.58039050968300254</v>
      </c>
      <c r="ER72" s="110">
        <v>0.5997547980437703</v>
      </c>
      <c r="ES72" s="22"/>
      <c r="ET72" s="22"/>
      <c r="EU72" s="22"/>
      <c r="EV72" s="22"/>
      <c r="EW72" s="22"/>
      <c r="EX72" s="22"/>
      <c r="EY72" s="22"/>
      <c r="EZ72" s="22"/>
      <c r="FA72" s="22"/>
      <c r="FB72" s="13"/>
      <c r="FC72" s="80">
        <v>112829.32548000001</v>
      </c>
      <c r="FD72" s="80">
        <v>119164.01938</v>
      </c>
      <c r="FE72" s="93">
        <v>-6334.6938999999838</v>
      </c>
      <c r="FF72" s="94">
        <v>-5.3159451426352033E-2</v>
      </c>
      <c r="FG72" s="22"/>
      <c r="FH72" s="110">
        <v>0.73941915528309032</v>
      </c>
      <c r="FI72" s="110">
        <v>0.73255634190318886</v>
      </c>
      <c r="FJ72" s="22"/>
      <c r="FK72" s="22"/>
      <c r="FL72" s="22"/>
      <c r="FM72" s="22"/>
      <c r="FN72" s="22"/>
      <c r="FO72" s="22"/>
      <c r="FP72" s="22"/>
      <c r="FQ72" s="22"/>
      <c r="FR72" s="22"/>
      <c r="FS72" s="13"/>
    </row>
    <row r="73" spans="1:175" x14ac:dyDescent="0.2">
      <c r="A73" s="42">
        <v>664</v>
      </c>
      <c r="B73" s="86"/>
      <c r="C73" s="46"/>
      <c r="D73" s="79" t="str">
        <f>VLOOKUP($A73&amp;D$1,TEXTDF,(SPRCODE="DE")*2+(SPRCODE="FR")*3,FALSE)</f>
        <v>CHF</v>
      </c>
      <c r="E73" s="74"/>
      <c r="F73" s="75">
        <f t="shared" ref="F73:F84" si="24">+W73*$G$5+AN73*$H$5+BE73*$I$5+BV73*$K$5+CM73*$L$5+DD73*$M$5+DU73*$N$5+EL73*$P$5+FC73*$Q$5</f>
        <v>59009785.797599994</v>
      </c>
      <c r="G73" s="75">
        <f t="shared" ref="G73:G84" si="25">+X73*$G$5+AO73*$H$5+BF73*$I$5+BW73*$K$5+CN73*$L$5+DE73*$M$5+DV73*$N$5+EM73*$P$5+FD73*$Q$5</f>
        <v>59716883.087819993</v>
      </c>
      <c r="H73" s="76">
        <f t="shared" si="19"/>
        <v>-707097.29021999985</v>
      </c>
      <c r="I73" s="87">
        <f t="shared" si="20"/>
        <v>-1.1840827143977717E-2</v>
      </c>
      <c r="J73" s="31"/>
      <c r="K73" s="119">
        <f t="shared" si="23"/>
        <v>0.36268460276908998</v>
      </c>
      <c r="L73" s="119">
        <f t="shared" si="23"/>
        <v>0.3633987592125274</v>
      </c>
      <c r="M73" s="22"/>
      <c r="N73" s="22"/>
      <c r="O73" s="31"/>
      <c r="P73" s="22"/>
      <c r="Q73" s="22"/>
      <c r="R73" s="22"/>
      <c r="S73" s="22"/>
      <c r="T73" s="22"/>
      <c r="U73" s="22"/>
      <c r="V73" s="13"/>
      <c r="W73" s="75">
        <v>22486716.912099998</v>
      </c>
      <c r="X73" s="75">
        <v>22695399.391529992</v>
      </c>
      <c r="Y73" s="76">
        <v>-208682.47942999378</v>
      </c>
      <c r="Z73" s="87">
        <v>-9.1949243029348926E-3</v>
      </c>
      <c r="AA73" s="31"/>
      <c r="AB73" s="119">
        <v>0.29570867731041439</v>
      </c>
      <c r="AC73" s="119">
        <v>0.30608752115215365</v>
      </c>
      <c r="AD73" s="22"/>
      <c r="AE73" s="22"/>
      <c r="AF73" s="31"/>
      <c r="AG73" s="22"/>
      <c r="AH73" s="22"/>
      <c r="AI73" s="22"/>
      <c r="AJ73" s="22"/>
      <c r="AK73" s="22"/>
      <c r="AL73" s="22"/>
      <c r="AM73" s="13"/>
      <c r="AN73" s="75">
        <v>10334729.549290001</v>
      </c>
      <c r="AO73" s="75">
        <v>10728433.34347</v>
      </c>
      <c r="AP73" s="76">
        <v>-393703.79417999834</v>
      </c>
      <c r="AQ73" s="87">
        <v>-3.6697230767587463E-2</v>
      </c>
      <c r="AR73" s="31"/>
      <c r="AS73" s="119">
        <v>0.44271882763938991</v>
      </c>
      <c r="AT73" s="119">
        <v>0.4423855582913761</v>
      </c>
      <c r="AU73" s="22"/>
      <c r="AV73" s="22"/>
      <c r="AW73" s="31"/>
      <c r="AX73" s="22"/>
      <c r="AY73" s="22"/>
      <c r="AZ73" s="22"/>
      <c r="BA73" s="22"/>
      <c r="BB73" s="22"/>
      <c r="BC73" s="22"/>
      <c r="BD73" s="13"/>
      <c r="BE73" s="75">
        <v>7025986.6906599961</v>
      </c>
      <c r="BF73" s="75">
        <v>7246794.9730000002</v>
      </c>
      <c r="BG73" s="76">
        <v>-220808.28234000411</v>
      </c>
      <c r="BH73" s="87">
        <v>-3.0469784665177913E-2</v>
      </c>
      <c r="BI73" s="31"/>
      <c r="BJ73" s="119">
        <v>0.37345813532531258</v>
      </c>
      <c r="BK73" s="119">
        <v>0.37598205576748928</v>
      </c>
      <c r="BL73" s="22"/>
      <c r="BM73" s="22"/>
      <c r="BN73" s="31"/>
      <c r="BO73" s="22"/>
      <c r="BP73" s="22"/>
      <c r="BQ73" s="22"/>
      <c r="BR73" s="22"/>
      <c r="BS73" s="22"/>
      <c r="BT73" s="22"/>
      <c r="BU73" s="13"/>
      <c r="BV73" s="75">
        <v>6389652.079760001</v>
      </c>
      <c r="BW73" s="75">
        <v>6370738.4662500024</v>
      </c>
      <c r="BX73" s="76">
        <v>18913.613509998657</v>
      </c>
      <c r="BY73" s="87">
        <v>2.968825923430396E-3</v>
      </c>
      <c r="BZ73" s="31"/>
      <c r="CA73" s="119">
        <v>0.362720393643849</v>
      </c>
      <c r="CB73" s="119">
        <v>0.32762020930353425</v>
      </c>
      <c r="CC73" s="22"/>
      <c r="CD73" s="22"/>
      <c r="CE73" s="31"/>
      <c r="CF73" s="22"/>
      <c r="CG73" s="22"/>
      <c r="CH73" s="22"/>
      <c r="CI73" s="22"/>
      <c r="CJ73" s="22"/>
      <c r="CK73" s="22"/>
      <c r="CL73" s="13"/>
      <c r="CM73" s="75">
        <v>4938834.6595700001</v>
      </c>
      <c r="CN73" s="75">
        <v>4680959.0722700013</v>
      </c>
      <c r="CO73" s="76">
        <v>257875.58729999885</v>
      </c>
      <c r="CP73" s="87">
        <v>5.5090331557832606E-2</v>
      </c>
      <c r="CQ73" s="31"/>
      <c r="CR73" s="119">
        <v>0.432552356064479</v>
      </c>
      <c r="CS73" s="119">
        <v>0.40632161983722381</v>
      </c>
      <c r="CT73" s="22"/>
      <c r="CU73" s="22"/>
      <c r="CV73" s="31"/>
      <c r="CW73" s="22"/>
      <c r="CX73" s="22"/>
      <c r="CY73" s="22"/>
      <c r="CZ73" s="22"/>
      <c r="DA73" s="22"/>
      <c r="DB73" s="22"/>
      <c r="DC73" s="13"/>
      <c r="DD73" s="75">
        <v>2181403.0300199999</v>
      </c>
      <c r="DE73" s="75">
        <v>2118644.3160399999</v>
      </c>
      <c r="DF73" s="76">
        <v>62758.71398</v>
      </c>
      <c r="DG73" s="87">
        <v>2.9622109527711382E-2</v>
      </c>
      <c r="DH73" s="31"/>
      <c r="DI73" s="119">
        <v>0.59254602245971733</v>
      </c>
      <c r="DJ73" s="119">
        <v>0.56041359206780716</v>
      </c>
      <c r="DK73" s="22"/>
      <c r="DL73" s="22"/>
      <c r="DM73" s="31"/>
      <c r="DN73" s="22"/>
      <c r="DO73" s="22"/>
      <c r="DP73" s="22"/>
      <c r="DQ73" s="22"/>
      <c r="DR73" s="22"/>
      <c r="DS73" s="22"/>
      <c r="DT73" s="13"/>
      <c r="DU73" s="75">
        <v>3632693.4747199994</v>
      </c>
      <c r="DV73" s="75">
        <v>3911007.2130500018</v>
      </c>
      <c r="DW73" s="76">
        <v>-278313.73833000241</v>
      </c>
      <c r="DX73" s="87">
        <v>-7.1161653039488848E-2</v>
      </c>
      <c r="DY73" s="31"/>
      <c r="DZ73" s="119">
        <v>0.43540887577996767</v>
      </c>
      <c r="EA73" s="119">
        <v>0.4624398687066712</v>
      </c>
      <c r="EB73" s="22"/>
      <c r="EC73" s="22"/>
      <c r="ED73" s="31"/>
      <c r="EE73" s="22"/>
      <c r="EF73" s="22"/>
      <c r="EG73" s="22"/>
      <c r="EH73" s="22"/>
      <c r="EI73" s="22"/>
      <c r="EJ73" s="22"/>
      <c r="EK73" s="13"/>
      <c r="EL73" s="75">
        <v>1906940.0760000001</v>
      </c>
      <c r="EM73" s="75">
        <v>1859134.696</v>
      </c>
      <c r="EN73" s="76">
        <v>47805.380000000121</v>
      </c>
      <c r="EO73" s="87">
        <v>2.5713779697003725E-2</v>
      </c>
      <c r="EP73" s="31"/>
      <c r="EQ73" s="119">
        <v>0.57940507475390735</v>
      </c>
      <c r="ER73" s="119">
        <v>0.5650731100747749</v>
      </c>
      <c r="ES73" s="22"/>
      <c r="ET73" s="22"/>
      <c r="EU73" s="31"/>
      <c r="EV73" s="22"/>
      <c r="EW73" s="22"/>
      <c r="EX73" s="22"/>
      <c r="EY73" s="22"/>
      <c r="EZ73" s="22"/>
      <c r="FA73" s="22"/>
      <c r="FB73" s="13"/>
      <c r="FC73" s="75">
        <v>112829.32548000001</v>
      </c>
      <c r="FD73" s="75">
        <v>105771.61620999999</v>
      </c>
      <c r="FE73" s="76">
        <v>7057.7092700000212</v>
      </c>
      <c r="FF73" s="87">
        <v>6.6725928211095686E-2</v>
      </c>
      <c r="FG73" s="31"/>
      <c r="FH73" s="119">
        <v>0.73941915528309032</v>
      </c>
      <c r="FI73" s="119">
        <v>0.65022704547166499</v>
      </c>
      <c r="FJ73" s="22"/>
      <c r="FK73" s="22"/>
      <c r="FL73" s="31"/>
      <c r="FM73" s="22"/>
      <c r="FN73" s="22"/>
      <c r="FO73" s="22"/>
      <c r="FP73" s="22"/>
      <c r="FQ73" s="22"/>
      <c r="FR73" s="22"/>
      <c r="FS73" s="13"/>
    </row>
    <row r="74" spans="1:175" x14ac:dyDescent="0.2">
      <c r="A74" s="42">
        <v>665</v>
      </c>
      <c r="B74" s="86"/>
      <c r="C74" s="46"/>
      <c r="D74" s="79" t="str">
        <f>VLOOKUP($A74&amp;D$1,TEXTDF,(SPRCODE="DE")*2+(SPRCODE="FR")*3,FALSE)</f>
        <v>FW</v>
      </c>
      <c r="E74" s="74"/>
      <c r="F74" s="75">
        <f t="shared" si="24"/>
        <v>34664197.274269998</v>
      </c>
      <c r="G74" s="75">
        <f t="shared" si="25"/>
        <v>34903161.760779999</v>
      </c>
      <c r="H74" s="76">
        <f t="shared" si="19"/>
        <v>-238964.48651000112</v>
      </c>
      <c r="I74" s="87">
        <f t="shared" si="20"/>
        <v>-6.8464996995922789E-3</v>
      </c>
      <c r="J74" s="31"/>
      <c r="K74" s="119">
        <f t="shared" si="23"/>
        <v>0.21305230054299421</v>
      </c>
      <c r="L74" s="119">
        <f t="shared" si="23"/>
        <v>0.21239832055214208</v>
      </c>
      <c r="M74" s="22"/>
      <c r="N74" s="22"/>
      <c r="O74" s="31"/>
      <c r="P74" s="22"/>
      <c r="Q74" s="22"/>
      <c r="R74" s="22"/>
      <c r="S74" s="22"/>
      <c r="T74" s="22"/>
      <c r="U74" s="22"/>
      <c r="V74" s="13"/>
      <c r="W74" s="75">
        <v>20640076.674389999</v>
      </c>
      <c r="X74" s="75" vm="46">
        <v>19526825.457490001</v>
      </c>
      <c r="Y74" s="76">
        <v>1113251.2168999985</v>
      </c>
      <c r="Z74" s="87">
        <v>5.7011377467553581E-2</v>
      </c>
      <c r="AA74" s="31"/>
      <c r="AB74" s="119">
        <v>0.27142467247787361</v>
      </c>
      <c r="AC74" s="119">
        <v>0.26335370870294056</v>
      </c>
      <c r="AD74" s="22"/>
      <c r="AE74" s="22"/>
      <c r="AF74" s="31"/>
      <c r="AG74" s="22"/>
      <c r="AH74" s="22"/>
      <c r="AI74" s="22"/>
      <c r="AJ74" s="22"/>
      <c r="AK74" s="22"/>
      <c r="AL74" s="22"/>
      <c r="AM74" s="13"/>
      <c r="AN74" s="75">
        <v>2036010.7385</v>
      </c>
      <c r="AO74" s="75" vm="101">
        <v>2807711.5627899999</v>
      </c>
      <c r="AP74" s="76">
        <v>-771700.8242899999</v>
      </c>
      <c r="AQ74" s="87">
        <v>-0.2748504634582789</v>
      </c>
      <c r="AR74" s="31"/>
      <c r="AS74" s="119">
        <v>8.7218565605507642E-2</v>
      </c>
      <c r="AT74" s="119">
        <v>0.11577562235422016</v>
      </c>
      <c r="AU74" s="22"/>
      <c r="AV74" s="22"/>
      <c r="AW74" s="31"/>
      <c r="AX74" s="22"/>
      <c r="AY74" s="22"/>
      <c r="AZ74" s="22"/>
      <c r="BA74" s="22"/>
      <c r="BB74" s="22"/>
      <c r="BC74" s="22"/>
      <c r="BD74" s="13"/>
      <c r="BE74" s="75">
        <v>3809213.2200599993</v>
      </c>
      <c r="BF74" s="75" vm="156">
        <v>3832302.5690000001</v>
      </c>
      <c r="BG74" s="76">
        <v>-23089.348940000869</v>
      </c>
      <c r="BH74" s="87">
        <v>-6.0249284925396607E-3</v>
      </c>
      <c r="BI74" s="31"/>
      <c r="BJ74" s="119">
        <v>0.20247428992589006</v>
      </c>
      <c r="BK74" s="119">
        <v>0.19882955204115035</v>
      </c>
      <c r="BL74" s="22"/>
      <c r="BM74" s="22"/>
      <c r="BN74" s="31"/>
      <c r="BO74" s="22"/>
      <c r="BP74" s="22"/>
      <c r="BQ74" s="22"/>
      <c r="BR74" s="22"/>
      <c r="BS74" s="22"/>
      <c r="BT74" s="22"/>
      <c r="BU74" s="13"/>
      <c r="BV74" s="75">
        <v>3580046.0502000046</v>
      </c>
      <c r="BW74" s="75" vm="211">
        <v>3804364.7216100027</v>
      </c>
      <c r="BX74" s="76">
        <v>-224318.67140999809</v>
      </c>
      <c r="BY74" s="87">
        <v>-5.8963503193002698E-2</v>
      </c>
      <c r="BZ74" s="31"/>
      <c r="CA74" s="119">
        <v>0.20322792170562548</v>
      </c>
      <c r="CB74" s="119">
        <v>0.19564243187250308</v>
      </c>
      <c r="CC74" s="22"/>
      <c r="CD74" s="22"/>
      <c r="CE74" s="31"/>
      <c r="CF74" s="22"/>
      <c r="CG74" s="22"/>
      <c r="CH74" s="22"/>
      <c r="CI74" s="22"/>
      <c r="CJ74" s="22"/>
      <c r="CK74" s="22"/>
      <c r="CL74" s="13"/>
      <c r="CM74" s="75">
        <v>1946332.6629800003</v>
      </c>
      <c r="CN74" s="75" vm="266">
        <v>2155662.7329499987</v>
      </c>
      <c r="CO74" s="76">
        <v>-209330.06996999844</v>
      </c>
      <c r="CP74" s="87">
        <v>-9.7107059824489639E-2</v>
      </c>
      <c r="CQ74" s="31"/>
      <c r="CR74" s="119">
        <v>0.17046344676186223</v>
      </c>
      <c r="CS74" s="119">
        <v>0.18711814394271598</v>
      </c>
      <c r="CT74" s="22"/>
      <c r="CU74" s="22"/>
      <c r="CV74" s="31"/>
      <c r="CW74" s="22"/>
      <c r="CX74" s="22"/>
      <c r="CY74" s="22"/>
      <c r="CZ74" s="22"/>
      <c r="DA74" s="22"/>
      <c r="DB74" s="22"/>
      <c r="DC74" s="13"/>
      <c r="DD74" s="75">
        <v>322579.68423000007</v>
      </c>
      <c r="DE74" s="75" vm="321">
        <v>444631.55734</v>
      </c>
      <c r="DF74" s="76">
        <v>-122051.87310999993</v>
      </c>
      <c r="DG74" s="87">
        <v>-0.27450114841189632</v>
      </c>
      <c r="DH74" s="31"/>
      <c r="DI74" s="119">
        <v>8.7624022790069048E-2</v>
      </c>
      <c r="DJ74" s="119">
        <v>0.11761179840765122</v>
      </c>
      <c r="DK74" s="22"/>
      <c r="DL74" s="22"/>
      <c r="DM74" s="31"/>
      <c r="DN74" s="22"/>
      <c r="DO74" s="22"/>
      <c r="DP74" s="22"/>
      <c r="DQ74" s="22"/>
      <c r="DR74" s="22"/>
      <c r="DS74" s="22"/>
      <c r="DT74" s="13"/>
      <c r="DU74" s="75">
        <v>2326694.9769100002</v>
      </c>
      <c r="DV74" s="75" vm="376">
        <v>2204165.2924300004</v>
      </c>
      <c r="DW74" s="76">
        <v>122529.68447999982</v>
      </c>
      <c r="DX74" s="87">
        <v>5.5590061644113842E-2</v>
      </c>
      <c r="DY74" s="31"/>
      <c r="DZ74" s="119">
        <v>0.27887396809811099</v>
      </c>
      <c r="EA74" s="119">
        <v>0.26062184315027992</v>
      </c>
      <c r="EB74" s="22"/>
      <c r="EC74" s="22"/>
      <c r="ED74" s="31"/>
      <c r="EE74" s="22"/>
      <c r="EF74" s="22"/>
      <c r="EG74" s="22"/>
      <c r="EH74" s="22"/>
      <c r="EI74" s="22"/>
      <c r="EJ74" s="22"/>
      <c r="EK74" s="13"/>
      <c r="EL74" s="75">
        <v>3243.2669999999998</v>
      </c>
      <c r="EM74" s="75" vm="430">
        <v>114105.46400000001</v>
      </c>
      <c r="EN74" s="76">
        <v>-110862.19700000001</v>
      </c>
      <c r="EO74" s="87">
        <v>-0.97157658462350238</v>
      </c>
      <c r="EP74" s="31"/>
      <c r="EQ74" s="119">
        <v>9.854349290952134E-4</v>
      </c>
      <c r="ER74" s="119">
        <v>3.4681687968995477E-2</v>
      </c>
      <c r="ES74" s="22"/>
      <c r="ET74" s="22"/>
      <c r="EU74" s="31"/>
      <c r="EV74" s="22"/>
      <c r="EW74" s="22"/>
      <c r="EX74" s="22"/>
      <c r="EY74" s="22"/>
      <c r="EZ74" s="22"/>
      <c r="FA74" s="22"/>
      <c r="FB74" s="13"/>
      <c r="FC74" s="75">
        <v>0</v>
      </c>
      <c r="FD74" s="75" vm="485">
        <v>13392.40317</v>
      </c>
      <c r="FE74" s="76">
        <v>-13392.40317</v>
      </c>
      <c r="FF74" s="87">
        <v>-1</v>
      </c>
      <c r="FG74" s="31"/>
      <c r="FH74" s="119">
        <v>0</v>
      </c>
      <c r="FI74" s="119">
        <v>8.2329296431523827E-2</v>
      </c>
      <c r="FJ74" s="22"/>
      <c r="FK74" s="22"/>
      <c r="FL74" s="31"/>
      <c r="FM74" s="22"/>
      <c r="FN74" s="22"/>
      <c r="FO74" s="22"/>
      <c r="FP74" s="22"/>
      <c r="FQ74" s="22"/>
      <c r="FR74" s="22"/>
      <c r="FS74" s="13"/>
    </row>
    <row r="75" spans="1:175" x14ac:dyDescent="0.2">
      <c r="A75" s="42">
        <v>666</v>
      </c>
      <c r="B75" s="86"/>
      <c r="C75" s="86" t="str">
        <f t="shared" ref="C75:C81" si="26">VLOOKUP($A75&amp;C$1,TEXTDF,(SPRCODE="DE")*2+(SPRCODE="FR")*3,FALSE)</f>
        <v>Liegenschaften</v>
      </c>
      <c r="D75" s="46"/>
      <c r="E75" s="46"/>
      <c r="F75" s="80">
        <f t="shared" si="24"/>
        <v>25700629.367619999</v>
      </c>
      <c r="G75" s="80">
        <f t="shared" si="25"/>
        <v>24286126.074200004</v>
      </c>
      <c r="H75" s="93">
        <f t="shared" si="19"/>
        <v>1414503.2934199944</v>
      </c>
      <c r="I75" s="94">
        <f t="shared" si="20"/>
        <v>5.8243265685862911E-2</v>
      </c>
      <c r="J75" s="31"/>
      <c r="K75" s="110">
        <f t="shared" si="23"/>
        <v>0.15796062343086786</v>
      </c>
      <c r="L75" s="110">
        <f t="shared" si="23"/>
        <v>0.14778983136920237</v>
      </c>
      <c r="M75" s="22"/>
      <c r="N75" s="22"/>
      <c r="O75" s="31"/>
      <c r="P75" s="22"/>
      <c r="Q75" s="22"/>
      <c r="R75" s="22"/>
      <c r="S75" s="22"/>
      <c r="T75" s="22"/>
      <c r="U75" s="22"/>
      <c r="V75" s="13"/>
      <c r="W75" s="80">
        <v>14472489.389079999</v>
      </c>
      <c r="X75" s="80" vm="47">
        <v>13209600.25953</v>
      </c>
      <c r="Y75" s="93">
        <v>1262889.1295499988</v>
      </c>
      <c r="Z75" s="94">
        <v>9.5603886926017623E-2</v>
      </c>
      <c r="AA75" s="31"/>
      <c r="AB75" s="110">
        <v>0.19031860948678544</v>
      </c>
      <c r="AC75" s="110">
        <v>0.17815477617720868</v>
      </c>
      <c r="AD75" s="22"/>
      <c r="AE75" s="22"/>
      <c r="AF75" s="31"/>
      <c r="AG75" s="22"/>
      <c r="AH75" s="22"/>
      <c r="AI75" s="22"/>
      <c r="AJ75" s="22"/>
      <c r="AK75" s="22"/>
      <c r="AL75" s="22"/>
      <c r="AM75" s="13"/>
      <c r="AN75" s="80">
        <v>2637385.42747</v>
      </c>
      <c r="AO75" s="80" vm="102">
        <v>2815153.9070900003</v>
      </c>
      <c r="AP75" s="93">
        <v>-177768.47962000035</v>
      </c>
      <c r="AQ75" s="94">
        <v>-6.3146984316661436E-2</v>
      </c>
      <c r="AR75" s="31"/>
      <c r="AS75" s="110">
        <v>0.11298023609751311</v>
      </c>
      <c r="AT75" s="110">
        <v>0.1160825064567491</v>
      </c>
      <c r="AU75" s="22"/>
      <c r="AV75" s="22"/>
      <c r="AW75" s="31"/>
      <c r="AX75" s="22"/>
      <c r="AY75" s="22"/>
      <c r="AZ75" s="22"/>
      <c r="BA75" s="22"/>
      <c r="BB75" s="22"/>
      <c r="BC75" s="22"/>
      <c r="BD75" s="13"/>
      <c r="BE75" s="80">
        <v>2940105.4216900002</v>
      </c>
      <c r="BF75" s="80" vm="157">
        <v>2850950.5580500001</v>
      </c>
      <c r="BG75" s="93">
        <v>89154.863640000112</v>
      </c>
      <c r="BH75" s="94">
        <v>3.1271978178737836E-2</v>
      </c>
      <c r="BI75" s="31"/>
      <c r="BJ75" s="110">
        <v>0.15627787765436921</v>
      </c>
      <c r="BK75" s="110">
        <v>0.14791452713934947</v>
      </c>
      <c r="BL75" s="22"/>
      <c r="BM75" s="22"/>
      <c r="BN75" s="31"/>
      <c r="BO75" s="22"/>
      <c r="BP75" s="22"/>
      <c r="BQ75" s="22"/>
      <c r="BR75" s="22"/>
      <c r="BS75" s="22"/>
      <c r="BT75" s="22"/>
      <c r="BU75" s="13"/>
      <c r="BV75" s="80">
        <v>2599382.1944599999</v>
      </c>
      <c r="BW75" s="80" vm="212">
        <v>2601226.1487999996</v>
      </c>
      <c r="BX75" s="93">
        <v>-1843.9543399997056</v>
      </c>
      <c r="BY75" s="94">
        <v>-7.0887890345494586E-4</v>
      </c>
      <c r="BZ75" s="31"/>
      <c r="CA75" s="110">
        <v>0.14755872793010621</v>
      </c>
      <c r="CB75" s="110">
        <v>0.13377008957916298</v>
      </c>
      <c r="CC75" s="22"/>
      <c r="CD75" s="22"/>
      <c r="CE75" s="31"/>
      <c r="CF75" s="22"/>
      <c r="CG75" s="22"/>
      <c r="CH75" s="22"/>
      <c r="CI75" s="22"/>
      <c r="CJ75" s="22"/>
      <c r="CK75" s="22"/>
      <c r="CL75" s="13"/>
      <c r="CM75" s="80">
        <v>1626719.6069800002</v>
      </c>
      <c r="CN75" s="80" vm="267">
        <v>1522982.4189899999</v>
      </c>
      <c r="CO75" s="93">
        <v>103737.18799000024</v>
      </c>
      <c r="CP75" s="94">
        <v>6.8114501320899024E-2</v>
      </c>
      <c r="CQ75" s="31"/>
      <c r="CR75" s="110">
        <v>0.14247113887322255</v>
      </c>
      <c r="CS75" s="110">
        <v>0.13219955011645446</v>
      </c>
      <c r="CT75" s="22"/>
      <c r="CU75" s="22"/>
      <c r="CV75" s="31"/>
      <c r="CW75" s="22"/>
      <c r="CX75" s="22"/>
      <c r="CY75" s="22"/>
      <c r="CZ75" s="22"/>
      <c r="DA75" s="22"/>
      <c r="DB75" s="22"/>
      <c r="DC75" s="13"/>
      <c r="DD75" s="80">
        <v>468567.61979999999</v>
      </c>
      <c r="DE75" s="80" vm="322">
        <v>477242.78720000002</v>
      </c>
      <c r="DF75" s="93">
        <v>-8675.1674000000348</v>
      </c>
      <c r="DG75" s="94">
        <v>-1.8177681533748324E-2</v>
      </c>
      <c r="DH75" s="31"/>
      <c r="DI75" s="110">
        <v>0.12727949651897272</v>
      </c>
      <c r="DJ75" s="110">
        <v>0.12623796388961903</v>
      </c>
      <c r="DK75" s="22"/>
      <c r="DL75" s="22"/>
      <c r="DM75" s="31"/>
      <c r="DN75" s="22"/>
      <c r="DO75" s="22"/>
      <c r="DP75" s="22"/>
      <c r="DQ75" s="22"/>
      <c r="DR75" s="22"/>
      <c r="DS75" s="22"/>
      <c r="DT75" s="13"/>
      <c r="DU75" s="80">
        <v>740008.99613999994</v>
      </c>
      <c r="DV75" s="80" vm="377">
        <v>588069.82153999992</v>
      </c>
      <c r="DW75" s="93">
        <v>151939.17460000003</v>
      </c>
      <c r="DX75" s="94">
        <v>0.25836927697141698</v>
      </c>
      <c r="DY75" s="31"/>
      <c r="DZ75" s="110">
        <v>8.8696304083628982E-2</v>
      </c>
      <c r="EA75" s="110">
        <v>6.9533732936083004E-2</v>
      </c>
      <c r="EB75" s="22"/>
      <c r="EC75" s="22"/>
      <c r="ED75" s="31"/>
      <c r="EE75" s="22"/>
      <c r="EF75" s="22"/>
      <c r="EG75" s="22"/>
      <c r="EH75" s="22"/>
      <c r="EI75" s="22"/>
      <c r="EJ75" s="22"/>
      <c r="EK75" s="13"/>
      <c r="EL75" s="80">
        <v>199805.712</v>
      </c>
      <c r="EM75" s="80" vm="431">
        <v>204735.17300000001</v>
      </c>
      <c r="EN75" s="93">
        <v>-4929.4610000000102</v>
      </c>
      <c r="EO75" s="94">
        <v>-2.4077255157324728E-2</v>
      </c>
      <c r="EP75" s="31"/>
      <c r="EQ75" s="110">
        <v>6.0709009661411968E-2</v>
      </c>
      <c r="ER75" s="110">
        <v>6.2228057599978799E-2</v>
      </c>
      <c r="ES75" s="22"/>
      <c r="ET75" s="22"/>
      <c r="EU75" s="31"/>
      <c r="EV75" s="22"/>
      <c r="EW75" s="22"/>
      <c r="EX75" s="22"/>
      <c r="EY75" s="22"/>
      <c r="EZ75" s="22"/>
      <c r="FA75" s="22"/>
      <c r="FB75" s="13"/>
      <c r="FC75" s="80">
        <v>16165</v>
      </c>
      <c r="FD75" s="80" vm="486">
        <v>16165</v>
      </c>
      <c r="FE75" s="93">
        <v>0</v>
      </c>
      <c r="FF75" s="94">
        <v>0</v>
      </c>
      <c r="FG75" s="31"/>
      <c r="FH75" s="110">
        <v>0.10593620580732691</v>
      </c>
      <c r="FI75" s="110">
        <v>9.9373731504499116E-2</v>
      </c>
      <c r="FJ75" s="22"/>
      <c r="FK75" s="22"/>
      <c r="FL75" s="31"/>
      <c r="FM75" s="22"/>
      <c r="FN75" s="22"/>
      <c r="FO75" s="22"/>
      <c r="FP75" s="22"/>
      <c r="FQ75" s="22"/>
      <c r="FR75" s="22"/>
      <c r="FS75" s="13"/>
    </row>
    <row r="76" spans="1:175" x14ac:dyDescent="0.2">
      <c r="A76" s="42">
        <v>667</v>
      </c>
      <c r="B76" s="86"/>
      <c r="C76" s="86" t="str">
        <f t="shared" si="26"/>
        <v>Hypotheken</v>
      </c>
      <c r="D76" s="46"/>
      <c r="E76" s="46"/>
      <c r="F76" s="80">
        <f t="shared" si="24"/>
        <v>19524434.890919998</v>
      </c>
      <c r="G76" s="80">
        <f t="shared" si="25"/>
        <v>19315186.803950001</v>
      </c>
      <c r="H76" s="93">
        <f t="shared" si="19"/>
        <v>209248.08696999773</v>
      </c>
      <c r="I76" s="94">
        <f t="shared" si="20"/>
        <v>1.0833345237293068E-2</v>
      </c>
      <c r="J76" s="31"/>
      <c r="K76" s="110">
        <f t="shared" si="23"/>
        <v>0.12000063747040889</v>
      </c>
      <c r="L76" s="110">
        <f t="shared" si="23"/>
        <v>0.11753987407867991</v>
      </c>
      <c r="M76" s="22"/>
      <c r="N76" s="22"/>
      <c r="O76" s="31"/>
      <c r="P76" s="22"/>
      <c r="Q76" s="22"/>
      <c r="R76" s="22"/>
      <c r="S76" s="22"/>
      <c r="T76" s="22"/>
      <c r="U76" s="22"/>
      <c r="V76" s="13"/>
      <c r="W76" s="80">
        <v>7077543.3049999997</v>
      </c>
      <c r="X76" s="80" vm="48">
        <v>6100257.7303999998</v>
      </c>
      <c r="Y76" s="93">
        <v>977285.57459999993</v>
      </c>
      <c r="Z76" s="94">
        <v>0.1602039811744016</v>
      </c>
      <c r="AA76" s="31"/>
      <c r="AB76" s="110">
        <v>9.3072322540893176E-2</v>
      </c>
      <c r="AC76" s="110">
        <v>8.2272743249640706E-2</v>
      </c>
      <c r="AD76" s="22"/>
      <c r="AE76" s="22"/>
      <c r="AF76" s="31"/>
      <c r="AG76" s="22"/>
      <c r="AH76" s="22"/>
      <c r="AI76" s="22"/>
      <c r="AJ76" s="22"/>
      <c r="AK76" s="22"/>
      <c r="AL76" s="22"/>
      <c r="AM76" s="13"/>
      <c r="AN76" s="80">
        <v>4358525.1771</v>
      </c>
      <c r="AO76" s="80" vm="103">
        <v>4593469.3346000006</v>
      </c>
      <c r="AP76" s="93">
        <v>-234944.15750000067</v>
      </c>
      <c r="AQ76" s="94">
        <v>-5.114743136093225E-2</v>
      </c>
      <c r="AR76" s="31"/>
      <c r="AS76" s="110">
        <v>0.18671036793362827</v>
      </c>
      <c r="AT76" s="110">
        <v>0.1894111126037048</v>
      </c>
      <c r="AU76" s="22"/>
      <c r="AV76" s="22"/>
      <c r="AW76" s="31"/>
      <c r="AX76" s="22"/>
      <c r="AY76" s="22"/>
      <c r="AZ76" s="22"/>
      <c r="BA76" s="22"/>
      <c r="BB76" s="22"/>
      <c r="BC76" s="22"/>
      <c r="BD76" s="13"/>
      <c r="BE76" s="80">
        <v>2568334.9848699998</v>
      </c>
      <c r="BF76" s="80" vm="158">
        <v>2637916.3681799998</v>
      </c>
      <c r="BG76" s="93">
        <v>-69581.383309999947</v>
      </c>
      <c r="BH76" s="94">
        <v>-2.6377403070593441E-2</v>
      </c>
      <c r="BI76" s="31"/>
      <c r="BJ76" s="110">
        <v>0.13651685330053115</v>
      </c>
      <c r="BK76" s="110">
        <v>0.13686177444598518</v>
      </c>
      <c r="BL76" s="22"/>
      <c r="BM76" s="22"/>
      <c r="BN76" s="31"/>
      <c r="BO76" s="22"/>
      <c r="BP76" s="22"/>
      <c r="BQ76" s="22"/>
      <c r="BR76" s="22"/>
      <c r="BS76" s="22"/>
      <c r="BT76" s="22"/>
      <c r="BU76" s="13"/>
      <c r="BV76" s="80">
        <v>2676726.6808999996</v>
      </c>
      <c r="BW76" s="80" vm="213">
        <v>3068433.9018799998</v>
      </c>
      <c r="BX76" s="93">
        <v>-391707.22098000022</v>
      </c>
      <c r="BY76" s="94">
        <v>-0.12765705030830388</v>
      </c>
      <c r="BZ76" s="31"/>
      <c r="CA76" s="110">
        <v>0.15194933045705189</v>
      </c>
      <c r="CB76" s="110">
        <v>0.15779661376677462</v>
      </c>
      <c r="CC76" s="22"/>
      <c r="CD76" s="22"/>
      <c r="CE76" s="31"/>
      <c r="CF76" s="22"/>
      <c r="CG76" s="22"/>
      <c r="CH76" s="22"/>
      <c r="CI76" s="22"/>
      <c r="CJ76" s="22"/>
      <c r="CK76" s="22"/>
      <c r="CL76" s="13"/>
      <c r="CM76" s="80">
        <v>1549847.2506000001</v>
      </c>
      <c r="CN76" s="80" vm="268">
        <v>1605841.94444</v>
      </c>
      <c r="CO76" s="93">
        <v>-55994.693839999847</v>
      </c>
      <c r="CP76" s="94">
        <v>-3.4869368080634344E-2</v>
      </c>
      <c r="CQ76" s="31"/>
      <c r="CR76" s="110">
        <v>0.13573851444653395</v>
      </c>
      <c r="CS76" s="110">
        <v>0.13939201133647125</v>
      </c>
      <c r="CT76" s="22"/>
      <c r="CU76" s="22"/>
      <c r="CV76" s="31"/>
      <c r="CW76" s="22"/>
      <c r="CX76" s="22"/>
      <c r="CY76" s="22"/>
      <c r="CZ76" s="22"/>
      <c r="DA76" s="22"/>
      <c r="DB76" s="22"/>
      <c r="DC76" s="13"/>
      <c r="DD76" s="80">
        <v>65107.272649999999</v>
      </c>
      <c r="DE76" s="80" vm="323">
        <v>55137.100149999998</v>
      </c>
      <c r="DF76" s="93">
        <v>9970.1725000000006</v>
      </c>
      <c r="DG76" s="94">
        <v>0.18082511544633717</v>
      </c>
      <c r="DH76" s="31"/>
      <c r="DI76" s="110">
        <v>1.7685432224600943E-2</v>
      </c>
      <c r="DJ76" s="110">
        <v>1.4584600216906133E-2</v>
      </c>
      <c r="DK76" s="22"/>
      <c r="DL76" s="22"/>
      <c r="DM76" s="31"/>
      <c r="DN76" s="22"/>
      <c r="DO76" s="22"/>
      <c r="DP76" s="22"/>
      <c r="DQ76" s="22"/>
      <c r="DR76" s="22"/>
      <c r="DS76" s="22"/>
      <c r="DT76" s="13"/>
      <c r="DU76" s="80">
        <v>938084.63779999991</v>
      </c>
      <c r="DV76" s="80" vm="378">
        <v>982565.24329999997</v>
      </c>
      <c r="DW76" s="93">
        <v>-44480.605500000063</v>
      </c>
      <c r="DX76" s="94">
        <v>-4.5269874752143169E-2</v>
      </c>
      <c r="DY76" s="31"/>
      <c r="DZ76" s="110">
        <v>0.11243733620063792</v>
      </c>
      <c r="EA76" s="110">
        <v>0.11617911125074197</v>
      </c>
      <c r="EB76" s="22"/>
      <c r="EC76" s="22"/>
      <c r="ED76" s="31"/>
      <c r="EE76" s="22"/>
      <c r="EF76" s="22"/>
      <c r="EG76" s="22"/>
      <c r="EH76" s="22"/>
      <c r="EI76" s="22"/>
      <c r="EJ76" s="22"/>
      <c r="EK76" s="13"/>
      <c r="EL76" s="80">
        <v>290265.58199999999</v>
      </c>
      <c r="EM76" s="80" vm="432">
        <v>271565.18099999998</v>
      </c>
      <c r="EN76" s="93">
        <v>18700.401000000013</v>
      </c>
      <c r="EO76" s="94">
        <v>6.8861556297970417E-2</v>
      </c>
      <c r="EP76" s="31"/>
      <c r="EQ76" s="110">
        <v>8.8194355634904811E-2</v>
      </c>
      <c r="ER76" s="110">
        <v>8.2540647402176801E-2</v>
      </c>
      <c r="ES76" s="22"/>
      <c r="ET76" s="22"/>
      <c r="EU76" s="31"/>
      <c r="EV76" s="22"/>
      <c r="EW76" s="22"/>
      <c r="EX76" s="22"/>
      <c r="EY76" s="22"/>
      <c r="EZ76" s="22"/>
      <c r="FA76" s="22"/>
      <c r="FB76" s="13"/>
      <c r="FC76" s="80">
        <v>0</v>
      </c>
      <c r="FD76" s="80" vm="487">
        <v>0</v>
      </c>
      <c r="FE76" s="93">
        <v>0</v>
      </c>
      <c r="FF76" s="94" t="s">
        <v>589</v>
      </c>
      <c r="FG76" s="31"/>
      <c r="FH76" s="110">
        <v>0</v>
      </c>
      <c r="FI76" s="110">
        <v>0</v>
      </c>
      <c r="FJ76" s="22"/>
      <c r="FK76" s="22"/>
      <c r="FL76" s="31"/>
      <c r="FM76" s="22"/>
      <c r="FN76" s="22"/>
      <c r="FO76" s="22"/>
      <c r="FP76" s="22"/>
      <c r="FQ76" s="22"/>
      <c r="FR76" s="22"/>
      <c r="FS76" s="13"/>
    </row>
    <row r="77" spans="1:175" x14ac:dyDescent="0.2">
      <c r="A77" s="42">
        <v>668</v>
      </c>
      <c r="B77" s="86"/>
      <c r="C77" s="86" t="str">
        <f t="shared" si="26"/>
        <v>Aktien und Beteiligungen</v>
      </c>
      <c r="D77" s="46"/>
      <c r="E77" s="46"/>
      <c r="F77" s="80">
        <f t="shared" si="24"/>
        <v>7826791.4617299987</v>
      </c>
      <c r="G77" s="80">
        <f t="shared" si="25"/>
        <v>9736880.0432699993</v>
      </c>
      <c r="H77" s="93">
        <f t="shared" si="19"/>
        <v>-1910088.5815400006</v>
      </c>
      <c r="I77" s="94">
        <f t="shared" si="20"/>
        <v>-0.1961704953795983</v>
      </c>
      <c r="J77" s="31"/>
      <c r="K77" s="110">
        <f t="shared" si="23"/>
        <v>4.8104847592405624E-2</v>
      </c>
      <c r="L77" s="110">
        <f t="shared" si="23"/>
        <v>5.9252424831382947E-2</v>
      </c>
      <c r="M77" s="22"/>
      <c r="N77" s="22"/>
      <c r="O77" s="31"/>
      <c r="P77" s="22"/>
      <c r="Q77" s="22"/>
      <c r="R77" s="22"/>
      <c r="S77" s="22"/>
      <c r="T77" s="22"/>
      <c r="U77" s="22"/>
      <c r="V77" s="13"/>
      <c r="W77" s="80">
        <v>5653439.6058499999</v>
      </c>
      <c r="X77" s="80">
        <v>7110802.5396400001</v>
      </c>
      <c r="Y77" s="93">
        <v>-1457362.9337900002</v>
      </c>
      <c r="Z77" s="94">
        <v>-0.20495055595564071</v>
      </c>
      <c r="AA77" s="31"/>
      <c r="AB77" s="110">
        <v>7.4344830089475691E-2</v>
      </c>
      <c r="AC77" s="110">
        <v>9.5901723746405404E-2</v>
      </c>
      <c r="AD77" s="22"/>
      <c r="AE77" s="22"/>
      <c r="AF77" s="31"/>
      <c r="AG77" s="22"/>
      <c r="AH77" s="22"/>
      <c r="AI77" s="22"/>
      <c r="AJ77" s="22"/>
      <c r="AK77" s="22"/>
      <c r="AL77" s="22"/>
      <c r="AM77" s="13"/>
      <c r="AN77" s="80">
        <v>344333.83739</v>
      </c>
      <c r="AO77" s="80">
        <v>564799.36867</v>
      </c>
      <c r="AP77" s="93">
        <v>-220465.53128</v>
      </c>
      <c r="AQ77" s="94">
        <v>-0.3903430908557074</v>
      </c>
      <c r="AR77" s="31"/>
      <c r="AS77" s="110">
        <v>1.4750562371160066E-2</v>
      </c>
      <c r="AT77" s="110">
        <v>2.328942875744059E-2</v>
      </c>
      <c r="AU77" s="22"/>
      <c r="AV77" s="22"/>
      <c r="AW77" s="31"/>
      <c r="AX77" s="22"/>
      <c r="AY77" s="22"/>
      <c r="AZ77" s="22"/>
      <c r="BA77" s="22"/>
      <c r="BB77" s="22"/>
      <c r="BC77" s="22"/>
      <c r="BD77" s="13"/>
      <c r="BE77" s="80">
        <v>263901.09473999997</v>
      </c>
      <c r="BF77" s="80">
        <v>469206.76517000003</v>
      </c>
      <c r="BG77" s="93">
        <v>-205305.67043000006</v>
      </c>
      <c r="BH77" s="94">
        <v>-0.43755905854344412</v>
      </c>
      <c r="BI77" s="31"/>
      <c r="BJ77" s="110">
        <v>1.4027355173177969E-2</v>
      </c>
      <c r="BK77" s="110">
        <v>2.4343633952099968E-2</v>
      </c>
      <c r="BL77" s="22"/>
      <c r="BM77" s="22"/>
      <c r="BN77" s="31"/>
      <c r="BO77" s="22"/>
      <c r="BP77" s="22"/>
      <c r="BQ77" s="22"/>
      <c r="BR77" s="22"/>
      <c r="BS77" s="22"/>
      <c r="BT77" s="22"/>
      <c r="BU77" s="13"/>
      <c r="BV77" s="80">
        <v>498622.01150000002</v>
      </c>
      <c r="BW77" s="80">
        <v>505943.23700000002</v>
      </c>
      <c r="BX77" s="93">
        <v>-7321.2255000000005</v>
      </c>
      <c r="BY77" s="94">
        <v>-1.4470448391426971E-2</v>
      </c>
      <c r="BZ77" s="31"/>
      <c r="CA77" s="110">
        <v>2.8305198785965987E-2</v>
      </c>
      <c r="CB77" s="110">
        <v>2.6018526750042063E-2</v>
      </c>
      <c r="CC77" s="22"/>
      <c r="CD77" s="22"/>
      <c r="CE77" s="31"/>
      <c r="CF77" s="22"/>
      <c r="CG77" s="22"/>
      <c r="CH77" s="22"/>
      <c r="CI77" s="22"/>
      <c r="CJ77" s="22"/>
      <c r="CK77" s="22"/>
      <c r="CL77" s="13"/>
      <c r="CM77" s="80">
        <v>671948.52406999993</v>
      </c>
      <c r="CN77" s="80">
        <v>689870.49838</v>
      </c>
      <c r="CO77" s="93">
        <v>-17921.974310000078</v>
      </c>
      <c r="CP77" s="94">
        <v>-2.5978751594807559E-2</v>
      </c>
      <c r="CQ77" s="31"/>
      <c r="CR77" s="110">
        <v>5.8850505691120554E-2</v>
      </c>
      <c r="CS77" s="110">
        <v>5.9882877430017835E-2</v>
      </c>
      <c r="CT77" s="22"/>
      <c r="CU77" s="22"/>
      <c r="CV77" s="31"/>
      <c r="CW77" s="22"/>
      <c r="CX77" s="22"/>
      <c r="CY77" s="22"/>
      <c r="CZ77" s="22"/>
      <c r="DA77" s="22"/>
      <c r="DB77" s="22"/>
      <c r="DC77" s="13"/>
      <c r="DD77" s="80">
        <v>156337.46675000002</v>
      </c>
      <c r="DE77" s="80">
        <v>138571.68602000002</v>
      </c>
      <c r="DF77" s="93">
        <v>17765.780729999999</v>
      </c>
      <c r="DG77" s="94">
        <v>0.12820642687017503</v>
      </c>
      <c r="DH77" s="31"/>
      <c r="DI77" s="110">
        <v>4.2466771526988988E-2</v>
      </c>
      <c r="DJ77" s="110">
        <v>3.6654315088863826E-2</v>
      </c>
      <c r="DK77" s="22"/>
      <c r="DL77" s="22"/>
      <c r="DM77" s="31"/>
      <c r="DN77" s="22"/>
      <c r="DO77" s="22"/>
      <c r="DP77" s="22"/>
      <c r="DQ77" s="22"/>
      <c r="DR77" s="22"/>
      <c r="DS77" s="22"/>
      <c r="DT77" s="13"/>
      <c r="DU77" s="80">
        <v>43448.293429999998</v>
      </c>
      <c r="DV77" s="80">
        <v>47342.550389999989</v>
      </c>
      <c r="DW77" s="93">
        <v>-3894.2569599999915</v>
      </c>
      <c r="DX77" s="94">
        <v>-8.2257016741171696E-2</v>
      </c>
      <c r="DY77" s="31"/>
      <c r="DZ77" s="110">
        <v>5.2076435098539651E-3</v>
      </c>
      <c r="EA77" s="110">
        <v>5.5978119174874197E-3</v>
      </c>
      <c r="EB77" s="22"/>
      <c r="EC77" s="22"/>
      <c r="ED77" s="31"/>
      <c r="EE77" s="22"/>
      <c r="EF77" s="22"/>
      <c r="EG77" s="22"/>
      <c r="EH77" s="22"/>
      <c r="EI77" s="22"/>
      <c r="EJ77" s="22"/>
      <c r="EK77" s="13"/>
      <c r="EL77" s="80">
        <v>194760.628</v>
      </c>
      <c r="EM77" s="80">
        <v>210343.39799999999</v>
      </c>
      <c r="EN77" s="93">
        <v>-15582.76999999999</v>
      </c>
      <c r="EO77" s="94">
        <v>-7.4082524805461181E-2</v>
      </c>
      <c r="EP77" s="31"/>
      <c r="EQ77" s="110">
        <v>5.9176110275138992E-2</v>
      </c>
      <c r="ER77" s="110">
        <v>6.3932644766023006E-2</v>
      </c>
      <c r="ES77" s="22"/>
      <c r="ET77" s="22"/>
      <c r="EU77" s="31"/>
      <c r="EV77" s="22"/>
      <c r="EW77" s="22"/>
      <c r="EX77" s="22"/>
      <c r="EY77" s="22"/>
      <c r="EZ77" s="22"/>
      <c r="FA77" s="22"/>
      <c r="FB77" s="13"/>
      <c r="FC77" s="80">
        <v>0</v>
      </c>
      <c r="FD77" s="80">
        <v>0</v>
      </c>
      <c r="FE77" s="93">
        <v>0</v>
      </c>
      <c r="FF77" s="94" t="s">
        <v>589</v>
      </c>
      <c r="FG77" s="31"/>
      <c r="FH77" s="110">
        <v>0</v>
      </c>
      <c r="FI77" s="110">
        <v>0</v>
      </c>
      <c r="FJ77" s="22"/>
      <c r="FK77" s="22"/>
      <c r="FL77" s="31"/>
      <c r="FM77" s="22"/>
      <c r="FN77" s="22"/>
      <c r="FO77" s="22"/>
      <c r="FP77" s="22"/>
      <c r="FQ77" s="22"/>
      <c r="FR77" s="22"/>
      <c r="FS77" s="13"/>
    </row>
    <row r="78" spans="1:175" x14ac:dyDescent="0.2">
      <c r="A78" s="42">
        <v>669</v>
      </c>
      <c r="B78" s="86"/>
      <c r="C78" s="86" t="str">
        <f t="shared" si="26"/>
        <v>Alternative Kapitalanlagen</v>
      </c>
      <c r="D78" s="46"/>
      <c r="E78" s="46"/>
      <c r="F78" s="80">
        <f t="shared" si="24"/>
        <v>1387042.7955399998</v>
      </c>
      <c r="G78" s="80">
        <f t="shared" si="25"/>
        <v>1745010.8518499997</v>
      </c>
      <c r="H78" s="93">
        <f t="shared" si="19"/>
        <v>-357968.0563099999</v>
      </c>
      <c r="I78" s="94">
        <f t="shared" si="20"/>
        <v>-0.20513801156622868</v>
      </c>
      <c r="J78" s="31"/>
      <c r="K78" s="110">
        <f t="shared" si="23"/>
        <v>8.5250108693770751E-3</v>
      </c>
      <c r="L78" s="110">
        <f t="shared" si="23"/>
        <v>1.0619020042324095E-2</v>
      </c>
      <c r="M78" s="22"/>
      <c r="N78" s="22"/>
      <c r="O78" s="31"/>
      <c r="P78" s="22"/>
      <c r="Q78" s="22"/>
      <c r="R78" s="22"/>
      <c r="S78" s="22"/>
      <c r="T78" s="22"/>
      <c r="U78" s="22"/>
      <c r="V78" s="13"/>
      <c r="W78" s="80">
        <v>7577.4867599999998</v>
      </c>
      <c r="X78" s="80">
        <v>12268.45434</v>
      </c>
      <c r="Y78" s="93">
        <v>-4690.9675800000005</v>
      </c>
      <c r="Z78" s="94">
        <v>-0.38236011236603751</v>
      </c>
      <c r="AA78" s="31"/>
      <c r="AB78" s="110">
        <v>9.9646764616450139E-5</v>
      </c>
      <c r="AC78" s="110">
        <v>1.6546176220632821E-4</v>
      </c>
      <c r="AD78" s="22"/>
      <c r="AE78" s="22"/>
      <c r="AF78" s="31"/>
      <c r="AG78" s="22"/>
      <c r="AH78" s="22"/>
      <c r="AI78" s="22"/>
      <c r="AJ78" s="22"/>
      <c r="AK78" s="22"/>
      <c r="AL78" s="22"/>
      <c r="AM78" s="13"/>
      <c r="AN78" s="80">
        <v>1251193.4978099999</v>
      </c>
      <c r="AO78" s="80">
        <v>1363956.61809</v>
      </c>
      <c r="AP78" s="93">
        <v>-112763.12028000015</v>
      </c>
      <c r="AQ78" s="94">
        <v>-8.2673538721419582E-2</v>
      </c>
      <c r="AR78" s="31"/>
      <c r="AS78" s="110">
        <v>5.3598588706032048E-2</v>
      </c>
      <c r="AT78" s="110">
        <v>5.6242574349984281E-2</v>
      </c>
      <c r="AU78" s="22"/>
      <c r="AV78" s="22"/>
      <c r="AW78" s="31"/>
      <c r="AX78" s="22"/>
      <c r="AY78" s="22"/>
      <c r="AZ78" s="22"/>
      <c r="BA78" s="22"/>
      <c r="BB78" s="22"/>
      <c r="BC78" s="22"/>
      <c r="BD78" s="13"/>
      <c r="BE78" s="80">
        <v>3354.6922500000001</v>
      </c>
      <c r="BF78" s="80">
        <v>242962.14765</v>
      </c>
      <c r="BG78" s="93">
        <v>-239607.45540000001</v>
      </c>
      <c r="BH78" s="94">
        <v>-0.98619253129572837</v>
      </c>
      <c r="BI78" s="31"/>
      <c r="BJ78" s="110">
        <v>1.7831475740492619E-4</v>
      </c>
      <c r="BK78" s="110">
        <v>1.2605490853195034E-2</v>
      </c>
      <c r="BL78" s="22"/>
      <c r="BM78" s="22"/>
      <c r="BN78" s="31"/>
      <c r="BO78" s="22"/>
      <c r="BP78" s="22"/>
      <c r="BQ78" s="22"/>
      <c r="BR78" s="22"/>
      <c r="BS78" s="22"/>
      <c r="BT78" s="22"/>
      <c r="BU78" s="13"/>
      <c r="BV78" s="80">
        <v>0</v>
      </c>
      <c r="BW78" s="80">
        <v>0</v>
      </c>
      <c r="BX78" s="93">
        <v>0</v>
      </c>
      <c r="BY78" s="94" t="s">
        <v>589</v>
      </c>
      <c r="BZ78" s="31"/>
      <c r="CA78" s="110">
        <v>0</v>
      </c>
      <c r="CB78" s="110">
        <v>0</v>
      </c>
      <c r="CC78" s="22"/>
      <c r="CD78" s="22"/>
      <c r="CE78" s="31"/>
      <c r="CF78" s="22"/>
      <c r="CG78" s="22"/>
      <c r="CH78" s="22"/>
      <c r="CI78" s="22"/>
      <c r="CJ78" s="22"/>
      <c r="CK78" s="22"/>
      <c r="CL78" s="13"/>
      <c r="CM78" s="80">
        <v>0</v>
      </c>
      <c r="CN78" s="80">
        <v>0</v>
      </c>
      <c r="CO78" s="93">
        <v>0</v>
      </c>
      <c r="CP78" s="94" t="s">
        <v>589</v>
      </c>
      <c r="CQ78" s="31"/>
      <c r="CR78" s="110">
        <v>0</v>
      </c>
      <c r="CS78" s="110">
        <v>0</v>
      </c>
      <c r="CT78" s="22"/>
      <c r="CU78" s="22"/>
      <c r="CV78" s="31"/>
      <c r="CW78" s="22"/>
      <c r="CX78" s="22"/>
      <c r="CY78" s="22"/>
      <c r="CZ78" s="22"/>
      <c r="DA78" s="22"/>
      <c r="DB78" s="22"/>
      <c r="DC78" s="13"/>
      <c r="DD78" s="80">
        <v>0</v>
      </c>
      <c r="DE78" s="80">
        <v>0</v>
      </c>
      <c r="DF78" s="93">
        <v>0</v>
      </c>
      <c r="DG78" s="94" t="s">
        <v>589</v>
      </c>
      <c r="DH78" s="31"/>
      <c r="DI78" s="110">
        <v>0</v>
      </c>
      <c r="DJ78" s="110">
        <v>0</v>
      </c>
      <c r="DK78" s="22"/>
      <c r="DL78" s="22"/>
      <c r="DM78" s="31"/>
      <c r="DN78" s="22"/>
      <c r="DO78" s="22"/>
      <c r="DP78" s="22"/>
      <c r="DQ78" s="22"/>
      <c r="DR78" s="22"/>
      <c r="DS78" s="22"/>
      <c r="DT78" s="13"/>
      <c r="DU78" s="80">
        <v>78394.138720000003</v>
      </c>
      <c r="DV78" s="80">
        <v>79475.718770000007</v>
      </c>
      <c r="DW78" s="93">
        <v>-1081.5800500000041</v>
      </c>
      <c r="DX78" s="94">
        <v>-1.3608937002885901E-2</v>
      </c>
      <c r="DY78" s="31"/>
      <c r="DZ78" s="110">
        <v>9.3961970767283028E-3</v>
      </c>
      <c r="EA78" s="110">
        <v>9.3972572668065916E-3</v>
      </c>
      <c r="EB78" s="22"/>
      <c r="EC78" s="22"/>
      <c r="ED78" s="31"/>
      <c r="EE78" s="22"/>
      <c r="EF78" s="22"/>
      <c r="EG78" s="22"/>
      <c r="EH78" s="22"/>
      <c r="EI78" s="22"/>
      <c r="EJ78" s="22"/>
      <c r="EK78" s="13"/>
      <c r="EL78" s="80">
        <v>46522.98</v>
      </c>
      <c r="EM78" s="80">
        <v>46347.913</v>
      </c>
      <c r="EN78" s="93">
        <v>175.06700000000274</v>
      </c>
      <c r="EO78" s="94">
        <v>3.7772358811496431E-3</v>
      </c>
      <c r="EP78" s="31"/>
      <c r="EQ78" s="110">
        <v>1.4135552052173945E-2</v>
      </c>
      <c r="ER78" s="110">
        <v>1.4087176900486983E-2</v>
      </c>
      <c r="ES78" s="22"/>
      <c r="ET78" s="22"/>
      <c r="EU78" s="31"/>
      <c r="EV78" s="22"/>
      <c r="EW78" s="22"/>
      <c r="EX78" s="22"/>
      <c r="EY78" s="22"/>
      <c r="EZ78" s="22"/>
      <c r="FA78" s="22"/>
      <c r="FB78" s="13"/>
      <c r="FC78" s="80">
        <v>0</v>
      </c>
      <c r="FD78" s="80">
        <v>0</v>
      </c>
      <c r="FE78" s="93">
        <v>0</v>
      </c>
      <c r="FF78" s="94" t="s">
        <v>589</v>
      </c>
      <c r="FG78" s="31"/>
      <c r="FH78" s="110">
        <v>0</v>
      </c>
      <c r="FI78" s="110">
        <v>0</v>
      </c>
      <c r="FJ78" s="22"/>
      <c r="FK78" s="22"/>
      <c r="FL78" s="31"/>
      <c r="FM78" s="22"/>
      <c r="FN78" s="22"/>
      <c r="FO78" s="22"/>
      <c r="FP78" s="22"/>
      <c r="FQ78" s="22"/>
      <c r="FR78" s="22"/>
      <c r="FS78" s="13"/>
    </row>
    <row r="79" spans="1:175" x14ac:dyDescent="0.2">
      <c r="A79" s="42">
        <v>670</v>
      </c>
      <c r="B79" s="86"/>
      <c r="C79" s="86" t="str">
        <f t="shared" si="26"/>
        <v>Anteile an Anlagefonds</v>
      </c>
      <c r="D79" s="46"/>
      <c r="E79" s="46"/>
      <c r="F79" s="80">
        <f t="shared" si="24"/>
        <v>4953403.1883300003</v>
      </c>
      <c r="G79" s="80">
        <f t="shared" si="25"/>
        <v>4579909.3338399995</v>
      </c>
      <c r="H79" s="93">
        <f t="shared" si="19"/>
        <v>373493.85449000075</v>
      </c>
      <c r="I79" s="94">
        <f t="shared" si="20"/>
        <v>8.1550490908265827E-2</v>
      </c>
      <c r="J79" s="31"/>
      <c r="K79" s="110">
        <f t="shared" si="23"/>
        <v>3.0444493967095147E-2</v>
      </c>
      <c r="L79" s="110">
        <f t="shared" si="23"/>
        <v>2.7870399176322554E-2</v>
      </c>
      <c r="M79" s="22"/>
      <c r="N79" s="22"/>
      <c r="O79" s="31"/>
      <c r="P79" s="22"/>
      <c r="Q79" s="22"/>
      <c r="R79" s="22"/>
      <c r="S79" s="22"/>
      <c r="T79" s="22"/>
      <c r="U79" s="22"/>
      <c r="V79" s="13"/>
      <c r="W79" s="80">
        <v>3903518.4572399999</v>
      </c>
      <c r="X79" s="80" vm="49">
        <v>3757766.6441899999</v>
      </c>
      <c r="Y79" s="93">
        <v>145751.81305</v>
      </c>
      <c r="Z79" s="94">
        <v>3.8786818568244952E-2</v>
      </c>
      <c r="AA79" s="31"/>
      <c r="AB79" s="110">
        <v>5.1332717192971104E-2</v>
      </c>
      <c r="AC79" s="110">
        <v>5.0680116148016548E-2</v>
      </c>
      <c r="AD79" s="22"/>
      <c r="AE79" s="22"/>
      <c r="AF79" s="31"/>
      <c r="AG79" s="22"/>
      <c r="AH79" s="22"/>
      <c r="AI79" s="22"/>
      <c r="AJ79" s="22"/>
      <c r="AK79" s="22"/>
      <c r="AL79" s="22"/>
      <c r="AM79" s="13"/>
      <c r="AN79" s="80">
        <v>204537</v>
      </c>
      <c r="AO79" s="80" vm="104">
        <v>876</v>
      </c>
      <c r="AP79" s="93">
        <v>203661</v>
      </c>
      <c r="AQ79" s="94">
        <v>232.48972602739727</v>
      </c>
      <c r="AR79" s="31"/>
      <c r="AS79" s="110">
        <v>8.7619497362752818E-3</v>
      </c>
      <c r="AT79" s="110">
        <v>3.6121746452301956E-5</v>
      </c>
      <c r="AU79" s="22"/>
      <c r="AV79" s="22"/>
      <c r="AW79" s="31"/>
      <c r="AX79" s="22"/>
      <c r="AY79" s="22"/>
      <c r="AZ79" s="22"/>
      <c r="BA79" s="22"/>
      <c r="BB79" s="22"/>
      <c r="BC79" s="22"/>
      <c r="BD79" s="13"/>
      <c r="BE79" s="80">
        <v>102478.54531999999</v>
      </c>
      <c r="BF79" s="80" vm="159">
        <v>98756.002439999997</v>
      </c>
      <c r="BG79" s="93">
        <v>3722.5428799999936</v>
      </c>
      <c r="BH79" s="94">
        <v>3.7694345538760166E-2</v>
      </c>
      <c r="BI79" s="31"/>
      <c r="BJ79" s="110">
        <v>5.4471276606506995E-3</v>
      </c>
      <c r="BK79" s="110">
        <v>5.1237112344299221E-3</v>
      </c>
      <c r="BL79" s="22"/>
      <c r="BM79" s="22"/>
      <c r="BN79" s="31"/>
      <c r="BO79" s="22"/>
      <c r="BP79" s="22"/>
      <c r="BQ79" s="22"/>
      <c r="BR79" s="22"/>
      <c r="BS79" s="22"/>
      <c r="BT79" s="22"/>
      <c r="BU79" s="13"/>
      <c r="BV79" s="80">
        <v>237784.44517999992</v>
      </c>
      <c r="BW79" s="80" vm="214">
        <v>267751.05634999985</v>
      </c>
      <c r="BX79" s="93">
        <v>-29966.611169999931</v>
      </c>
      <c r="BY79" s="94">
        <v>-0.11191967485957577</v>
      </c>
      <c r="BZ79" s="31"/>
      <c r="CA79" s="110">
        <v>1.3498272907734497E-2</v>
      </c>
      <c r="CB79" s="110">
        <v>1.3769307528058708E-2</v>
      </c>
      <c r="CC79" s="22"/>
      <c r="CD79" s="22"/>
      <c r="CE79" s="31"/>
      <c r="CF79" s="22"/>
      <c r="CG79" s="22"/>
      <c r="CH79" s="22"/>
      <c r="CI79" s="22"/>
      <c r="CJ79" s="22"/>
      <c r="CK79" s="22"/>
      <c r="CL79" s="13"/>
      <c r="CM79" s="80">
        <v>0</v>
      </c>
      <c r="CN79" s="80" vm="269">
        <v>17748.207340000001</v>
      </c>
      <c r="CO79" s="93">
        <v>-17748.207340000001</v>
      </c>
      <c r="CP79" s="94">
        <v>-1</v>
      </c>
      <c r="CQ79" s="31"/>
      <c r="CR79" s="110">
        <v>0</v>
      </c>
      <c r="CS79" s="110">
        <v>1.5405988910085779E-3</v>
      </c>
      <c r="CT79" s="22"/>
      <c r="CU79" s="22"/>
      <c r="CV79" s="31"/>
      <c r="CW79" s="22"/>
      <c r="CX79" s="22"/>
      <c r="CY79" s="22"/>
      <c r="CZ79" s="22"/>
      <c r="DA79" s="22"/>
      <c r="DB79" s="22"/>
      <c r="DC79" s="13"/>
      <c r="DD79" s="80">
        <v>0</v>
      </c>
      <c r="DE79" s="80" vm="324">
        <v>0</v>
      </c>
      <c r="DF79" s="93">
        <v>0</v>
      </c>
      <c r="DG79" s="94" t="s">
        <v>589</v>
      </c>
      <c r="DH79" s="31"/>
      <c r="DI79" s="110">
        <v>0</v>
      </c>
      <c r="DJ79" s="110">
        <v>0</v>
      </c>
      <c r="DK79" s="22"/>
      <c r="DL79" s="22"/>
      <c r="DM79" s="31"/>
      <c r="DN79" s="22"/>
      <c r="DO79" s="22"/>
      <c r="DP79" s="22"/>
      <c r="DQ79" s="22"/>
      <c r="DR79" s="22"/>
      <c r="DS79" s="22"/>
      <c r="DT79" s="13"/>
      <c r="DU79" s="80">
        <v>174658.41292000009</v>
      </c>
      <c r="DV79" s="80" vm="379">
        <v>220159.76472000027</v>
      </c>
      <c r="DW79" s="93">
        <v>-45501.351800000179</v>
      </c>
      <c r="DX79" s="94">
        <v>-0.20667423885499203</v>
      </c>
      <c r="DY79" s="31"/>
      <c r="DZ79" s="110">
        <v>2.0934280237027768E-2</v>
      </c>
      <c r="EA79" s="110">
        <v>2.6031824321850697E-2</v>
      </c>
      <c r="EB79" s="22"/>
      <c r="EC79" s="22"/>
      <c r="ED79" s="31"/>
      <c r="EE79" s="22"/>
      <c r="EF79" s="22"/>
      <c r="EG79" s="22"/>
      <c r="EH79" s="22"/>
      <c r="EI79" s="22"/>
      <c r="EJ79" s="22"/>
      <c r="EK79" s="13"/>
      <c r="EL79" s="80">
        <v>314091.69400000002</v>
      </c>
      <c r="EM79" s="80" vm="433">
        <v>199826.908</v>
      </c>
      <c r="EN79" s="93">
        <v>114264.78600000002</v>
      </c>
      <c r="EO79" s="94">
        <v>0.57181881631276621</v>
      </c>
      <c r="EP79" s="31"/>
      <c r="EQ79" s="110">
        <v>9.5433686528517525E-2</v>
      </c>
      <c r="ER79" s="110">
        <v>6.0736219179347677E-2</v>
      </c>
      <c r="ES79" s="22"/>
      <c r="ET79" s="22"/>
      <c r="EU79" s="31"/>
      <c r="EV79" s="22"/>
      <c r="EW79" s="22"/>
      <c r="EX79" s="22"/>
      <c r="EY79" s="22"/>
      <c r="EZ79" s="22"/>
      <c r="FA79" s="22"/>
      <c r="FB79" s="13"/>
      <c r="FC79" s="80">
        <v>16334.633669999999</v>
      </c>
      <c r="FD79" s="80" vm="488">
        <v>17024.750800000002</v>
      </c>
      <c r="FE79" s="93">
        <v>-690.11713000000236</v>
      </c>
      <c r="FF79" s="94">
        <v>-4.0536107582849423E-2</v>
      </c>
      <c r="FG79" s="31"/>
      <c r="FH79" s="110">
        <v>0.10704788829275666</v>
      </c>
      <c r="FI79" s="110">
        <v>0.10465901731705578</v>
      </c>
      <c r="FJ79" s="22"/>
      <c r="FK79" s="22"/>
      <c r="FL79" s="31"/>
      <c r="FM79" s="22"/>
      <c r="FN79" s="22"/>
      <c r="FO79" s="22"/>
      <c r="FP79" s="22"/>
      <c r="FQ79" s="22"/>
      <c r="FR79" s="22"/>
      <c r="FS79" s="13"/>
    </row>
    <row r="80" spans="1:175" x14ac:dyDescent="0.2">
      <c r="A80" s="42">
        <v>671</v>
      </c>
      <c r="B80" s="86"/>
      <c r="C80" s="86" t="str">
        <f t="shared" si="26"/>
        <v>Netto-Guthaben aus derivativen Finanzinstrumenten</v>
      </c>
      <c r="D80" s="46"/>
      <c r="E80" s="46"/>
      <c r="F80" s="80">
        <f t="shared" si="24"/>
        <v>435909.69613000017</v>
      </c>
      <c r="G80" s="80">
        <f t="shared" si="25"/>
        <v>236703.71535999991</v>
      </c>
      <c r="H80" s="93">
        <f t="shared" si="19"/>
        <v>199205.98077000026</v>
      </c>
      <c r="I80" s="94">
        <f t="shared" si="20"/>
        <v>0.8415836670203094</v>
      </c>
      <c r="J80" s="31"/>
      <c r="K80" s="110">
        <f t="shared" si="23"/>
        <v>2.6791782557281179E-3</v>
      </c>
      <c r="L80" s="110">
        <f t="shared" si="23"/>
        <v>1.4404274304859633E-3</v>
      </c>
      <c r="M80" s="22"/>
      <c r="N80" s="22"/>
      <c r="O80" s="31"/>
      <c r="P80" s="22"/>
      <c r="Q80" s="22"/>
      <c r="R80" s="22"/>
      <c r="S80" s="22"/>
      <c r="T80" s="22"/>
      <c r="U80" s="22"/>
      <c r="V80" s="13"/>
      <c r="W80" s="80">
        <v>341418.7779300001</v>
      </c>
      <c r="X80" s="80">
        <v>75629.742369999993</v>
      </c>
      <c r="Y80" s="93">
        <v>265789.03556000011</v>
      </c>
      <c r="Z80" s="94">
        <v>3.5143453782996161</v>
      </c>
      <c r="AA80" s="31"/>
      <c r="AB80" s="110">
        <v>4.4897837076559649E-3</v>
      </c>
      <c r="AC80" s="110">
        <v>1.0200005722767196E-3</v>
      </c>
      <c r="AD80" s="22"/>
      <c r="AE80" s="22"/>
      <c r="AF80" s="31"/>
      <c r="AG80" s="22"/>
      <c r="AH80" s="22"/>
      <c r="AI80" s="22"/>
      <c r="AJ80" s="22"/>
      <c r="AK80" s="22"/>
      <c r="AL80" s="22"/>
      <c r="AM80" s="13"/>
      <c r="AN80" s="80">
        <v>2377.0944100000052</v>
      </c>
      <c r="AO80" s="80">
        <v>15261.225089999964</v>
      </c>
      <c r="AP80" s="93">
        <v>-12884.130679999958</v>
      </c>
      <c r="AQ80" s="94">
        <v>-0.84423960750322624</v>
      </c>
      <c r="AR80" s="31"/>
      <c r="AS80" s="110">
        <v>1.0182989746990028E-4</v>
      </c>
      <c r="AT80" s="110">
        <v>6.292946384160819E-4</v>
      </c>
      <c r="AU80" s="22"/>
      <c r="AV80" s="22"/>
      <c r="AW80" s="31"/>
      <c r="AX80" s="22"/>
      <c r="AY80" s="22"/>
      <c r="AZ80" s="22"/>
      <c r="BA80" s="22"/>
      <c r="BB80" s="22"/>
      <c r="BC80" s="22"/>
      <c r="BD80" s="13"/>
      <c r="BE80" s="80">
        <v>4169.9157400000004</v>
      </c>
      <c r="BF80" s="80">
        <v>68775.105929999991</v>
      </c>
      <c r="BG80" s="93">
        <v>-64605.190189999994</v>
      </c>
      <c r="BH80" s="94">
        <v>-0.93936882126733201</v>
      </c>
      <c r="BI80" s="31"/>
      <c r="BJ80" s="110">
        <v>2.2164701205515448E-4</v>
      </c>
      <c r="BK80" s="110">
        <v>3.5682264793650644E-3</v>
      </c>
      <c r="BL80" s="22"/>
      <c r="BM80" s="22"/>
      <c r="BN80" s="31"/>
      <c r="BO80" s="22"/>
      <c r="BP80" s="22"/>
      <c r="BQ80" s="22"/>
      <c r="BR80" s="22"/>
      <c r="BS80" s="22"/>
      <c r="BT80" s="22"/>
      <c r="BU80" s="13"/>
      <c r="BV80" s="80">
        <v>62926.382379999995</v>
      </c>
      <c r="BW80" s="80">
        <v>27455.10583</v>
      </c>
      <c r="BX80" s="93">
        <v>35471.276549999995</v>
      </c>
      <c r="BY80" s="94">
        <v>1.2919737687275923</v>
      </c>
      <c r="BZ80" s="31"/>
      <c r="CA80" s="110">
        <v>3.5721322385857154E-3</v>
      </c>
      <c r="CB80" s="110">
        <v>1.411900294781667E-3</v>
      </c>
      <c r="CC80" s="22"/>
      <c r="CD80" s="22"/>
      <c r="CE80" s="31"/>
      <c r="CF80" s="22"/>
      <c r="CG80" s="22"/>
      <c r="CH80" s="22"/>
      <c r="CI80" s="22"/>
      <c r="CJ80" s="22"/>
      <c r="CK80" s="22"/>
      <c r="CL80" s="13"/>
      <c r="CM80" s="80">
        <v>2679.1893599999967</v>
      </c>
      <c r="CN80" s="80">
        <v>15495.3102</v>
      </c>
      <c r="CO80" s="93">
        <v>-12816.120840000003</v>
      </c>
      <c r="CP80" s="94">
        <v>-0.82709675860506515</v>
      </c>
      <c r="CQ80" s="31"/>
      <c r="CR80" s="110">
        <v>2.346484039033979E-4</v>
      </c>
      <c r="CS80" s="110">
        <v>1.3450405019864897E-3</v>
      </c>
      <c r="CT80" s="22"/>
      <c r="CU80" s="22"/>
      <c r="CV80" s="31"/>
      <c r="CW80" s="22"/>
      <c r="CX80" s="22"/>
      <c r="CY80" s="22"/>
      <c r="CZ80" s="22"/>
      <c r="DA80" s="22"/>
      <c r="DB80" s="22"/>
      <c r="DC80" s="13"/>
      <c r="DD80" s="80">
        <v>382.1604899999993</v>
      </c>
      <c r="DE80" s="80">
        <v>2937.7117700000008</v>
      </c>
      <c r="DF80" s="93">
        <v>-2555.5512800000015</v>
      </c>
      <c r="DG80" s="94">
        <v>-0.86991219019420707</v>
      </c>
      <c r="DH80" s="31"/>
      <c r="DI80" s="110">
        <v>1.0380827163730493E-4</v>
      </c>
      <c r="DJ80" s="110">
        <v>7.7706937073928999E-4</v>
      </c>
      <c r="DK80" s="22"/>
      <c r="DL80" s="22"/>
      <c r="DM80" s="31"/>
      <c r="DN80" s="22"/>
      <c r="DO80" s="22"/>
      <c r="DP80" s="22"/>
      <c r="DQ80" s="22"/>
      <c r="DR80" s="22"/>
      <c r="DS80" s="22"/>
      <c r="DT80" s="13"/>
      <c r="DU80" s="80">
        <v>19824.35482</v>
      </c>
      <c r="DV80" s="80">
        <v>30140.926170000002</v>
      </c>
      <c r="DW80" s="93">
        <v>-10316.571350000002</v>
      </c>
      <c r="DX80" s="94">
        <v>-0.3422778481262575</v>
      </c>
      <c r="DY80" s="31"/>
      <c r="DZ80" s="110">
        <v>2.3761157128471175E-3</v>
      </c>
      <c r="EA80" s="110">
        <v>3.5638814201732006E-3</v>
      </c>
      <c r="EB80" s="22"/>
      <c r="EC80" s="22"/>
      <c r="ED80" s="31"/>
      <c r="EE80" s="22"/>
      <c r="EF80" s="22"/>
      <c r="EG80" s="22"/>
      <c r="EH80" s="22"/>
      <c r="EI80" s="22"/>
      <c r="EJ80" s="22"/>
      <c r="EK80" s="13"/>
      <c r="EL80" s="80">
        <v>2131.8209999999999</v>
      </c>
      <c r="EM80" s="80">
        <v>1008.5880000000001</v>
      </c>
      <c r="EN80" s="93">
        <v>1123.2329999999997</v>
      </c>
      <c r="EO80" s="94">
        <v>1.1136688122404785</v>
      </c>
      <c r="EP80" s="31"/>
      <c r="EQ80" s="110">
        <v>6.4773294211629409E-4</v>
      </c>
      <c r="ER80" s="110">
        <v>3.0655441973640466E-4</v>
      </c>
      <c r="ES80" s="22"/>
      <c r="ET80" s="22"/>
      <c r="EU80" s="31"/>
      <c r="EV80" s="22"/>
      <c r="EW80" s="22"/>
      <c r="EX80" s="22"/>
      <c r="EY80" s="22"/>
      <c r="EZ80" s="22"/>
      <c r="FA80" s="22"/>
      <c r="FB80" s="13"/>
      <c r="FC80" s="80">
        <v>0</v>
      </c>
      <c r="FD80" s="80">
        <v>0</v>
      </c>
      <c r="FE80" s="93">
        <v>0</v>
      </c>
      <c r="FF80" s="94" t="s">
        <v>589</v>
      </c>
      <c r="FG80" s="31"/>
      <c r="FH80" s="110">
        <v>0</v>
      </c>
      <c r="FI80" s="110">
        <v>0</v>
      </c>
      <c r="FJ80" s="22"/>
      <c r="FK80" s="22"/>
      <c r="FL80" s="31"/>
      <c r="FM80" s="22"/>
      <c r="FN80" s="22"/>
      <c r="FO80" s="22"/>
      <c r="FP80" s="22"/>
      <c r="FQ80" s="22"/>
      <c r="FR80" s="22"/>
      <c r="FS80" s="13"/>
    </row>
    <row r="81" spans="1:175" x14ac:dyDescent="0.2">
      <c r="A81" s="42">
        <v>672</v>
      </c>
      <c r="B81" s="86"/>
      <c r="C81" s="86" t="str">
        <f t="shared" si="26"/>
        <v>Übrige Kapitalanlagen</v>
      </c>
      <c r="D81" s="46"/>
      <c r="E81" s="46"/>
      <c r="F81" s="80">
        <f t="shared" si="24"/>
        <v>6559717.2820599992</v>
      </c>
      <c r="G81" s="80">
        <f t="shared" si="25"/>
        <v>6775629.5342999995</v>
      </c>
      <c r="H81" s="93">
        <f t="shared" si="19"/>
        <v>-215912.25224000029</v>
      </c>
      <c r="I81" s="94">
        <f t="shared" si="20"/>
        <v>-3.1866006124891655E-2</v>
      </c>
      <c r="J81" s="31"/>
      <c r="K81" s="110">
        <f t="shared" si="23"/>
        <v>4.0317185100140235E-2</v>
      </c>
      <c r="L81" s="110">
        <f t="shared" si="23"/>
        <v>4.1232148068199866E-2</v>
      </c>
      <c r="M81" s="22"/>
      <c r="N81" s="22"/>
      <c r="O81" s="31"/>
      <c r="P81" s="22"/>
      <c r="Q81" s="22"/>
      <c r="R81" s="22"/>
      <c r="S81" s="22"/>
      <c r="T81" s="22"/>
      <c r="U81" s="22"/>
      <c r="V81" s="13"/>
      <c r="W81" s="80">
        <v>878992.79299999995</v>
      </c>
      <c r="X81" s="80">
        <v>517794.549</v>
      </c>
      <c r="Y81" s="93">
        <v>361198.24399999995</v>
      </c>
      <c r="Z81" s="94">
        <v>0.69757058025730578</v>
      </c>
      <c r="AA81" s="31"/>
      <c r="AB81" s="110">
        <v>1.1559081621361629E-2</v>
      </c>
      <c r="AC81" s="110">
        <v>6.9833734685742785E-3</v>
      </c>
      <c r="AD81" s="22"/>
      <c r="AE81" s="22"/>
      <c r="AF81" s="31"/>
      <c r="AG81" s="22"/>
      <c r="AH81" s="22"/>
      <c r="AI81" s="22"/>
      <c r="AJ81" s="22"/>
      <c r="AK81" s="22"/>
      <c r="AL81" s="22"/>
      <c r="AM81" s="13"/>
      <c r="AN81" s="80">
        <v>2122694.4315999998</v>
      </c>
      <c r="AO81" s="80">
        <v>1285677.6683</v>
      </c>
      <c r="AP81" s="93">
        <v>837016.76329999976</v>
      </c>
      <c r="AQ81" s="94">
        <v>0.65103157963905023</v>
      </c>
      <c r="AR81" s="31"/>
      <c r="AS81" s="110">
        <v>9.0931918993388136E-2</v>
      </c>
      <c r="AT81" s="110">
        <v>5.3014752001962762E-2</v>
      </c>
      <c r="AU81" s="22"/>
      <c r="AV81" s="22"/>
      <c r="AW81" s="31"/>
      <c r="AX81" s="22"/>
      <c r="AY81" s="22"/>
      <c r="AZ81" s="22"/>
      <c r="BA81" s="22"/>
      <c r="BB81" s="22"/>
      <c r="BC81" s="22"/>
      <c r="BD81" s="13"/>
      <c r="BE81" s="80">
        <v>1337337.7853900001</v>
      </c>
      <c r="BF81" s="80">
        <v>1399629.74333</v>
      </c>
      <c r="BG81" s="93">
        <v>-62291.957939999877</v>
      </c>
      <c r="BH81" s="94">
        <v>-4.4506026137880461E-2</v>
      </c>
      <c r="BI81" s="31"/>
      <c r="BJ81" s="110">
        <v>7.1084631614199215E-2</v>
      </c>
      <c r="BK81" s="110">
        <v>7.2616331795114619E-2</v>
      </c>
      <c r="BL81" s="22"/>
      <c r="BM81" s="22"/>
      <c r="BN81" s="31"/>
      <c r="BO81" s="22"/>
      <c r="BP81" s="22"/>
      <c r="BQ81" s="22"/>
      <c r="BR81" s="22"/>
      <c r="BS81" s="22"/>
      <c r="BT81" s="22"/>
      <c r="BU81" s="13"/>
      <c r="BV81" s="80">
        <v>1010474.0158899999</v>
      </c>
      <c r="BW81" s="80">
        <v>2232454</v>
      </c>
      <c r="BX81" s="93">
        <v>-1221979.9841100001</v>
      </c>
      <c r="BY81" s="94">
        <v>-0.54737073377995693</v>
      </c>
      <c r="BZ81" s="31"/>
      <c r="CA81" s="110">
        <v>5.7361422536838409E-2</v>
      </c>
      <c r="CB81" s="110">
        <v>0.11480569334547386</v>
      </c>
      <c r="CC81" s="22"/>
      <c r="CD81" s="22"/>
      <c r="CE81" s="31"/>
      <c r="CF81" s="22"/>
      <c r="CG81" s="22"/>
      <c r="CH81" s="22"/>
      <c r="CI81" s="22"/>
      <c r="CJ81" s="22"/>
      <c r="CK81" s="22"/>
      <c r="CL81" s="13"/>
      <c r="CM81" s="80">
        <v>483000</v>
      </c>
      <c r="CN81" s="80">
        <v>603000</v>
      </c>
      <c r="CO81" s="93">
        <v>-120000</v>
      </c>
      <c r="CP81" s="94">
        <v>-0.19900497512437809</v>
      </c>
      <c r="CQ81" s="31"/>
      <c r="CR81" s="110">
        <v>4.2302041347813256E-2</v>
      </c>
      <c r="CS81" s="110">
        <v>5.2342251444430804E-2</v>
      </c>
      <c r="CT81" s="22"/>
      <c r="CU81" s="22"/>
      <c r="CV81" s="31"/>
      <c r="CW81" s="22"/>
      <c r="CX81" s="22"/>
      <c r="CY81" s="22"/>
      <c r="CZ81" s="22"/>
      <c r="DA81" s="22"/>
      <c r="DB81" s="22"/>
      <c r="DC81" s="13"/>
      <c r="DD81" s="80">
        <v>352720.13811</v>
      </c>
      <c r="DE81" s="80">
        <v>305045.52890999999</v>
      </c>
      <c r="DF81" s="93">
        <v>47674.609200000006</v>
      </c>
      <c r="DG81" s="94">
        <v>0.15628686435874894</v>
      </c>
      <c r="DH81" s="31"/>
      <c r="DI81" s="110">
        <v>9.5811233413665181E-2</v>
      </c>
      <c r="DJ81" s="110">
        <v>8.0689174349098086E-2</v>
      </c>
      <c r="DK81" s="22"/>
      <c r="DL81" s="22"/>
      <c r="DM81" s="31"/>
      <c r="DN81" s="22"/>
      <c r="DO81" s="22"/>
      <c r="DP81" s="22"/>
      <c r="DQ81" s="22"/>
      <c r="DR81" s="22"/>
      <c r="DS81" s="22"/>
      <c r="DT81" s="13"/>
      <c r="DU81" s="80">
        <v>90498.118069999997</v>
      </c>
      <c r="DV81" s="80">
        <v>104028.04476</v>
      </c>
      <c r="DW81" s="93">
        <v>-13529.926690000008</v>
      </c>
      <c r="DX81" s="94">
        <v>-0.13006037671105419</v>
      </c>
      <c r="DY81" s="31"/>
      <c r="DZ81" s="110">
        <v>1.0846960835884628E-2</v>
      </c>
      <c r="EA81" s="110">
        <v>1.2300339206766653E-2</v>
      </c>
      <c r="EB81" s="22"/>
      <c r="EC81" s="22"/>
      <c r="ED81" s="31"/>
      <c r="EE81" s="22"/>
      <c r="EF81" s="22"/>
      <c r="EG81" s="22"/>
      <c r="EH81" s="22"/>
      <c r="EI81" s="22"/>
      <c r="EJ81" s="22"/>
      <c r="EK81" s="13"/>
      <c r="EL81" s="80">
        <v>284000</v>
      </c>
      <c r="EM81" s="80">
        <v>328000</v>
      </c>
      <c r="EN81" s="93">
        <v>-44000</v>
      </c>
      <c r="EO81" s="94">
        <v>-0.13414634146341464</v>
      </c>
      <c r="EP81" s="31"/>
      <c r="EQ81" s="110">
        <v>8.6290619878980235E-2</v>
      </c>
      <c r="ER81" s="110">
        <v>9.969368034672306E-2</v>
      </c>
      <c r="ES81" s="22"/>
      <c r="ET81" s="22"/>
      <c r="EU81" s="31"/>
      <c r="EV81" s="22"/>
      <c r="EW81" s="22"/>
      <c r="EX81" s="22"/>
      <c r="EY81" s="22"/>
      <c r="EZ81" s="22"/>
      <c r="FA81" s="22"/>
      <c r="FB81" s="13"/>
      <c r="FC81" s="80">
        <v>0</v>
      </c>
      <c r="FD81" s="80">
        <v>0</v>
      </c>
      <c r="FE81" s="93">
        <v>0</v>
      </c>
      <c r="FF81" s="94" t="s">
        <v>589</v>
      </c>
      <c r="FG81" s="31"/>
      <c r="FH81" s="110">
        <v>0</v>
      </c>
      <c r="FI81" s="110">
        <v>0</v>
      </c>
      <c r="FJ81" s="22"/>
      <c r="FK81" s="22"/>
      <c r="FL81" s="31"/>
      <c r="FM81" s="22"/>
      <c r="FN81" s="22"/>
      <c r="FO81" s="22"/>
      <c r="FP81" s="22"/>
      <c r="FQ81" s="22"/>
      <c r="FR81" s="22"/>
      <c r="FS81" s="13"/>
    </row>
    <row r="82" spans="1:175" x14ac:dyDescent="0.2">
      <c r="A82" s="42">
        <v>673</v>
      </c>
      <c r="B82" s="67" t="str">
        <f>VLOOKUP($A82&amp;B$1,TEXTDF,(SPRCODE="DE")*2+(SPRCODE="FR")*3,FALSE)</f>
        <v>Verpflichtungen aus derivativen Finanzinstrumenten</v>
      </c>
      <c r="C82" s="67"/>
      <c r="D82" s="67"/>
      <c r="E82" s="67"/>
      <c r="F82" s="68">
        <f t="shared" si="24"/>
        <v>1052202.6079200001</v>
      </c>
      <c r="G82" s="68">
        <f t="shared" si="25"/>
        <v>1493840.64032</v>
      </c>
      <c r="H82" s="69">
        <f t="shared" si="19"/>
        <v>-441638.03239999991</v>
      </c>
      <c r="I82" s="70">
        <f t="shared" si="20"/>
        <v>-0.29563932087521416</v>
      </c>
      <c r="J82" s="31"/>
      <c r="K82" s="110"/>
      <c r="L82" s="110"/>
      <c r="M82" s="22"/>
      <c r="N82" s="22"/>
      <c r="O82" s="31"/>
      <c r="P82" s="22"/>
      <c r="Q82" s="22"/>
      <c r="R82" s="22"/>
      <c r="S82" s="22"/>
      <c r="T82" s="22"/>
      <c r="U82" s="22"/>
      <c r="V82" s="13"/>
      <c r="W82" s="68">
        <v>850873.48126000003</v>
      </c>
      <c r="X82" s="68" vm="50">
        <v>781783.52200999996</v>
      </c>
      <c r="Y82" s="69">
        <v>69089.959250000073</v>
      </c>
      <c r="Z82" s="70">
        <v>8.837479596956288E-2</v>
      </c>
      <c r="AA82" s="31"/>
      <c r="AB82" s="110"/>
      <c r="AC82" s="110"/>
      <c r="AD82" s="22"/>
      <c r="AE82" s="22"/>
      <c r="AF82" s="31"/>
      <c r="AG82" s="22"/>
      <c r="AH82" s="22"/>
      <c r="AI82" s="22"/>
      <c r="AJ82" s="22"/>
      <c r="AK82" s="22"/>
      <c r="AL82" s="22"/>
      <c r="AM82" s="13"/>
      <c r="AN82" s="68">
        <v>96557.939039999997</v>
      </c>
      <c r="AO82" s="68" vm="105">
        <v>672153.37863000005</v>
      </c>
      <c r="AP82" s="69">
        <v>-575595.43959000008</v>
      </c>
      <c r="AQ82" s="70">
        <v>-0.85634537873363548</v>
      </c>
      <c r="AR82" s="31"/>
      <c r="AS82" s="110"/>
      <c r="AT82" s="110"/>
      <c r="AU82" s="22"/>
      <c r="AV82" s="22"/>
      <c r="AW82" s="31"/>
      <c r="AX82" s="22"/>
      <c r="AY82" s="22"/>
      <c r="AZ82" s="22"/>
      <c r="BA82" s="22"/>
      <c r="BB82" s="22"/>
      <c r="BC82" s="22"/>
      <c r="BD82" s="13"/>
      <c r="BE82" s="68">
        <v>20377.048220000001</v>
      </c>
      <c r="BF82" s="68" vm="160">
        <v>1258.3645300000001</v>
      </c>
      <c r="BG82" s="69">
        <v>19118.683690000002</v>
      </c>
      <c r="BH82" s="70">
        <v>15.193279239998922</v>
      </c>
      <c r="BI82" s="31"/>
      <c r="BJ82" s="110"/>
      <c r="BK82" s="110"/>
      <c r="BL82" s="22"/>
      <c r="BM82" s="22"/>
      <c r="BN82" s="31"/>
      <c r="BO82" s="22"/>
      <c r="BP82" s="22"/>
      <c r="BQ82" s="22"/>
      <c r="BR82" s="22"/>
      <c r="BS82" s="22"/>
      <c r="BT82" s="22"/>
      <c r="BU82" s="13"/>
      <c r="BV82" s="68">
        <v>31937.991610000001</v>
      </c>
      <c r="BW82" s="68" vm="215">
        <v>4969.8062099999997</v>
      </c>
      <c r="BX82" s="69">
        <v>26968.185400000002</v>
      </c>
      <c r="BY82" s="70">
        <v>5.426405831626985</v>
      </c>
      <c r="BZ82" s="31"/>
      <c r="CA82" s="110"/>
      <c r="CB82" s="110"/>
      <c r="CC82" s="22"/>
      <c r="CD82" s="22"/>
      <c r="CE82" s="31"/>
      <c r="CF82" s="22"/>
      <c r="CG82" s="22"/>
      <c r="CH82" s="22"/>
      <c r="CI82" s="22"/>
      <c r="CJ82" s="22"/>
      <c r="CK82" s="22"/>
      <c r="CL82" s="13"/>
      <c r="CM82" s="68">
        <v>43123.171590000005</v>
      </c>
      <c r="CN82" s="68" vm="270">
        <v>25748.298589999999</v>
      </c>
      <c r="CO82" s="69">
        <v>17374.873000000007</v>
      </c>
      <c r="CP82" s="70">
        <v>0.67479693616524927</v>
      </c>
      <c r="CQ82" s="31"/>
      <c r="CR82" s="110"/>
      <c r="CS82" s="110"/>
      <c r="CT82" s="22"/>
      <c r="CU82" s="22"/>
      <c r="CV82" s="31"/>
      <c r="CW82" s="22"/>
      <c r="CX82" s="22"/>
      <c r="CY82" s="22"/>
      <c r="CZ82" s="22"/>
      <c r="DA82" s="22"/>
      <c r="DB82" s="22"/>
      <c r="DC82" s="13"/>
      <c r="DD82" s="68">
        <v>5753.9294800000007</v>
      </c>
      <c r="DE82" s="68" vm="325">
        <v>7764.8519999999999</v>
      </c>
      <c r="DF82" s="69">
        <v>-2010.9225199999992</v>
      </c>
      <c r="DG82" s="70">
        <v>-0.25897757227053386</v>
      </c>
      <c r="DH82" s="31"/>
      <c r="DI82" s="110"/>
      <c r="DJ82" s="110"/>
      <c r="DK82" s="22"/>
      <c r="DL82" s="22"/>
      <c r="DM82" s="31"/>
      <c r="DN82" s="22"/>
      <c r="DO82" s="22"/>
      <c r="DP82" s="22"/>
      <c r="DQ82" s="22"/>
      <c r="DR82" s="22"/>
      <c r="DS82" s="22"/>
      <c r="DT82" s="13"/>
      <c r="DU82" s="68">
        <v>3418.0857199999996</v>
      </c>
      <c r="DV82" s="68" vm="380">
        <v>64.413349999999994</v>
      </c>
      <c r="DW82" s="69">
        <v>3353.6723699999998</v>
      </c>
      <c r="DX82" s="70">
        <v>52.0648649697617</v>
      </c>
      <c r="DY82" s="31"/>
      <c r="DZ82" s="110"/>
      <c r="EA82" s="110"/>
      <c r="EB82" s="22"/>
      <c r="EC82" s="22"/>
      <c r="ED82" s="31"/>
      <c r="EE82" s="22"/>
      <c r="EF82" s="22"/>
      <c r="EG82" s="22"/>
      <c r="EH82" s="22"/>
      <c r="EI82" s="22"/>
      <c r="EJ82" s="22"/>
      <c r="EK82" s="13"/>
      <c r="EL82" s="68">
        <v>160.96100000000001</v>
      </c>
      <c r="EM82" s="68" vm="434">
        <v>98.004999999999995</v>
      </c>
      <c r="EN82" s="69">
        <v>62.956000000000017</v>
      </c>
      <c r="EO82" s="70">
        <v>0.64237538901076485</v>
      </c>
      <c r="EP82" s="31"/>
      <c r="EQ82" s="110"/>
      <c r="ER82" s="110"/>
      <c r="ES82" s="22"/>
      <c r="ET82" s="22"/>
      <c r="EU82" s="31"/>
      <c r="EV82" s="22"/>
      <c r="EW82" s="22"/>
      <c r="EX82" s="22"/>
      <c r="EY82" s="22"/>
      <c r="EZ82" s="22"/>
      <c r="FA82" s="22"/>
      <c r="FB82" s="13"/>
      <c r="FC82" s="68">
        <v>0</v>
      </c>
      <c r="FD82" s="68" vm="489">
        <v>0</v>
      </c>
      <c r="FE82" s="69">
        <v>0</v>
      </c>
      <c r="FF82" s="70" t="s">
        <v>589</v>
      </c>
      <c r="FG82" s="31"/>
      <c r="FH82" s="110"/>
      <c r="FI82" s="110"/>
      <c r="FJ82" s="22"/>
      <c r="FK82" s="22"/>
      <c r="FL82" s="31"/>
      <c r="FM82" s="22"/>
      <c r="FN82" s="22"/>
      <c r="FO82" s="22"/>
      <c r="FP82" s="22"/>
      <c r="FQ82" s="22"/>
      <c r="FR82" s="22"/>
      <c r="FS82" s="13"/>
    </row>
    <row r="83" spans="1:175" x14ac:dyDescent="0.2">
      <c r="A83" s="42">
        <v>674</v>
      </c>
      <c r="B83" s="67" t="str">
        <f>VLOOKUP($A83&amp;B$1,TEXTDF,(SPRCODE="DE")*2+(SPRCODE="FR")*3,FALSE)</f>
        <v>Übrige Aktiven</v>
      </c>
      <c r="C83" s="67"/>
      <c r="D83" s="67"/>
      <c r="E83" s="67"/>
      <c r="F83" s="68">
        <f t="shared" si="24"/>
        <v>3347448.1569277886</v>
      </c>
      <c r="G83" s="68">
        <f t="shared" si="25"/>
        <v>4264436.1563599976</v>
      </c>
      <c r="H83" s="69">
        <f t="shared" si="19"/>
        <v>-916987.99943220895</v>
      </c>
      <c r="I83" s="70">
        <f t="shared" si="20"/>
        <v>-0.21503147563004532</v>
      </c>
      <c r="J83" s="22"/>
      <c r="K83" s="110"/>
      <c r="L83" s="110"/>
      <c r="M83" s="22"/>
      <c r="N83" s="22"/>
      <c r="O83" s="22"/>
      <c r="P83" s="22"/>
      <c r="Q83" s="22"/>
      <c r="R83" s="22"/>
      <c r="S83" s="22"/>
      <c r="T83" s="22"/>
      <c r="U83" s="22"/>
      <c r="V83" s="13"/>
      <c r="W83" s="68">
        <v>1321399.3259400001</v>
      </c>
      <c r="X83" s="68">
        <v>1438011.94579</v>
      </c>
      <c r="Y83" s="69">
        <v>-116612.6198499999</v>
      </c>
      <c r="Z83" s="70">
        <v>-8.1092942371863597E-2</v>
      </c>
      <c r="AA83" s="22"/>
      <c r="AB83" s="110"/>
      <c r="AC83" s="110"/>
      <c r="AD83" s="22"/>
      <c r="AE83" s="22"/>
      <c r="AF83" s="22"/>
      <c r="AG83" s="22"/>
      <c r="AH83" s="22"/>
      <c r="AI83" s="22"/>
      <c r="AJ83" s="22"/>
      <c r="AK83" s="22"/>
      <c r="AL83" s="22"/>
      <c r="AM83" s="13"/>
      <c r="AN83" s="68">
        <v>581644.01665999985</v>
      </c>
      <c r="AO83" s="68">
        <v>1119653.5491299999</v>
      </c>
      <c r="AP83" s="69">
        <v>-538009.53247000009</v>
      </c>
      <c r="AQ83" s="70">
        <v>-0.48051429202189155</v>
      </c>
      <c r="AR83" s="22"/>
      <c r="AS83" s="110"/>
      <c r="AT83" s="110"/>
      <c r="AU83" s="22"/>
      <c r="AV83" s="22"/>
      <c r="AW83" s="22"/>
      <c r="AX83" s="22"/>
      <c r="AY83" s="22"/>
      <c r="AZ83" s="22"/>
      <c r="BA83" s="22"/>
      <c r="BB83" s="22"/>
      <c r="BC83" s="22"/>
      <c r="BD83" s="13"/>
      <c r="BE83" s="68">
        <v>198375.45425999997</v>
      </c>
      <c r="BF83" s="68">
        <v>232190.25261999998</v>
      </c>
      <c r="BG83" s="69">
        <v>-33814.798360000015</v>
      </c>
      <c r="BH83" s="70">
        <v>-0.14563401339392545</v>
      </c>
      <c r="BI83" s="22"/>
      <c r="BJ83" s="110"/>
      <c r="BK83" s="110"/>
      <c r="BL83" s="22"/>
      <c r="BM83" s="22"/>
      <c r="BN83" s="22"/>
      <c r="BO83" s="22"/>
      <c r="BP83" s="22"/>
      <c r="BQ83" s="22"/>
      <c r="BR83" s="22"/>
      <c r="BS83" s="22"/>
      <c r="BT83" s="22"/>
      <c r="BU83" s="13"/>
      <c r="BV83" s="68">
        <v>765335.78741999995</v>
      </c>
      <c r="BW83" s="68">
        <v>1028414.2615</v>
      </c>
      <c r="BX83" s="69">
        <v>-263078.47408000007</v>
      </c>
      <c r="BY83" s="70">
        <v>-0.25580982676794595</v>
      </c>
      <c r="BZ83" s="22"/>
      <c r="CA83" s="110"/>
      <c r="CB83" s="110"/>
      <c r="CC83" s="22"/>
      <c r="CD83" s="22"/>
      <c r="CE83" s="22"/>
      <c r="CF83" s="22"/>
      <c r="CG83" s="22"/>
      <c r="CH83" s="22"/>
      <c r="CI83" s="22"/>
      <c r="CJ83" s="22"/>
      <c r="CK83" s="22"/>
      <c r="CL83" s="13"/>
      <c r="CM83" s="68">
        <v>75442.711449995215</v>
      </c>
      <c r="CN83" s="68">
        <v>93474.912970000238</v>
      </c>
      <c r="CO83" s="69">
        <v>-18032.201520005023</v>
      </c>
      <c r="CP83" s="70">
        <v>-0.19290952991624888</v>
      </c>
      <c r="CQ83" s="22"/>
      <c r="CR83" s="110"/>
      <c r="CS83" s="110"/>
      <c r="CT83" s="22"/>
      <c r="CU83" s="22"/>
      <c r="CV83" s="22"/>
      <c r="CW83" s="22"/>
      <c r="CX83" s="22"/>
      <c r="CY83" s="22"/>
      <c r="CZ83" s="22"/>
      <c r="DA83" s="22"/>
      <c r="DB83" s="22"/>
      <c r="DC83" s="13"/>
      <c r="DD83" s="68">
        <v>31808.21181779269</v>
      </c>
      <c r="DE83" s="68">
        <v>45593.07647</v>
      </c>
      <c r="DF83" s="69">
        <v>-13784.86465220731</v>
      </c>
      <c r="DG83" s="70">
        <v>-0.30234556909704646</v>
      </c>
      <c r="DH83" s="22"/>
      <c r="DI83" s="110"/>
      <c r="DJ83" s="110"/>
      <c r="DK83" s="22"/>
      <c r="DL83" s="22"/>
      <c r="DM83" s="22"/>
      <c r="DN83" s="22"/>
      <c r="DO83" s="22"/>
      <c r="DP83" s="22"/>
      <c r="DQ83" s="22"/>
      <c r="DR83" s="22"/>
      <c r="DS83" s="22"/>
      <c r="DT83" s="13"/>
      <c r="DU83" s="68">
        <v>329129.37551000051</v>
      </c>
      <c r="DV83" s="68">
        <v>261673.7841699975</v>
      </c>
      <c r="DW83" s="69">
        <v>67455.591340003011</v>
      </c>
      <c r="DX83" s="70">
        <v>0.25778505689427478</v>
      </c>
      <c r="DY83" s="22"/>
      <c r="DZ83" s="110"/>
      <c r="EA83" s="110"/>
      <c r="EB83" s="22"/>
      <c r="EC83" s="22"/>
      <c r="ED83" s="22"/>
      <c r="EE83" s="22"/>
      <c r="EF83" s="22"/>
      <c r="EG83" s="22"/>
      <c r="EH83" s="22"/>
      <c r="EI83" s="22"/>
      <c r="EJ83" s="22"/>
      <c r="EK83" s="13"/>
      <c r="EL83" s="68">
        <v>42844.372000000003</v>
      </c>
      <c r="EM83" s="68">
        <v>42911.171000000002</v>
      </c>
      <c r="EN83" s="69">
        <v>-66.798999999999069</v>
      </c>
      <c r="EO83" s="70">
        <v>-1.5566808931873899E-3</v>
      </c>
      <c r="EP83" s="22"/>
      <c r="EQ83" s="110"/>
      <c r="ER83" s="110"/>
      <c r="ES83" s="22"/>
      <c r="ET83" s="22"/>
      <c r="EU83" s="22"/>
      <c r="EV83" s="22"/>
      <c r="EW83" s="22"/>
      <c r="EX83" s="22"/>
      <c r="EY83" s="22"/>
      <c r="EZ83" s="22"/>
      <c r="FA83" s="22"/>
      <c r="FB83" s="13"/>
      <c r="FC83" s="68">
        <v>1468.9018700000001</v>
      </c>
      <c r="FD83" s="68">
        <v>2513.20271</v>
      </c>
      <c r="FE83" s="69">
        <v>-1044.3008399999999</v>
      </c>
      <c r="FF83" s="70">
        <v>-0.41552590877160078</v>
      </c>
      <c r="FG83" s="22"/>
      <c r="FH83" s="110"/>
      <c r="FI83" s="110"/>
      <c r="FJ83" s="22"/>
      <c r="FK83" s="22"/>
      <c r="FL83" s="22"/>
      <c r="FM83" s="22"/>
      <c r="FN83" s="22"/>
      <c r="FO83" s="22"/>
      <c r="FP83" s="22"/>
      <c r="FQ83" s="22"/>
      <c r="FR83" s="22"/>
      <c r="FS83" s="13"/>
    </row>
    <row r="84" spans="1:175" x14ac:dyDescent="0.2">
      <c r="A84" s="42">
        <v>675</v>
      </c>
      <c r="B84" s="67" t="str">
        <f>VLOOKUP($A84&amp;B$1,TEXTDF,(SPRCODE="DE")*2+(SPRCODE="FR")*3,FALSE)</f>
        <v>Passive Rückversicherung</v>
      </c>
      <c r="C84" s="67"/>
      <c r="D84" s="67"/>
      <c r="E84" s="67"/>
      <c r="F84" s="68">
        <f t="shared" si="24"/>
        <v>133304.05159000002</v>
      </c>
      <c r="G84" s="68">
        <f t="shared" si="25"/>
        <v>129557.73651999999</v>
      </c>
      <c r="H84" s="69">
        <f t="shared" si="19"/>
        <v>3746.315070000026</v>
      </c>
      <c r="I84" s="70">
        <f t="shared" si="20"/>
        <v>2.8916181855505707E-2</v>
      </c>
      <c r="J84" s="22"/>
      <c r="K84" s="110"/>
      <c r="L84" s="110"/>
      <c r="M84" s="22"/>
      <c r="N84" s="22"/>
      <c r="O84" s="22"/>
      <c r="P84" s="22"/>
      <c r="Q84" s="22"/>
      <c r="R84" s="22"/>
      <c r="S84" s="22"/>
      <c r="T84" s="22"/>
      <c r="U84" s="22"/>
      <c r="V84" s="13"/>
      <c r="W84" s="68">
        <v>0</v>
      </c>
      <c r="X84" s="68">
        <v>0</v>
      </c>
      <c r="Y84" s="69">
        <v>0</v>
      </c>
      <c r="Z84" s="70" t="s">
        <v>589</v>
      </c>
      <c r="AA84" s="22"/>
      <c r="AB84" s="110"/>
      <c r="AC84" s="110"/>
      <c r="AD84" s="22"/>
      <c r="AE84" s="22"/>
      <c r="AF84" s="22"/>
      <c r="AG84" s="22"/>
      <c r="AH84" s="22"/>
      <c r="AI84" s="22"/>
      <c r="AJ84" s="22"/>
      <c r="AK84" s="22"/>
      <c r="AL84" s="22"/>
      <c r="AM84" s="13"/>
      <c r="AN84" s="68">
        <v>48883.906000000003</v>
      </c>
      <c r="AO84" s="68">
        <v>41980.142</v>
      </c>
      <c r="AP84" s="69">
        <v>6903.7640000000029</v>
      </c>
      <c r="AQ84" s="70">
        <v>0.16445308831971084</v>
      </c>
      <c r="AR84" s="22"/>
      <c r="AS84" s="110"/>
      <c r="AT84" s="110"/>
      <c r="AU84" s="22"/>
      <c r="AV84" s="22"/>
      <c r="AW84" s="22"/>
      <c r="AX84" s="22"/>
      <c r="AY84" s="22"/>
      <c r="AZ84" s="22"/>
      <c r="BA84" s="22"/>
      <c r="BB84" s="22"/>
      <c r="BC84" s="22"/>
      <c r="BD84" s="13"/>
      <c r="BE84" s="68">
        <v>9889.5210000000006</v>
      </c>
      <c r="BF84" s="68">
        <v>8556.6949999999997</v>
      </c>
      <c r="BG84" s="69">
        <v>1332.8260000000009</v>
      </c>
      <c r="BH84" s="70">
        <v>0.1557641121951876</v>
      </c>
      <c r="BI84" s="22"/>
      <c r="BJ84" s="110"/>
      <c r="BK84" s="110"/>
      <c r="BL84" s="22"/>
      <c r="BM84" s="22"/>
      <c r="BN84" s="22"/>
      <c r="BO84" s="22"/>
      <c r="BP84" s="22"/>
      <c r="BQ84" s="22"/>
      <c r="BR84" s="22"/>
      <c r="BS84" s="22"/>
      <c r="BT84" s="22"/>
      <c r="BU84" s="13"/>
      <c r="BV84" s="68">
        <v>3374.1359600000001</v>
      </c>
      <c r="BW84" s="68">
        <v>3832.0936699999997</v>
      </c>
      <c r="BX84" s="69">
        <v>-457.95770999999968</v>
      </c>
      <c r="BY84" s="70">
        <v>-0.11950587575277083</v>
      </c>
      <c r="BZ84" s="22"/>
      <c r="CA84" s="110"/>
      <c r="CB84" s="110"/>
      <c r="CC84" s="22"/>
      <c r="CD84" s="22"/>
      <c r="CE84" s="22"/>
      <c r="CF84" s="22"/>
      <c r="CG84" s="22"/>
      <c r="CH84" s="22"/>
      <c r="CI84" s="22"/>
      <c r="CJ84" s="22"/>
      <c r="CK84" s="22"/>
      <c r="CL84" s="13"/>
      <c r="CM84" s="68">
        <v>1381.21209</v>
      </c>
      <c r="CN84" s="68">
        <v>1819.2551899999999</v>
      </c>
      <c r="CO84" s="69">
        <v>-438.04309999999987</v>
      </c>
      <c r="CP84" s="70">
        <v>-0.24078155852340866</v>
      </c>
      <c r="CQ84" s="22"/>
      <c r="CR84" s="110"/>
      <c r="CS84" s="110"/>
      <c r="CT84" s="22"/>
      <c r="CU84" s="22"/>
      <c r="CV84" s="22"/>
      <c r="CW84" s="22"/>
      <c r="CX84" s="22"/>
      <c r="CY84" s="22"/>
      <c r="CZ84" s="22"/>
      <c r="DA84" s="22"/>
      <c r="DB84" s="22"/>
      <c r="DC84" s="13"/>
      <c r="DD84" s="68">
        <v>5161.1450999999997</v>
      </c>
      <c r="DE84" s="68">
        <v>6095.57852</v>
      </c>
      <c r="DF84" s="69">
        <v>-934.4334200000003</v>
      </c>
      <c r="DG84" s="70">
        <v>-0.15329692119198557</v>
      </c>
      <c r="DH84" s="22"/>
      <c r="DI84" s="110"/>
      <c r="DJ84" s="110"/>
      <c r="DK84" s="22"/>
      <c r="DL84" s="22"/>
      <c r="DM84" s="22"/>
      <c r="DN84" s="22"/>
      <c r="DO84" s="22"/>
      <c r="DP84" s="22"/>
      <c r="DQ84" s="22"/>
      <c r="DR84" s="22"/>
      <c r="DS84" s="22"/>
      <c r="DT84" s="13"/>
      <c r="DU84" s="68">
        <v>48523.868439999998</v>
      </c>
      <c r="DV84" s="68">
        <v>51576.796139999999</v>
      </c>
      <c r="DW84" s="69">
        <v>-3052.9277000000002</v>
      </c>
      <c r="DX84" s="70">
        <v>-5.9191883336706996E-2</v>
      </c>
      <c r="DY84" s="22"/>
      <c r="DZ84" s="110"/>
      <c r="EA84" s="110"/>
      <c r="EB84" s="22"/>
      <c r="EC84" s="22"/>
      <c r="ED84" s="22"/>
      <c r="EE84" s="22"/>
      <c r="EF84" s="22"/>
      <c r="EG84" s="22"/>
      <c r="EH84" s="22"/>
      <c r="EI84" s="22"/>
      <c r="EJ84" s="22"/>
      <c r="EK84" s="13"/>
      <c r="EL84" s="68">
        <v>15711.880999999999</v>
      </c>
      <c r="EM84" s="68">
        <v>15318.794</v>
      </c>
      <c r="EN84" s="69">
        <v>393.08699999999953</v>
      </c>
      <c r="EO84" s="70">
        <v>2.5660440371480853E-2</v>
      </c>
      <c r="EP84" s="22"/>
      <c r="EQ84" s="110"/>
      <c r="ER84" s="110"/>
      <c r="ES84" s="22"/>
      <c r="ET84" s="22"/>
      <c r="EU84" s="22"/>
      <c r="EV84" s="22"/>
      <c r="EW84" s="22"/>
      <c r="EX84" s="22"/>
      <c r="EY84" s="22"/>
      <c r="EZ84" s="22"/>
      <c r="FA84" s="22"/>
      <c r="FB84" s="13"/>
      <c r="FC84" s="68">
        <v>378.38200000000001</v>
      </c>
      <c r="FD84" s="68">
        <v>378.38200000000001</v>
      </c>
      <c r="FE84" s="69">
        <v>0</v>
      </c>
      <c r="FF84" s="70">
        <v>0</v>
      </c>
      <c r="FG84" s="22"/>
      <c r="FH84" s="110"/>
      <c r="FI84" s="110"/>
      <c r="FJ84" s="22"/>
      <c r="FK84" s="22"/>
      <c r="FL84" s="22"/>
      <c r="FM84" s="22"/>
      <c r="FN84" s="22"/>
      <c r="FO84" s="22"/>
      <c r="FP84" s="22"/>
      <c r="FQ84" s="22"/>
      <c r="FR84" s="22"/>
      <c r="FS84" s="13"/>
    </row>
    <row r="85" spans="1:175" ht="5.25" customHeight="1" x14ac:dyDescent="0.2">
      <c r="A85" s="42"/>
      <c r="B85" s="71"/>
      <c r="C85" s="71"/>
      <c r="D85" s="71"/>
      <c r="E85" s="71"/>
      <c r="F85" s="65"/>
      <c r="G85" s="65"/>
      <c r="H85" s="82"/>
      <c r="I85" s="83"/>
      <c r="J85" s="29"/>
      <c r="K85" s="65"/>
      <c r="L85" s="65"/>
      <c r="M85" s="29"/>
      <c r="N85" s="29"/>
      <c r="O85" s="29"/>
      <c r="P85" s="29"/>
      <c r="Q85" s="29"/>
      <c r="R85" s="29"/>
      <c r="S85" s="29"/>
      <c r="T85" s="29"/>
      <c r="U85" s="29"/>
      <c r="V85" s="13"/>
      <c r="W85" s="65"/>
      <c r="X85" s="65"/>
      <c r="Y85" s="82"/>
      <c r="Z85" s="83"/>
      <c r="AA85" s="29"/>
      <c r="AB85" s="65"/>
      <c r="AC85" s="65"/>
      <c r="AD85" s="29"/>
      <c r="AE85" s="29"/>
      <c r="AF85" s="29"/>
      <c r="AG85" s="29"/>
      <c r="AH85" s="29"/>
      <c r="AI85" s="29"/>
      <c r="AJ85" s="29"/>
      <c r="AK85" s="29"/>
      <c r="AL85" s="29"/>
      <c r="AM85" s="13"/>
      <c r="AN85" s="65"/>
      <c r="AO85" s="65"/>
      <c r="AP85" s="82"/>
      <c r="AQ85" s="83"/>
      <c r="AR85" s="29"/>
      <c r="AS85" s="65"/>
      <c r="AT85" s="65"/>
      <c r="AU85" s="29"/>
      <c r="AV85" s="29"/>
      <c r="AW85" s="29"/>
      <c r="AX85" s="29"/>
      <c r="AY85" s="29"/>
      <c r="AZ85" s="29"/>
      <c r="BA85" s="29"/>
      <c r="BB85" s="29"/>
      <c r="BC85" s="29"/>
      <c r="BD85" s="13"/>
      <c r="BE85" s="65"/>
      <c r="BF85" s="65"/>
      <c r="BG85" s="82"/>
      <c r="BH85" s="83"/>
      <c r="BI85" s="29"/>
      <c r="BJ85" s="65"/>
      <c r="BK85" s="65"/>
      <c r="BL85" s="29"/>
      <c r="BM85" s="29"/>
      <c r="BN85" s="29"/>
      <c r="BO85" s="29"/>
      <c r="BP85" s="29"/>
      <c r="BQ85" s="29"/>
      <c r="BR85" s="29"/>
      <c r="BS85" s="29"/>
      <c r="BT85" s="29"/>
      <c r="BU85" s="13"/>
      <c r="BV85" s="65"/>
      <c r="BW85" s="65"/>
      <c r="BX85" s="82"/>
      <c r="BY85" s="83"/>
      <c r="BZ85" s="29"/>
      <c r="CA85" s="65"/>
      <c r="CB85" s="65"/>
      <c r="CC85" s="29"/>
      <c r="CD85" s="29"/>
      <c r="CE85" s="29"/>
      <c r="CF85" s="29"/>
      <c r="CG85" s="29"/>
      <c r="CH85" s="29"/>
      <c r="CI85" s="29"/>
      <c r="CJ85" s="29"/>
      <c r="CK85" s="29"/>
      <c r="CL85" s="13"/>
      <c r="CM85" s="65"/>
      <c r="CN85" s="65"/>
      <c r="CO85" s="82"/>
      <c r="CP85" s="83"/>
      <c r="CQ85" s="29"/>
      <c r="CR85" s="65"/>
      <c r="CS85" s="65"/>
      <c r="CT85" s="29"/>
      <c r="CU85" s="29"/>
      <c r="CV85" s="29"/>
      <c r="CW85" s="29"/>
      <c r="CX85" s="29"/>
      <c r="CY85" s="29"/>
      <c r="CZ85" s="29"/>
      <c r="DA85" s="29"/>
      <c r="DB85" s="29"/>
      <c r="DC85" s="13"/>
      <c r="DD85" s="65"/>
      <c r="DE85" s="65"/>
      <c r="DF85" s="82"/>
      <c r="DG85" s="83"/>
      <c r="DH85" s="29"/>
      <c r="DI85" s="65"/>
      <c r="DJ85" s="65"/>
      <c r="DK85" s="29"/>
      <c r="DL85" s="29"/>
      <c r="DM85" s="29"/>
      <c r="DN85" s="29"/>
      <c r="DO85" s="29"/>
      <c r="DP85" s="29"/>
      <c r="DQ85" s="29"/>
      <c r="DR85" s="29"/>
      <c r="DS85" s="29"/>
      <c r="DT85" s="13"/>
      <c r="DU85" s="65"/>
      <c r="DV85" s="65"/>
      <c r="DW85" s="82"/>
      <c r="DX85" s="83"/>
      <c r="DY85" s="29"/>
      <c r="DZ85" s="65"/>
      <c r="EA85" s="65"/>
      <c r="EB85" s="29"/>
      <c r="EC85" s="29"/>
      <c r="ED85" s="29"/>
      <c r="EE85" s="29"/>
      <c r="EF85" s="29"/>
      <c r="EG85" s="29"/>
      <c r="EH85" s="29"/>
      <c r="EI85" s="29"/>
      <c r="EJ85" s="29"/>
      <c r="EK85" s="13"/>
      <c r="EL85" s="65"/>
      <c r="EM85" s="65"/>
      <c r="EN85" s="82"/>
      <c r="EO85" s="83"/>
      <c r="EP85" s="29"/>
      <c r="EQ85" s="65"/>
      <c r="ER85" s="65"/>
      <c r="ES85" s="29"/>
      <c r="ET85" s="29"/>
      <c r="EU85" s="29"/>
      <c r="EV85" s="29"/>
      <c r="EW85" s="29"/>
      <c r="EX85" s="29"/>
      <c r="EY85" s="29"/>
      <c r="EZ85" s="29"/>
      <c r="FA85" s="29"/>
      <c r="FB85" s="13"/>
      <c r="FC85" s="65"/>
      <c r="FD85" s="65"/>
      <c r="FE85" s="82"/>
      <c r="FF85" s="83"/>
      <c r="FG85" s="29"/>
      <c r="FH85" s="65"/>
      <c r="FI85" s="65"/>
      <c r="FJ85" s="29"/>
      <c r="FK85" s="29"/>
      <c r="FL85" s="29"/>
      <c r="FM85" s="29"/>
      <c r="FN85" s="29"/>
      <c r="FO85" s="29"/>
      <c r="FP85" s="29"/>
      <c r="FQ85" s="29"/>
      <c r="FR85" s="29"/>
      <c r="FS85" s="13"/>
    </row>
    <row r="86" spans="1:175" ht="18" customHeight="1" x14ac:dyDescent="0.2">
      <c r="A86" s="42"/>
      <c r="B86" s="46"/>
      <c r="C86" s="46"/>
      <c r="D86" s="46"/>
      <c r="E86" s="46"/>
      <c r="F86" s="48">
        <f>+F68</f>
        <v>2020</v>
      </c>
      <c r="G86" s="48">
        <f>+F86-1</f>
        <v>2019</v>
      </c>
      <c r="H86" s="84" t="s">
        <v>571</v>
      </c>
      <c r="I86" s="85" t="s">
        <v>572</v>
      </c>
      <c r="J86" s="22"/>
      <c r="K86" s="48"/>
      <c r="L86" s="48"/>
      <c r="M86" s="22"/>
      <c r="N86" s="22"/>
      <c r="O86" s="22"/>
      <c r="P86" s="22"/>
      <c r="Q86" s="22"/>
      <c r="R86" s="22"/>
      <c r="S86" s="22"/>
      <c r="T86" s="22"/>
      <c r="U86" s="22"/>
      <c r="V86" s="13"/>
      <c r="W86" s="48">
        <v>2020</v>
      </c>
      <c r="X86" s="48">
        <v>2019</v>
      </c>
      <c r="Y86" s="84" t="s">
        <v>571</v>
      </c>
      <c r="Z86" s="85" t="s">
        <v>572</v>
      </c>
      <c r="AA86" s="22"/>
      <c r="AB86" s="48">
        <v>2020</v>
      </c>
      <c r="AC86" s="48">
        <v>2019</v>
      </c>
      <c r="AD86" s="22"/>
      <c r="AE86" s="22"/>
      <c r="AF86" s="22"/>
      <c r="AG86" s="22"/>
      <c r="AH86" s="22"/>
      <c r="AI86" s="22"/>
      <c r="AJ86" s="22"/>
      <c r="AK86" s="22"/>
      <c r="AL86" s="22"/>
      <c r="AM86" s="13"/>
      <c r="AN86" s="48">
        <v>2020</v>
      </c>
      <c r="AO86" s="48">
        <v>2019</v>
      </c>
      <c r="AP86" s="84" t="s">
        <v>571</v>
      </c>
      <c r="AQ86" s="85" t="s">
        <v>572</v>
      </c>
      <c r="AR86" s="22"/>
      <c r="AS86" s="48">
        <v>2020</v>
      </c>
      <c r="AT86" s="48">
        <v>2019</v>
      </c>
      <c r="AU86" s="22"/>
      <c r="AV86" s="22"/>
      <c r="AW86" s="22"/>
      <c r="AX86" s="22"/>
      <c r="AY86" s="22"/>
      <c r="AZ86" s="22"/>
      <c r="BA86" s="22"/>
      <c r="BB86" s="22"/>
      <c r="BC86" s="22"/>
      <c r="BD86" s="13"/>
      <c r="BE86" s="48">
        <v>2020</v>
      </c>
      <c r="BF86" s="48">
        <v>2019</v>
      </c>
      <c r="BG86" s="84" t="s">
        <v>571</v>
      </c>
      <c r="BH86" s="85" t="s">
        <v>572</v>
      </c>
      <c r="BI86" s="22"/>
      <c r="BJ86" s="48">
        <v>2020</v>
      </c>
      <c r="BK86" s="48">
        <v>2019</v>
      </c>
      <c r="BL86" s="22"/>
      <c r="BM86" s="22"/>
      <c r="BN86" s="22"/>
      <c r="BO86" s="22"/>
      <c r="BP86" s="22"/>
      <c r="BQ86" s="22"/>
      <c r="BR86" s="22"/>
      <c r="BS86" s="22"/>
      <c r="BT86" s="22"/>
      <c r="BU86" s="13"/>
      <c r="BV86" s="48">
        <v>2020</v>
      </c>
      <c r="BW86" s="48">
        <v>2019</v>
      </c>
      <c r="BX86" s="84" t="s">
        <v>571</v>
      </c>
      <c r="BY86" s="85" t="s">
        <v>572</v>
      </c>
      <c r="BZ86" s="22"/>
      <c r="CA86" s="48">
        <v>2020</v>
      </c>
      <c r="CB86" s="48">
        <v>2019</v>
      </c>
      <c r="CC86" s="22"/>
      <c r="CD86" s="22"/>
      <c r="CE86" s="22"/>
      <c r="CF86" s="22"/>
      <c r="CG86" s="22"/>
      <c r="CH86" s="22"/>
      <c r="CI86" s="22"/>
      <c r="CJ86" s="22"/>
      <c r="CK86" s="22"/>
      <c r="CL86" s="13"/>
      <c r="CM86" s="48">
        <v>2020</v>
      </c>
      <c r="CN86" s="48">
        <v>2019</v>
      </c>
      <c r="CO86" s="84" t="s">
        <v>571</v>
      </c>
      <c r="CP86" s="85" t="s">
        <v>572</v>
      </c>
      <c r="CQ86" s="22"/>
      <c r="CR86" s="48">
        <v>2020</v>
      </c>
      <c r="CS86" s="48">
        <v>2019</v>
      </c>
      <c r="CT86" s="22"/>
      <c r="CU86" s="22"/>
      <c r="CV86" s="22"/>
      <c r="CW86" s="22"/>
      <c r="CX86" s="22"/>
      <c r="CY86" s="22"/>
      <c r="CZ86" s="22"/>
      <c r="DA86" s="22"/>
      <c r="DB86" s="22"/>
      <c r="DC86" s="13"/>
      <c r="DD86" s="48">
        <v>2020</v>
      </c>
      <c r="DE86" s="48">
        <v>2019</v>
      </c>
      <c r="DF86" s="84" t="s">
        <v>571</v>
      </c>
      <c r="DG86" s="85" t="s">
        <v>572</v>
      </c>
      <c r="DH86" s="22"/>
      <c r="DI86" s="48">
        <v>2020</v>
      </c>
      <c r="DJ86" s="48">
        <v>2019</v>
      </c>
      <c r="DK86" s="22"/>
      <c r="DL86" s="22"/>
      <c r="DM86" s="22"/>
      <c r="DN86" s="22"/>
      <c r="DO86" s="22"/>
      <c r="DP86" s="22"/>
      <c r="DQ86" s="22"/>
      <c r="DR86" s="22"/>
      <c r="DS86" s="22"/>
      <c r="DT86" s="13"/>
      <c r="DU86" s="48">
        <v>2020</v>
      </c>
      <c r="DV86" s="48">
        <v>2019</v>
      </c>
      <c r="DW86" s="84" t="s">
        <v>571</v>
      </c>
      <c r="DX86" s="85" t="s">
        <v>572</v>
      </c>
      <c r="DY86" s="22"/>
      <c r="DZ86" s="48">
        <v>2020</v>
      </c>
      <c r="EA86" s="48">
        <v>2019</v>
      </c>
      <c r="EB86" s="22"/>
      <c r="EC86" s="22"/>
      <c r="ED86" s="22"/>
      <c r="EE86" s="22"/>
      <c r="EF86" s="22"/>
      <c r="EG86" s="22"/>
      <c r="EH86" s="22"/>
      <c r="EI86" s="22"/>
      <c r="EJ86" s="22"/>
      <c r="EK86" s="13"/>
      <c r="EL86" s="48">
        <v>2020</v>
      </c>
      <c r="EM86" s="48">
        <v>2019</v>
      </c>
      <c r="EN86" s="84" t="s">
        <v>571</v>
      </c>
      <c r="EO86" s="85" t="s">
        <v>572</v>
      </c>
      <c r="EP86" s="22"/>
      <c r="EQ86" s="48">
        <v>2020</v>
      </c>
      <c r="ER86" s="48">
        <v>2019</v>
      </c>
      <c r="ES86" s="22"/>
      <c r="ET86" s="22"/>
      <c r="EU86" s="22"/>
      <c r="EV86" s="22"/>
      <c r="EW86" s="22"/>
      <c r="EX86" s="22"/>
      <c r="EY86" s="22"/>
      <c r="EZ86" s="22"/>
      <c r="FA86" s="22"/>
      <c r="FB86" s="13"/>
      <c r="FC86" s="48">
        <v>2020</v>
      </c>
      <c r="FD86" s="48">
        <v>2019</v>
      </c>
      <c r="FE86" s="84" t="s">
        <v>571</v>
      </c>
      <c r="FF86" s="85" t="s">
        <v>572</v>
      </c>
      <c r="FG86" s="22"/>
      <c r="FH86" s="48">
        <v>2020</v>
      </c>
      <c r="FI86" s="48">
        <v>2019</v>
      </c>
      <c r="FJ86" s="22"/>
      <c r="FK86" s="22"/>
      <c r="FL86" s="22"/>
      <c r="FM86" s="22"/>
      <c r="FN86" s="22"/>
      <c r="FO86" s="22"/>
      <c r="FP86" s="22"/>
      <c r="FQ86" s="22"/>
      <c r="FR86" s="22"/>
      <c r="FS86" s="13"/>
    </row>
    <row r="87" spans="1:175" x14ac:dyDescent="0.2">
      <c r="A87" s="42">
        <v>676</v>
      </c>
      <c r="B87" s="61" t="str">
        <f>VLOOKUP($A87&amp;B$1,TEXTDF,(SPRCODE="DE")*2+(SPRCODE="FR")*3,FALSE)</f>
        <v>Passiven</v>
      </c>
      <c r="C87" s="61"/>
      <c r="D87" s="61"/>
      <c r="E87" s="61"/>
      <c r="F87" s="62">
        <f>+SUBTOTAL(9,F88:F123)</f>
        <v>167235713.64563653</v>
      </c>
      <c r="G87" s="62">
        <f>G88+G115+G121+G122+G123</f>
        <v>170216862.55238968</v>
      </c>
      <c r="H87" s="63">
        <f t="shared" ref="H87:H123" si="27">+IFERROR(F87-G87,"")</f>
        <v>-2981148.9067531526</v>
      </c>
      <c r="I87" s="64">
        <f t="shared" ref="I87" si="28">+IFERROR(F87/G87-1,0)</f>
        <v>-1.7513828313194368E-2</v>
      </c>
      <c r="J87" s="22"/>
      <c r="K87" s="117"/>
      <c r="L87" s="117"/>
      <c r="M87" s="22"/>
      <c r="N87" s="22"/>
      <c r="O87" s="22"/>
      <c r="P87" s="22"/>
      <c r="Q87" s="22"/>
      <c r="R87" s="22"/>
      <c r="S87" s="22"/>
      <c r="T87" s="22"/>
      <c r="U87" s="22"/>
      <c r="V87" s="13"/>
      <c r="W87" s="62">
        <v>78215752.888262689</v>
      </c>
      <c r="X87" s="62">
        <v>76366560.114982709</v>
      </c>
      <c r="Y87" s="63">
        <v>1849192.7732799798</v>
      </c>
      <c r="Z87" s="64">
        <v>2.4214692536834281E-2</v>
      </c>
      <c r="AA87" s="22"/>
      <c r="AB87" s="117" t="s">
        <v>573</v>
      </c>
      <c r="AC87" s="117" t="s">
        <v>573</v>
      </c>
      <c r="AD87" s="22"/>
      <c r="AE87" s="22"/>
      <c r="AF87" s="22"/>
      <c r="AG87" s="22"/>
      <c r="AH87" s="22"/>
      <c r="AI87" s="22"/>
      <c r="AJ87" s="22"/>
      <c r="AK87" s="22"/>
      <c r="AL87" s="22"/>
      <c r="AM87" s="13"/>
      <c r="AN87" s="62">
        <v>24070862.392984532</v>
      </c>
      <c r="AO87" s="62">
        <v>26085332.034080241</v>
      </c>
      <c r="AP87" s="63">
        <v>-2014469.6410957091</v>
      </c>
      <c r="AQ87" s="64">
        <v>-7.7226145270599678E-2</v>
      </c>
      <c r="AR87" s="22"/>
      <c r="AS87" s="117" t="s">
        <v>573</v>
      </c>
      <c r="AT87" s="117" t="s">
        <v>573</v>
      </c>
      <c r="AU87" s="22"/>
      <c r="AV87" s="22"/>
      <c r="AW87" s="22"/>
      <c r="AX87" s="22"/>
      <c r="AY87" s="22"/>
      <c r="AZ87" s="22"/>
      <c r="BA87" s="22"/>
      <c r="BB87" s="22"/>
      <c r="BC87" s="22"/>
      <c r="BD87" s="13"/>
      <c r="BE87" s="62">
        <v>19041960.017458182</v>
      </c>
      <c r="BF87" s="62">
        <v>19516315.956610795</v>
      </c>
      <c r="BG87" s="63">
        <v>-474355.93915261328</v>
      </c>
      <c r="BH87" s="64">
        <v>-2.430560871258769E-2</v>
      </c>
      <c r="BI87" s="22"/>
      <c r="BJ87" s="117" t="s">
        <v>573</v>
      </c>
      <c r="BK87" s="117" t="s">
        <v>573</v>
      </c>
      <c r="BL87" s="22"/>
      <c r="BM87" s="22"/>
      <c r="BN87" s="22"/>
      <c r="BO87" s="22"/>
      <c r="BP87" s="22"/>
      <c r="BQ87" s="22"/>
      <c r="BR87" s="22"/>
      <c r="BS87" s="22"/>
      <c r="BT87" s="22"/>
      <c r="BU87" s="13"/>
      <c r="BV87" s="62">
        <v>18416564.811063308</v>
      </c>
      <c r="BW87" s="62">
        <v>20482715.549127039</v>
      </c>
      <c r="BX87" s="63">
        <v>-2066150.7380637303</v>
      </c>
      <c r="BY87" s="64">
        <v>-0.10087289124863075</v>
      </c>
      <c r="BZ87" s="22"/>
      <c r="CA87" s="117" t="s">
        <v>573</v>
      </c>
      <c r="CB87" s="117" t="s">
        <v>573</v>
      </c>
      <c r="CC87" s="22"/>
      <c r="CD87" s="22"/>
      <c r="CE87" s="22"/>
      <c r="CF87" s="22"/>
      <c r="CG87" s="22"/>
      <c r="CH87" s="22"/>
      <c r="CI87" s="22"/>
      <c r="CJ87" s="22"/>
      <c r="CK87" s="22"/>
      <c r="CL87" s="13"/>
      <c r="CM87" s="62">
        <v>11537835.329410445</v>
      </c>
      <c r="CN87" s="62">
        <v>11641371.791718787</v>
      </c>
      <c r="CO87" s="63">
        <v>-103536.46230834164</v>
      </c>
      <c r="CP87" s="64">
        <v>-8.8938369258160233E-3</v>
      </c>
      <c r="CQ87" s="22"/>
      <c r="CR87" s="117" t="s">
        <v>573</v>
      </c>
      <c r="CS87" s="117" t="s">
        <v>573</v>
      </c>
      <c r="CT87" s="22"/>
      <c r="CU87" s="22"/>
      <c r="CV87" s="22"/>
      <c r="CW87" s="22"/>
      <c r="CX87" s="22"/>
      <c r="CY87" s="22"/>
      <c r="CZ87" s="22"/>
      <c r="DA87" s="22"/>
      <c r="DB87" s="22"/>
      <c r="DC87" s="13"/>
      <c r="DD87" s="62">
        <v>3724129.5034224517</v>
      </c>
      <c r="DE87" s="62">
        <v>3839954.518876635</v>
      </c>
      <c r="DF87" s="63">
        <v>-115825.01545418333</v>
      </c>
      <c r="DG87" s="64">
        <v>-3.0163121694490203E-2</v>
      </c>
      <c r="DH87" s="22"/>
      <c r="DI87" s="117" t="s">
        <v>573</v>
      </c>
      <c r="DJ87" s="117" t="s">
        <v>573</v>
      </c>
      <c r="DK87" s="22"/>
      <c r="DL87" s="22"/>
      <c r="DM87" s="22"/>
      <c r="DN87" s="22"/>
      <c r="DO87" s="22"/>
      <c r="DP87" s="22"/>
      <c r="DQ87" s="22"/>
      <c r="DR87" s="22"/>
      <c r="DS87" s="22"/>
      <c r="DT87" s="13"/>
      <c r="DU87" s="62">
        <v>8724249.0661853012</v>
      </c>
      <c r="DV87" s="62">
        <v>8770646.4424082693</v>
      </c>
      <c r="DW87" s="63">
        <v>-46397.376222968102</v>
      </c>
      <c r="DX87" s="64">
        <v>-5.2900748568116551E-3</v>
      </c>
      <c r="DY87" s="22"/>
      <c r="DZ87" s="117" t="s">
        <v>573</v>
      </c>
      <c r="EA87" s="117" t="s">
        <v>573</v>
      </c>
      <c r="EB87" s="22"/>
      <c r="EC87" s="22"/>
      <c r="ED87" s="22"/>
      <c r="EE87" s="22"/>
      <c r="EF87" s="22"/>
      <c r="EG87" s="22"/>
      <c r="EH87" s="22"/>
      <c r="EI87" s="22"/>
      <c r="EJ87" s="22"/>
      <c r="EK87" s="13"/>
      <c r="EL87" s="62">
        <v>3349920.5875027953</v>
      </c>
      <c r="EM87" s="62">
        <v>3348405.8860784206</v>
      </c>
      <c r="EN87" s="63">
        <v>1514.7014243747108</v>
      </c>
      <c r="EO87" s="64">
        <v>4.5236493899158958E-4</v>
      </c>
      <c r="EP87" s="22"/>
      <c r="EQ87" s="117" t="s">
        <v>573</v>
      </c>
      <c r="ER87" s="117" t="s">
        <v>573</v>
      </c>
      <c r="ES87" s="22"/>
      <c r="ET87" s="22"/>
      <c r="EU87" s="22"/>
      <c r="EV87" s="22"/>
      <c r="EW87" s="22"/>
      <c r="EX87" s="22"/>
      <c r="EY87" s="22"/>
      <c r="EZ87" s="22"/>
      <c r="FA87" s="22"/>
      <c r="FB87" s="13"/>
      <c r="FC87" s="62">
        <v>154439.04934680107</v>
      </c>
      <c r="FD87" s="62">
        <v>165560.2585068011</v>
      </c>
      <c r="FE87" s="63">
        <v>-11121.209160000028</v>
      </c>
      <c r="FF87" s="64">
        <v>-6.7173180691447065E-2</v>
      </c>
      <c r="FG87" s="22"/>
      <c r="FH87" s="117" t="s">
        <v>573</v>
      </c>
      <c r="FI87" s="117" t="s">
        <v>573</v>
      </c>
      <c r="FJ87" s="22"/>
      <c r="FK87" s="22"/>
      <c r="FL87" s="22"/>
      <c r="FM87" s="22"/>
      <c r="FN87" s="22"/>
      <c r="FO87" s="22"/>
      <c r="FP87" s="22"/>
      <c r="FQ87" s="22"/>
      <c r="FR87" s="22"/>
      <c r="FS87" s="13"/>
    </row>
    <row r="88" spans="1:175" x14ac:dyDescent="0.2">
      <c r="A88" s="42">
        <v>677</v>
      </c>
      <c r="B88" s="67" t="str">
        <f>VLOOKUP($A88&amp;B$1,TEXTDF,(SPRCODE="DE")*2+(SPRCODE="FR")*3,FALSE)</f>
        <v>Versicherungstechnische Rückstellungen</v>
      </c>
      <c r="C88" s="67"/>
      <c r="D88" s="67"/>
      <c r="E88" s="67"/>
      <c r="F88" s="68">
        <f>+SUBTOTAL(9,F89:F114)</f>
        <v>156444945.27534869</v>
      </c>
      <c r="G88" s="68">
        <f>SUM(G89:G100)/2+SUM(G101:G107)</f>
        <v>157834357.47725528</v>
      </c>
      <c r="H88" s="69">
        <f t="shared" si="27"/>
        <v>-1389412.2019065917</v>
      </c>
      <c r="I88" s="70">
        <f t="shared" ref="I88:I123" si="29">+IFERROR(F88/G88-1,"")</f>
        <v>-8.8029768937147868E-3</v>
      </c>
      <c r="J88" s="22"/>
      <c r="K88" s="118">
        <f>+IFERROR(F88/F$88,"")</f>
        <v>1</v>
      </c>
      <c r="L88" s="118">
        <f>+IFERROR(G88/G$88,"")</f>
        <v>1</v>
      </c>
      <c r="M88" s="22"/>
      <c r="N88" s="22"/>
      <c r="O88" s="22"/>
      <c r="P88" s="22"/>
      <c r="Q88" s="22"/>
      <c r="R88" s="22"/>
      <c r="S88" s="22"/>
      <c r="T88" s="22"/>
      <c r="U88" s="22"/>
      <c r="V88" s="13"/>
      <c r="W88" s="68">
        <v>73571816.229869992</v>
      </c>
      <c r="X88" s="68">
        <v>71526903.559550002</v>
      </c>
      <c r="Y88" s="69">
        <v>2044912.6703199893</v>
      </c>
      <c r="Z88" s="70">
        <v>2.8589419764515345E-2</v>
      </c>
      <c r="AA88" s="22"/>
      <c r="AB88" s="118">
        <v>1</v>
      </c>
      <c r="AC88" s="118">
        <v>1</v>
      </c>
      <c r="AD88" s="22"/>
      <c r="AE88" s="22"/>
      <c r="AF88" s="22"/>
      <c r="AG88" s="22"/>
      <c r="AH88" s="22"/>
      <c r="AI88" s="22"/>
      <c r="AJ88" s="22"/>
      <c r="AK88" s="22"/>
      <c r="AL88" s="22"/>
      <c r="AM88" s="13"/>
      <c r="AN88" s="68">
        <v>23127279.474174239</v>
      </c>
      <c r="AO88" s="68">
        <v>24531599.063194249</v>
      </c>
      <c r="AP88" s="69">
        <v>-1404319.5890200101</v>
      </c>
      <c r="AQ88" s="70">
        <v>-5.724533428915235E-2</v>
      </c>
      <c r="AR88" s="22"/>
      <c r="AS88" s="118">
        <v>1</v>
      </c>
      <c r="AT88" s="118">
        <v>1</v>
      </c>
      <c r="AU88" s="22"/>
      <c r="AV88" s="22"/>
      <c r="AW88" s="22"/>
      <c r="AX88" s="22"/>
      <c r="AY88" s="22"/>
      <c r="AZ88" s="22"/>
      <c r="BA88" s="22"/>
      <c r="BB88" s="22"/>
      <c r="BC88" s="22"/>
      <c r="BD88" s="13"/>
      <c r="BE88" s="68">
        <v>18195851.481356673</v>
      </c>
      <c r="BF88" s="68">
        <v>18286763.340943333</v>
      </c>
      <c r="BG88" s="69">
        <v>-90911.859586659819</v>
      </c>
      <c r="BH88" s="70">
        <v>-4.971457107617927E-3</v>
      </c>
      <c r="BI88" s="22"/>
      <c r="BJ88" s="118">
        <v>1</v>
      </c>
      <c r="BK88" s="118">
        <v>1</v>
      </c>
      <c r="BL88" s="22"/>
      <c r="BM88" s="22"/>
      <c r="BN88" s="22"/>
      <c r="BO88" s="22"/>
      <c r="BP88" s="22"/>
      <c r="BQ88" s="22"/>
      <c r="BR88" s="22"/>
      <c r="BS88" s="22"/>
      <c r="BT88" s="22"/>
      <c r="BU88" s="13"/>
      <c r="BV88" s="68">
        <v>16577839.641318331</v>
      </c>
      <c r="BW88" s="68">
        <v>18549164.315465003</v>
      </c>
      <c r="BX88" s="69">
        <v>-1971324.6741466727</v>
      </c>
      <c r="BY88" s="70">
        <v>-0.10627565968042663</v>
      </c>
      <c r="BZ88" s="22"/>
      <c r="CA88" s="118">
        <v>1</v>
      </c>
      <c r="CB88" s="118">
        <v>1</v>
      </c>
      <c r="CC88" s="22"/>
      <c r="CD88" s="22"/>
      <c r="CE88" s="22"/>
      <c r="CF88" s="22"/>
      <c r="CG88" s="22"/>
      <c r="CH88" s="22"/>
      <c r="CI88" s="22"/>
      <c r="CJ88" s="22"/>
      <c r="CK88" s="22"/>
      <c r="CL88" s="13"/>
      <c r="CM88" s="68">
        <v>10514842.209669996</v>
      </c>
      <c r="CN88" s="68">
        <v>10390112.944619996</v>
      </c>
      <c r="CO88" s="69">
        <v>124729.26504999958</v>
      </c>
      <c r="CP88" s="70">
        <v>1.2004611086983807E-2</v>
      </c>
      <c r="CQ88" s="22"/>
      <c r="CR88" s="118">
        <v>1</v>
      </c>
      <c r="CS88" s="118">
        <v>1</v>
      </c>
      <c r="CT88" s="22"/>
      <c r="CU88" s="22"/>
      <c r="CV88" s="22"/>
      <c r="CW88" s="22"/>
      <c r="CX88" s="22"/>
      <c r="CY88" s="22"/>
      <c r="CZ88" s="22"/>
      <c r="DA88" s="22"/>
      <c r="DB88" s="22"/>
      <c r="DC88" s="13"/>
      <c r="DD88" s="68">
        <v>3613807.09562311</v>
      </c>
      <c r="DE88" s="68">
        <v>3668646.4499566667</v>
      </c>
      <c r="DF88" s="69">
        <v>-54839.354333556723</v>
      </c>
      <c r="DG88" s="70">
        <v>-1.494811644610905E-2</v>
      </c>
      <c r="DH88" s="22"/>
      <c r="DI88" s="118">
        <v>1</v>
      </c>
      <c r="DJ88" s="118">
        <v>1</v>
      </c>
      <c r="DK88" s="22"/>
      <c r="DL88" s="22"/>
      <c r="DM88" s="22"/>
      <c r="DN88" s="22"/>
      <c r="DO88" s="22"/>
      <c r="DP88" s="22"/>
      <c r="DQ88" s="22"/>
      <c r="DR88" s="22"/>
      <c r="DS88" s="22"/>
      <c r="DT88" s="13"/>
      <c r="DU88" s="68">
        <v>7476316.7365294592</v>
      </c>
      <c r="DV88" s="68">
        <v>7516847.0057693543</v>
      </c>
      <c r="DW88" s="69">
        <v>-40530.269239895046</v>
      </c>
      <c r="DX88" s="70">
        <v>-5.3919241949167418E-3</v>
      </c>
      <c r="DY88" s="22"/>
      <c r="DZ88" s="118">
        <v>1</v>
      </c>
      <c r="EA88" s="118">
        <v>1</v>
      </c>
      <c r="EB88" s="22"/>
      <c r="EC88" s="22"/>
      <c r="ED88" s="22"/>
      <c r="EE88" s="22"/>
      <c r="EF88" s="22"/>
      <c r="EG88" s="22"/>
      <c r="EH88" s="22"/>
      <c r="EI88" s="22"/>
      <c r="EJ88" s="22"/>
      <c r="EK88" s="13"/>
      <c r="EL88" s="68">
        <v>3229415.3681452861</v>
      </c>
      <c r="EM88" s="68">
        <v>3212415.3685050649</v>
      </c>
      <c r="EN88" s="69">
        <v>16999.999640221242</v>
      </c>
      <c r="EO88" s="70">
        <v>5.291968095686439E-3</v>
      </c>
      <c r="EP88" s="22"/>
      <c r="EQ88" s="118">
        <v>1</v>
      </c>
      <c r="ER88" s="118">
        <v>1</v>
      </c>
      <c r="ES88" s="22"/>
      <c r="ET88" s="22"/>
      <c r="EU88" s="22"/>
      <c r="EV88" s="22"/>
      <c r="EW88" s="22"/>
      <c r="EX88" s="22"/>
      <c r="EY88" s="22"/>
      <c r="EZ88" s="22"/>
      <c r="FA88" s="22"/>
      <c r="FB88" s="13"/>
      <c r="FC88" s="68">
        <v>137777.03866162398</v>
      </c>
      <c r="FD88" s="68">
        <v>151905.42925162401</v>
      </c>
      <c r="FE88" s="69">
        <v>-14128.390590000025</v>
      </c>
      <c r="FF88" s="70">
        <v>-9.300780531416708E-2</v>
      </c>
      <c r="FG88" s="22"/>
      <c r="FH88" s="118">
        <v>1</v>
      </c>
      <c r="FI88" s="118">
        <v>1</v>
      </c>
      <c r="FJ88" s="22"/>
      <c r="FK88" s="22"/>
      <c r="FL88" s="22"/>
      <c r="FM88" s="22"/>
      <c r="FN88" s="22"/>
      <c r="FO88" s="22"/>
      <c r="FP88" s="22"/>
      <c r="FQ88" s="22"/>
      <c r="FR88" s="22"/>
      <c r="FS88" s="13"/>
    </row>
    <row r="89" spans="1:175" x14ac:dyDescent="0.2">
      <c r="A89" s="42">
        <v>678</v>
      </c>
      <c r="B89" s="46"/>
      <c r="C89" s="46" t="str">
        <f>VLOOKUP($A89&amp;C$1,TEXTDF,(SPRCODE="DE")*2+(SPRCODE="FR")*3,FALSE)</f>
        <v>Altersguthaben</v>
      </c>
      <c r="D89" s="46"/>
      <c r="E89" s="46"/>
      <c r="F89" s="80">
        <f>+SUBTOTAL(9,F90:F91)</f>
        <v>74744779.922958553</v>
      </c>
      <c r="G89" s="80">
        <f>+SUBTOTAL(9,G90:G91)</f>
        <v>76977732.66817075</v>
      </c>
      <c r="H89" s="93">
        <f t="shared" si="27"/>
        <v>-2232952.7452121973</v>
      </c>
      <c r="I89" s="94">
        <f t="shared" si="29"/>
        <v>-2.9007774947566012E-2</v>
      </c>
      <c r="J89" s="22"/>
      <c r="K89" s="110">
        <f t="shared" ref="K89:K100" si="30">+IFERROR(F89/F$88,"")</f>
        <v>0.4777705012546431</v>
      </c>
      <c r="L89" s="110">
        <f t="shared" ref="L89:L100" si="31">+IFERROR(G89/G$88,"")</f>
        <v>0.48771214264463064</v>
      </c>
      <c r="M89" s="22"/>
      <c r="N89" s="22"/>
      <c r="O89" s="22"/>
      <c r="P89" s="22"/>
      <c r="Q89" s="22"/>
      <c r="R89" s="22"/>
      <c r="S89" s="22"/>
      <c r="T89" s="22"/>
      <c r="U89" s="22"/>
      <c r="V89" s="13"/>
      <c r="W89" s="80">
        <v>41942314.680139996</v>
      </c>
      <c r="X89" s="80">
        <v>40806239.792220138</v>
      </c>
      <c r="Y89" s="93">
        <v>1136074.8879198581</v>
      </c>
      <c r="Z89" s="94">
        <v>2.7840714893227148E-2</v>
      </c>
      <c r="AA89" s="22"/>
      <c r="AB89" s="110">
        <v>0.57008671023009905</v>
      </c>
      <c r="AC89" s="110">
        <v>0.57050197564118998</v>
      </c>
      <c r="AD89" s="22"/>
      <c r="AE89" s="22"/>
      <c r="AF89" s="22"/>
      <c r="AG89" s="22"/>
      <c r="AH89" s="22"/>
      <c r="AI89" s="22"/>
      <c r="AJ89" s="22"/>
      <c r="AK89" s="22"/>
      <c r="AL89" s="22"/>
      <c r="AM89" s="13"/>
      <c r="AN89" s="80">
        <v>2401471</v>
      </c>
      <c r="AO89" s="80">
        <v>3238889</v>
      </c>
      <c r="AP89" s="93">
        <v>-837418</v>
      </c>
      <c r="AQ89" s="94">
        <v>-0.25855100313718682</v>
      </c>
      <c r="AR89" s="22"/>
      <c r="AS89" s="110">
        <v>0.10383715917307411</v>
      </c>
      <c r="AT89" s="110">
        <v>0.13202926526136799</v>
      </c>
      <c r="AU89" s="22"/>
      <c r="AV89" s="22"/>
      <c r="AW89" s="22"/>
      <c r="AX89" s="22"/>
      <c r="AY89" s="22"/>
      <c r="AZ89" s="22"/>
      <c r="BA89" s="22"/>
      <c r="BB89" s="22"/>
      <c r="BC89" s="22"/>
      <c r="BD89" s="13"/>
      <c r="BE89" s="80">
        <v>11107788.823000003</v>
      </c>
      <c r="BF89" s="80">
        <v>11497840.481860001</v>
      </c>
      <c r="BG89" s="93">
        <v>-390051.65885999799</v>
      </c>
      <c r="BH89" s="94">
        <v>-3.3923905926106501E-2</v>
      </c>
      <c r="BI89" s="22"/>
      <c r="BJ89" s="110">
        <v>0.61045721517242302</v>
      </c>
      <c r="BK89" s="110">
        <v>0.62875207971422664</v>
      </c>
      <c r="BL89" s="22"/>
      <c r="BM89" s="22"/>
      <c r="BN89" s="22"/>
      <c r="BO89" s="22"/>
      <c r="BP89" s="22"/>
      <c r="BQ89" s="22"/>
      <c r="BR89" s="22"/>
      <c r="BS89" s="22"/>
      <c r="BT89" s="22"/>
      <c r="BU89" s="13"/>
      <c r="BV89" s="80">
        <v>9531494.9340000004</v>
      </c>
      <c r="BW89" s="80">
        <v>11610017.602</v>
      </c>
      <c r="BX89" s="93">
        <v>-2078522.6679999996</v>
      </c>
      <c r="BY89" s="94">
        <v>-0.17902838214835637</v>
      </c>
      <c r="BZ89" s="22"/>
      <c r="CA89" s="110">
        <v>0.57495398316218849</v>
      </c>
      <c r="CB89" s="110">
        <v>0.62590515694124149</v>
      </c>
      <c r="CC89" s="22"/>
      <c r="CD89" s="22"/>
      <c r="CE89" s="22"/>
      <c r="CF89" s="22"/>
      <c r="CG89" s="22"/>
      <c r="CH89" s="22"/>
      <c r="CI89" s="22"/>
      <c r="CJ89" s="22"/>
      <c r="CK89" s="22"/>
      <c r="CL89" s="13"/>
      <c r="CM89" s="80">
        <v>6196000.5781999994</v>
      </c>
      <c r="CN89" s="80">
        <v>6174397.3348999992</v>
      </c>
      <c r="CO89" s="93">
        <v>21603.243300000206</v>
      </c>
      <c r="CP89" s="94">
        <v>3.4988424178488131E-3</v>
      </c>
      <c r="CQ89" s="22"/>
      <c r="CR89" s="110">
        <v>0.5892623450404072</v>
      </c>
      <c r="CS89" s="110">
        <v>0.59425699872657345</v>
      </c>
      <c r="CT89" s="22"/>
      <c r="CU89" s="22"/>
      <c r="CV89" s="22"/>
      <c r="CW89" s="22"/>
      <c r="CX89" s="22"/>
      <c r="CY89" s="22"/>
      <c r="CZ89" s="22"/>
      <c r="DA89" s="22"/>
      <c r="DB89" s="22"/>
      <c r="DC89" s="13"/>
      <c r="DD89" s="80">
        <v>2178046</v>
      </c>
      <c r="DE89" s="80">
        <v>2244075</v>
      </c>
      <c r="DF89" s="93">
        <v>-66029</v>
      </c>
      <c r="DG89" s="94">
        <v>-2.9423704644452653E-2</v>
      </c>
      <c r="DH89" s="22"/>
      <c r="DI89" s="110">
        <v>0.60270123511516627</v>
      </c>
      <c r="DJ89" s="110">
        <v>0.61169017800189129</v>
      </c>
      <c r="DK89" s="22"/>
      <c r="DL89" s="22"/>
      <c r="DM89" s="22"/>
      <c r="DN89" s="22"/>
      <c r="DO89" s="22"/>
      <c r="DP89" s="22"/>
      <c r="DQ89" s="22"/>
      <c r="DR89" s="22"/>
      <c r="DS89" s="22"/>
      <c r="DT89" s="13"/>
      <c r="DU89" s="80">
        <v>1385782.7907185643</v>
      </c>
      <c r="DV89" s="80">
        <v>1404424.4266406226</v>
      </c>
      <c r="DW89" s="93">
        <v>-18641.635922058253</v>
      </c>
      <c r="DX89" s="94">
        <v>-1.3273505906365446E-2</v>
      </c>
      <c r="DY89" s="22"/>
      <c r="DZ89" s="110">
        <v>0.18535635120267135</v>
      </c>
      <c r="EA89" s="110">
        <v>0.18683690456420016</v>
      </c>
      <c r="EB89" s="22"/>
      <c r="EC89" s="22"/>
      <c r="ED89" s="22"/>
      <c r="EE89" s="22"/>
      <c r="EF89" s="22"/>
      <c r="EG89" s="22"/>
      <c r="EH89" s="22"/>
      <c r="EI89" s="22"/>
      <c r="EJ89" s="22"/>
      <c r="EK89" s="13"/>
      <c r="EL89" s="80">
        <v>0</v>
      </c>
      <c r="EM89" s="80">
        <v>0</v>
      </c>
      <c r="EN89" s="93">
        <v>0</v>
      </c>
      <c r="EO89" s="94" t="s">
        <v>589</v>
      </c>
      <c r="EP89" s="22"/>
      <c r="EQ89" s="110">
        <v>0</v>
      </c>
      <c r="ER89" s="110">
        <v>0</v>
      </c>
      <c r="ES89" s="22"/>
      <c r="ET89" s="22"/>
      <c r="EU89" s="22"/>
      <c r="EV89" s="22"/>
      <c r="EW89" s="22"/>
      <c r="EX89" s="22"/>
      <c r="EY89" s="22"/>
      <c r="EZ89" s="22"/>
      <c r="FA89" s="22"/>
      <c r="FB89" s="13"/>
      <c r="FC89" s="80">
        <v>1881.1169000000004</v>
      </c>
      <c r="FD89" s="80">
        <v>1849.0305499999999</v>
      </c>
      <c r="FE89" s="93">
        <v>32.086350000000493</v>
      </c>
      <c r="FF89" s="94">
        <v>1.7353066448794197E-2</v>
      </c>
      <c r="FG89" s="22"/>
      <c r="FH89" s="110">
        <v>1.3653341066648729E-2</v>
      </c>
      <c r="FI89" s="110">
        <v>1.2172247951303769E-2</v>
      </c>
      <c r="FJ89" s="22"/>
      <c r="FK89" s="22"/>
      <c r="FL89" s="22"/>
      <c r="FM89" s="22"/>
      <c r="FN89" s="22"/>
      <c r="FO89" s="22"/>
      <c r="FP89" s="22"/>
      <c r="FQ89" s="22"/>
      <c r="FR89" s="22"/>
      <c r="FS89" s="13"/>
    </row>
    <row r="90" spans="1:175" x14ac:dyDescent="0.2">
      <c r="A90" s="42">
        <v>679</v>
      </c>
      <c r="B90" s="46"/>
      <c r="C90" s="46"/>
      <c r="D90" s="79" t="str">
        <f>VLOOKUP($A90&amp;D$1,TEXTDF,(SPRCODE="DE")*2+(SPRCODE="FR")*3,FALSE)</f>
        <v>Obligatorium</v>
      </c>
      <c r="E90" s="74"/>
      <c r="F90" s="75">
        <f t="shared" ref="F90:F91" si="32">+W90*$G$5+AN90*$H$5+BE90*$I$5+BV90*$K$5+CM90*$L$5+DD90*$M$5+DU90*$N$5+EL90*$P$5+FC90*$Q$5</f>
        <v>38079869.96339605</v>
      </c>
      <c r="G90" s="75">
        <f t="shared" ref="G90:G91" si="33">+X90*$G$5+AO90*$H$5+BF90*$I$5+BW90*$K$5+CN90*$L$5+DE90*$M$5+DV90*$N$5+EM90*$P$5+FD90*$Q$5</f>
        <v>39668260.269851014</v>
      </c>
      <c r="H90" s="76">
        <f t="shared" si="27"/>
        <v>-1588390.306454964</v>
      </c>
      <c r="I90" s="87">
        <f t="shared" si="29"/>
        <v>-4.0041844428004403E-2</v>
      </c>
      <c r="J90" s="22"/>
      <c r="K90" s="119">
        <f t="shared" si="30"/>
        <v>0.24340748048058772</v>
      </c>
      <c r="L90" s="119">
        <f t="shared" si="31"/>
        <v>0.25132842369613606</v>
      </c>
      <c r="M90" s="22"/>
      <c r="N90" s="22"/>
      <c r="O90" s="22"/>
      <c r="P90" s="22"/>
      <c r="Q90" s="22"/>
      <c r="R90" s="22"/>
      <c r="S90" s="22"/>
      <c r="T90" s="22"/>
      <c r="U90" s="22"/>
      <c r="V90" s="13"/>
      <c r="W90" s="75">
        <v>20681096.321709827</v>
      </c>
      <c r="X90" s="75">
        <v>20378072.10090014</v>
      </c>
      <c r="Y90" s="76">
        <v>303024.22080968693</v>
      </c>
      <c r="Z90" s="87">
        <v>1.4870112310393813E-2</v>
      </c>
      <c r="AA90" s="22"/>
      <c r="AB90" s="119">
        <v>0.28110079894036039</v>
      </c>
      <c r="AC90" s="119">
        <v>0.28490080077259733</v>
      </c>
      <c r="AD90" s="22"/>
      <c r="AE90" s="22"/>
      <c r="AF90" s="22"/>
      <c r="AG90" s="22"/>
      <c r="AH90" s="22"/>
      <c r="AI90" s="22"/>
      <c r="AJ90" s="22"/>
      <c r="AK90" s="22"/>
      <c r="AL90" s="22"/>
      <c r="AM90" s="13"/>
      <c r="AN90" s="75">
        <v>1366502.8399999999</v>
      </c>
      <c r="AO90" s="75">
        <v>1794128</v>
      </c>
      <c r="AP90" s="76">
        <v>-427625.16000000015</v>
      </c>
      <c r="AQ90" s="87">
        <v>-0.23834707445622616</v>
      </c>
      <c r="AR90" s="22"/>
      <c r="AS90" s="119">
        <v>5.908619046723354E-2</v>
      </c>
      <c r="AT90" s="119">
        <v>7.3135387358087181E-2</v>
      </c>
      <c r="AU90" s="22"/>
      <c r="AV90" s="22"/>
      <c r="AW90" s="22"/>
      <c r="AX90" s="22"/>
      <c r="AY90" s="22"/>
      <c r="AZ90" s="22"/>
      <c r="BA90" s="22"/>
      <c r="BB90" s="22"/>
      <c r="BC90" s="22"/>
      <c r="BD90" s="13"/>
      <c r="BE90" s="75">
        <v>5616804.769700001</v>
      </c>
      <c r="BF90" s="75">
        <v>5878340.8826399995</v>
      </c>
      <c r="BG90" s="76">
        <v>-261536.11293999851</v>
      </c>
      <c r="BH90" s="87">
        <v>-4.4491484614709975E-2</v>
      </c>
      <c r="BI90" s="22"/>
      <c r="BJ90" s="119">
        <v>0.30868600875616814</v>
      </c>
      <c r="BK90" s="119">
        <v>0.32145332517529929</v>
      </c>
      <c r="BL90" s="22"/>
      <c r="BM90" s="22"/>
      <c r="BN90" s="22"/>
      <c r="BO90" s="22"/>
      <c r="BP90" s="22"/>
      <c r="BQ90" s="22"/>
      <c r="BR90" s="22"/>
      <c r="BS90" s="22"/>
      <c r="BT90" s="22"/>
      <c r="BU90" s="13"/>
      <c r="BV90" s="75">
        <v>4923958.869659177</v>
      </c>
      <c r="BW90" s="75">
        <v>6172008.8157361979</v>
      </c>
      <c r="BX90" s="76">
        <v>-1248049.9460770208</v>
      </c>
      <c r="BY90" s="87">
        <v>-0.20221130321379055</v>
      </c>
      <c r="BZ90" s="22"/>
      <c r="CA90" s="119">
        <v>0.29702053923762084</v>
      </c>
      <c r="CB90" s="119">
        <v>0.33273783717525246</v>
      </c>
      <c r="CC90" s="22"/>
      <c r="CD90" s="22"/>
      <c r="CE90" s="22"/>
      <c r="CF90" s="22"/>
      <c r="CG90" s="22"/>
      <c r="CH90" s="22"/>
      <c r="CI90" s="22"/>
      <c r="CJ90" s="22"/>
      <c r="CK90" s="22"/>
      <c r="CL90" s="13"/>
      <c r="CM90" s="75">
        <v>3565889.0248541483</v>
      </c>
      <c r="CN90" s="75">
        <v>3549427.3259845776</v>
      </c>
      <c r="CO90" s="76">
        <v>16461.698869570624</v>
      </c>
      <c r="CP90" s="87">
        <v>4.637846434848214E-3</v>
      </c>
      <c r="CQ90" s="22"/>
      <c r="CR90" s="119">
        <v>0.33912910472158786</v>
      </c>
      <c r="CS90" s="119">
        <v>0.34161585585289256</v>
      </c>
      <c r="CT90" s="22"/>
      <c r="CU90" s="22"/>
      <c r="CV90" s="22"/>
      <c r="CW90" s="22"/>
      <c r="CX90" s="22"/>
      <c r="CY90" s="22"/>
      <c r="CZ90" s="22"/>
      <c r="DA90" s="22"/>
      <c r="DB90" s="22"/>
      <c r="DC90" s="13"/>
      <c r="DD90" s="75">
        <v>1382217.0804300001</v>
      </c>
      <c r="DE90" s="75">
        <v>1436461.3533359966</v>
      </c>
      <c r="DF90" s="76">
        <v>-54244.272905996535</v>
      </c>
      <c r="DG90" s="87">
        <v>-3.7762431115895501E-2</v>
      </c>
      <c r="DH90" s="22"/>
      <c r="DI90" s="119">
        <v>0.3824822531628993</v>
      </c>
      <c r="DJ90" s="119">
        <v>0.39155077299775337</v>
      </c>
      <c r="DK90" s="22"/>
      <c r="DL90" s="22"/>
      <c r="DM90" s="22"/>
      <c r="DN90" s="22"/>
      <c r="DO90" s="22"/>
      <c r="DP90" s="22"/>
      <c r="DQ90" s="22"/>
      <c r="DR90" s="22"/>
      <c r="DS90" s="22"/>
      <c r="DT90" s="13"/>
      <c r="DU90" s="75">
        <v>543350.94014290033</v>
      </c>
      <c r="DV90" s="75">
        <v>459773.76070410141</v>
      </c>
      <c r="DW90" s="76">
        <v>83577.179438798921</v>
      </c>
      <c r="DX90" s="87">
        <v>0.18177892385769923</v>
      </c>
      <c r="DY90" s="22"/>
      <c r="DZ90" s="119">
        <v>7.2676286905833568E-2</v>
      </c>
      <c r="EA90" s="119">
        <v>6.1165773408879333E-2</v>
      </c>
      <c r="EB90" s="22"/>
      <c r="EC90" s="22"/>
      <c r="ED90" s="22"/>
      <c r="EE90" s="22"/>
      <c r="EF90" s="22"/>
      <c r="EG90" s="22"/>
      <c r="EH90" s="22"/>
      <c r="EI90" s="22"/>
      <c r="EJ90" s="22"/>
      <c r="EK90" s="13"/>
      <c r="EL90" s="75">
        <v>0</v>
      </c>
      <c r="EM90" s="75">
        <v>0</v>
      </c>
      <c r="EN90" s="76">
        <v>0</v>
      </c>
      <c r="EO90" s="87" t="s">
        <v>589</v>
      </c>
      <c r="EP90" s="22"/>
      <c r="EQ90" s="119">
        <v>0</v>
      </c>
      <c r="ER90" s="119">
        <v>0</v>
      </c>
      <c r="ES90" s="22"/>
      <c r="ET90" s="22"/>
      <c r="EU90" s="22"/>
      <c r="EV90" s="22"/>
      <c r="EW90" s="22"/>
      <c r="EX90" s="22"/>
      <c r="EY90" s="22"/>
      <c r="EZ90" s="22"/>
      <c r="FA90" s="22"/>
      <c r="FB90" s="13"/>
      <c r="FC90" s="75">
        <v>50.116900000000442</v>
      </c>
      <c r="FD90" s="75">
        <v>48.030549999999948</v>
      </c>
      <c r="FE90" s="76">
        <v>2.0863500000004933</v>
      </c>
      <c r="FF90" s="87">
        <v>4.3437978536587485E-2</v>
      </c>
      <c r="FG90" s="22"/>
      <c r="FH90" s="119">
        <v>3.6375364492399894E-4</v>
      </c>
      <c r="FI90" s="119">
        <v>3.1618718459654042E-4</v>
      </c>
      <c r="FJ90" s="22"/>
      <c r="FK90" s="22"/>
      <c r="FL90" s="22"/>
      <c r="FM90" s="22"/>
      <c r="FN90" s="22"/>
      <c r="FO90" s="22"/>
      <c r="FP90" s="22"/>
      <c r="FQ90" s="22"/>
      <c r="FR90" s="22"/>
      <c r="FS90" s="13"/>
    </row>
    <row r="91" spans="1:175" x14ac:dyDescent="0.2">
      <c r="A91" s="42">
        <v>680</v>
      </c>
      <c r="B91" s="46"/>
      <c r="C91" s="46"/>
      <c r="D91" s="79" t="str">
        <f>VLOOKUP($A91&amp;D$1,TEXTDF,(SPRCODE="DE")*2+(SPRCODE="FR")*3,FALSE)</f>
        <v>Überobligatorium</v>
      </c>
      <c r="E91" s="74"/>
      <c r="F91" s="75">
        <f t="shared" si="32"/>
        <v>36664909.959562503</v>
      </c>
      <c r="G91" s="75">
        <f t="shared" si="33"/>
        <v>37309472.398319744</v>
      </c>
      <c r="H91" s="76">
        <f t="shared" si="27"/>
        <v>-644562.43875724077</v>
      </c>
      <c r="I91" s="87">
        <f t="shared" si="29"/>
        <v>-1.7276107039944866E-2</v>
      </c>
      <c r="J91" s="22"/>
      <c r="K91" s="119">
        <f t="shared" si="30"/>
        <v>0.23436302077405538</v>
      </c>
      <c r="L91" s="119">
        <f t="shared" si="31"/>
        <v>0.23638371894849461</v>
      </c>
      <c r="M91" s="22"/>
      <c r="N91" s="22"/>
      <c r="O91" s="22"/>
      <c r="P91" s="22"/>
      <c r="Q91" s="22"/>
      <c r="R91" s="22"/>
      <c r="S91" s="22"/>
      <c r="T91" s="22"/>
      <c r="U91" s="22"/>
      <c r="V91" s="13"/>
      <c r="W91" s="75">
        <v>21261218.35843017</v>
      </c>
      <c r="X91" s="75" vm="51">
        <v>20428167.691319998</v>
      </c>
      <c r="Y91" s="76">
        <v>833050.66711017117</v>
      </c>
      <c r="Z91" s="87">
        <v>4.0779509924629087E-2</v>
      </c>
      <c r="AA91" s="22"/>
      <c r="AB91" s="119">
        <v>0.28898591128973872</v>
      </c>
      <c r="AC91" s="119">
        <v>0.2856011748685926</v>
      </c>
      <c r="AD91" s="22"/>
      <c r="AE91" s="22"/>
      <c r="AF91" s="22"/>
      <c r="AG91" s="22"/>
      <c r="AH91" s="22"/>
      <c r="AI91" s="22"/>
      <c r="AJ91" s="22"/>
      <c r="AK91" s="22"/>
      <c r="AL91" s="22"/>
      <c r="AM91" s="13"/>
      <c r="AN91" s="75">
        <v>1034968.16</v>
      </c>
      <c r="AO91" s="75" vm="106">
        <v>1444761</v>
      </c>
      <c r="AP91" s="76">
        <v>-409792.83999999997</v>
      </c>
      <c r="AQ91" s="87">
        <v>-0.2836405744617968</v>
      </c>
      <c r="AR91" s="22"/>
      <c r="AS91" s="119">
        <v>4.4750968705840555E-2</v>
      </c>
      <c r="AT91" s="119">
        <v>5.8893877903280809E-2</v>
      </c>
      <c r="AU91" s="22"/>
      <c r="AV91" s="22"/>
      <c r="AW91" s="22"/>
      <c r="AX91" s="22"/>
      <c r="AY91" s="22"/>
      <c r="AZ91" s="22"/>
      <c r="BA91" s="22"/>
      <c r="BB91" s="22"/>
      <c r="BC91" s="22"/>
      <c r="BD91" s="13"/>
      <c r="BE91" s="75">
        <v>5490984.0533000017</v>
      </c>
      <c r="BF91" s="75" vm="161">
        <v>5619499.5992200011</v>
      </c>
      <c r="BG91" s="76">
        <v>-128515.54591999948</v>
      </c>
      <c r="BH91" s="87">
        <v>-2.2869571151466483E-2</v>
      </c>
      <c r="BI91" s="22"/>
      <c r="BJ91" s="119">
        <v>0.30177120641625488</v>
      </c>
      <c r="BK91" s="119">
        <v>0.30729875453892741</v>
      </c>
      <c r="BL91" s="22"/>
      <c r="BM91" s="22"/>
      <c r="BN91" s="22"/>
      <c r="BO91" s="22"/>
      <c r="BP91" s="22"/>
      <c r="BQ91" s="22"/>
      <c r="BR91" s="22"/>
      <c r="BS91" s="22"/>
      <c r="BT91" s="22"/>
      <c r="BU91" s="13"/>
      <c r="BV91" s="75">
        <v>4607536.0643408233</v>
      </c>
      <c r="BW91" s="75" vm="216">
        <v>5438008.7862638021</v>
      </c>
      <c r="BX91" s="76">
        <v>-830472.72192297876</v>
      </c>
      <c r="BY91" s="87">
        <v>-0.15271632587661876</v>
      </c>
      <c r="BZ91" s="22"/>
      <c r="CA91" s="119">
        <v>0.2779334439245677</v>
      </c>
      <c r="CB91" s="119">
        <v>0.29316731976598903</v>
      </c>
      <c r="CC91" s="22"/>
      <c r="CD91" s="22"/>
      <c r="CE91" s="22"/>
      <c r="CF91" s="22"/>
      <c r="CG91" s="22"/>
      <c r="CH91" s="22"/>
      <c r="CI91" s="22"/>
      <c r="CJ91" s="22"/>
      <c r="CK91" s="22"/>
      <c r="CL91" s="13"/>
      <c r="CM91" s="75">
        <v>2630111.5533458511</v>
      </c>
      <c r="CN91" s="75" vm="271">
        <v>2624970.0089154216</v>
      </c>
      <c r="CO91" s="76">
        <v>5141.5444304295816</v>
      </c>
      <c r="CP91" s="87">
        <v>1.9587059711032584E-3</v>
      </c>
      <c r="CQ91" s="22"/>
      <c r="CR91" s="119">
        <v>0.25013324031881939</v>
      </c>
      <c r="CS91" s="119">
        <v>0.25264114287368089</v>
      </c>
      <c r="CT91" s="22"/>
      <c r="CU91" s="22"/>
      <c r="CV91" s="22"/>
      <c r="CW91" s="22"/>
      <c r="CX91" s="22"/>
      <c r="CY91" s="22"/>
      <c r="CZ91" s="22"/>
      <c r="DA91" s="22"/>
      <c r="DB91" s="22"/>
      <c r="DC91" s="13"/>
      <c r="DD91" s="75">
        <v>795828.91957000003</v>
      </c>
      <c r="DE91" s="75" vm="326">
        <v>807613.64666400338</v>
      </c>
      <c r="DF91" s="76">
        <v>-11784.727094003349</v>
      </c>
      <c r="DG91" s="87">
        <v>-1.459203561341782E-2</v>
      </c>
      <c r="DH91" s="22"/>
      <c r="DI91" s="119">
        <v>0.220218981952267</v>
      </c>
      <c r="DJ91" s="119">
        <v>0.22013940500413789</v>
      </c>
      <c r="DK91" s="22"/>
      <c r="DL91" s="22"/>
      <c r="DM91" s="22"/>
      <c r="DN91" s="22"/>
      <c r="DO91" s="22"/>
      <c r="DP91" s="22"/>
      <c r="DQ91" s="22"/>
      <c r="DR91" s="22"/>
      <c r="DS91" s="22"/>
      <c r="DT91" s="13"/>
      <c r="DU91" s="75">
        <v>842431.85057566396</v>
      </c>
      <c r="DV91" s="75" vm="381">
        <v>944650.66593652114</v>
      </c>
      <c r="DW91" s="76">
        <v>-102218.81536085717</v>
      </c>
      <c r="DX91" s="87">
        <v>-0.10820805938830103</v>
      </c>
      <c r="DY91" s="22"/>
      <c r="DZ91" s="119">
        <v>0.11268006429683779</v>
      </c>
      <c r="EA91" s="119">
        <v>0.12567113115532083</v>
      </c>
      <c r="EB91" s="22"/>
      <c r="EC91" s="22"/>
      <c r="ED91" s="22"/>
      <c r="EE91" s="22"/>
      <c r="EF91" s="22"/>
      <c r="EG91" s="22"/>
      <c r="EH91" s="22"/>
      <c r="EI91" s="22"/>
      <c r="EJ91" s="22"/>
      <c r="EK91" s="13"/>
      <c r="EL91" s="75">
        <v>0</v>
      </c>
      <c r="EM91" s="75" vm="435">
        <v>0</v>
      </c>
      <c r="EN91" s="76">
        <v>0</v>
      </c>
      <c r="EO91" s="87" t="s">
        <v>589</v>
      </c>
      <c r="EP91" s="22"/>
      <c r="EQ91" s="119">
        <v>0</v>
      </c>
      <c r="ER91" s="119">
        <v>0</v>
      </c>
      <c r="ES91" s="22"/>
      <c r="ET91" s="22"/>
      <c r="EU91" s="22"/>
      <c r="EV91" s="22"/>
      <c r="EW91" s="22"/>
      <c r="EX91" s="22"/>
      <c r="EY91" s="22"/>
      <c r="EZ91" s="22"/>
      <c r="FA91" s="22"/>
      <c r="FB91" s="13"/>
      <c r="FC91" s="75">
        <v>1831</v>
      </c>
      <c r="FD91" s="75" vm="490">
        <v>1801</v>
      </c>
      <c r="FE91" s="76">
        <v>30</v>
      </c>
      <c r="FF91" s="87">
        <v>1.6657412548584105E-2</v>
      </c>
      <c r="FG91" s="22"/>
      <c r="FH91" s="119">
        <v>1.328958742172473E-2</v>
      </c>
      <c r="FI91" s="119">
        <v>1.1856060766707229E-2</v>
      </c>
      <c r="FJ91" s="22"/>
      <c r="FK91" s="22"/>
      <c r="FL91" s="22"/>
      <c r="FM91" s="22"/>
      <c r="FN91" s="22"/>
      <c r="FO91" s="22"/>
      <c r="FP91" s="22"/>
      <c r="FQ91" s="22"/>
      <c r="FR91" s="22"/>
      <c r="FS91" s="13"/>
    </row>
    <row r="92" spans="1:175" x14ac:dyDescent="0.2">
      <c r="A92" s="42">
        <v>681</v>
      </c>
      <c r="B92" s="46"/>
      <c r="C92" s="86" t="str">
        <f>VLOOKUP($A92&amp;C$1,TEXTDF,(SPRCODE="DE")*2+(SPRCODE="FR")*3,FALSE)</f>
        <v>Rückstellung für zukünftige Rentenumwandlungssatzverluste</v>
      </c>
      <c r="D92" s="46"/>
      <c r="E92" s="46"/>
      <c r="F92" s="80">
        <f>+SUBTOTAL(9,F93:F94)</f>
        <v>3238171.0867807427</v>
      </c>
      <c r="G92" s="80">
        <f>+SUBTOTAL(9,G93:G94)</f>
        <v>3426977.3293266604</v>
      </c>
      <c r="H92" s="93">
        <f t="shared" si="27"/>
        <v>-188806.24254591763</v>
      </c>
      <c r="I92" s="94">
        <f t="shared" si="29"/>
        <v>-5.5094103170800546E-2</v>
      </c>
      <c r="J92" s="22"/>
      <c r="K92" s="110">
        <f t="shared" si="30"/>
        <v>2.0698470513581924E-2</v>
      </c>
      <c r="L92" s="110">
        <f t="shared" si="31"/>
        <v>2.171249266700696E-2</v>
      </c>
      <c r="M92" s="22"/>
      <c r="N92" s="22"/>
      <c r="O92" s="22"/>
      <c r="P92" s="22"/>
      <c r="Q92" s="22"/>
      <c r="R92" s="22"/>
      <c r="S92" s="22"/>
      <c r="T92" s="22"/>
      <c r="U92" s="22"/>
      <c r="V92" s="13"/>
      <c r="W92" s="80">
        <v>1938100</v>
      </c>
      <c r="X92" s="80">
        <v>2058500</v>
      </c>
      <c r="Y92" s="93">
        <v>-120400</v>
      </c>
      <c r="Z92" s="94">
        <v>-5.8489191158610621E-2</v>
      </c>
      <c r="AA92" s="22"/>
      <c r="AB92" s="110">
        <v>2.6342967991228355E-2</v>
      </c>
      <c r="AC92" s="110">
        <v>2.8779380870111171E-2</v>
      </c>
      <c r="AD92" s="22"/>
      <c r="AE92" s="22"/>
      <c r="AF92" s="22"/>
      <c r="AG92" s="22"/>
      <c r="AH92" s="22"/>
      <c r="AI92" s="22"/>
      <c r="AJ92" s="22"/>
      <c r="AK92" s="22"/>
      <c r="AL92" s="22"/>
      <c r="AM92" s="13"/>
      <c r="AN92" s="80">
        <v>14897.817470000002</v>
      </c>
      <c r="AO92" s="80">
        <v>77052.15995999999</v>
      </c>
      <c r="AP92" s="93">
        <v>-62154.342489999988</v>
      </c>
      <c r="AQ92" s="94">
        <v>-0.80665282481719025</v>
      </c>
      <c r="AR92" s="22"/>
      <c r="AS92" s="110">
        <v>6.4416644796618167E-4</v>
      </c>
      <c r="AT92" s="110">
        <v>3.1409350756757015E-3</v>
      </c>
      <c r="AU92" s="22"/>
      <c r="AV92" s="22"/>
      <c r="AW92" s="22"/>
      <c r="AX92" s="22"/>
      <c r="AY92" s="22"/>
      <c r="AZ92" s="22"/>
      <c r="BA92" s="22"/>
      <c r="BB92" s="22"/>
      <c r="BC92" s="22"/>
      <c r="BD92" s="13"/>
      <c r="BE92" s="80">
        <v>415000</v>
      </c>
      <c r="BF92" s="80">
        <v>378200</v>
      </c>
      <c r="BG92" s="93">
        <v>36800</v>
      </c>
      <c r="BH92" s="94">
        <v>9.7303014278159683E-2</v>
      </c>
      <c r="BI92" s="22"/>
      <c r="BJ92" s="110">
        <v>2.2807396533501372E-2</v>
      </c>
      <c r="BK92" s="110">
        <v>2.0681625990818468E-2</v>
      </c>
      <c r="BL92" s="22"/>
      <c r="BM92" s="22"/>
      <c r="BN92" s="22"/>
      <c r="BO92" s="22"/>
      <c r="BP92" s="22"/>
      <c r="BQ92" s="22"/>
      <c r="BR92" s="22"/>
      <c r="BS92" s="22"/>
      <c r="BT92" s="22"/>
      <c r="BU92" s="13"/>
      <c r="BV92" s="80">
        <v>409700</v>
      </c>
      <c r="BW92" s="80">
        <v>451500</v>
      </c>
      <c r="BX92" s="93">
        <v>-41800</v>
      </c>
      <c r="BY92" s="94">
        <v>-9.2580287929125094E-2</v>
      </c>
      <c r="BZ92" s="22"/>
      <c r="CA92" s="110">
        <v>2.4713714745971518E-2</v>
      </c>
      <c r="CB92" s="110">
        <v>2.4340719200140498E-2</v>
      </c>
      <c r="CC92" s="22"/>
      <c r="CD92" s="22"/>
      <c r="CE92" s="22"/>
      <c r="CF92" s="22"/>
      <c r="CG92" s="22"/>
      <c r="CH92" s="22"/>
      <c r="CI92" s="22"/>
      <c r="CJ92" s="22"/>
      <c r="CK92" s="22"/>
      <c r="CL92" s="13"/>
      <c r="CM92" s="80">
        <v>310499.9999</v>
      </c>
      <c r="CN92" s="80">
        <v>307499.9999</v>
      </c>
      <c r="CO92" s="93">
        <v>3000</v>
      </c>
      <c r="CP92" s="94">
        <v>9.7560975641484138E-3</v>
      </c>
      <c r="CQ92" s="22"/>
      <c r="CR92" s="110">
        <v>2.9529687056496962E-2</v>
      </c>
      <c r="CS92" s="110">
        <v>2.9595443431558035E-2</v>
      </c>
      <c r="CT92" s="22"/>
      <c r="CU92" s="22"/>
      <c r="CV92" s="22"/>
      <c r="CW92" s="22"/>
      <c r="CX92" s="22"/>
      <c r="CY92" s="22"/>
      <c r="CZ92" s="22"/>
      <c r="DA92" s="22"/>
      <c r="DB92" s="22"/>
      <c r="DC92" s="13"/>
      <c r="DD92" s="80">
        <v>122700</v>
      </c>
      <c r="DE92" s="80">
        <v>129100</v>
      </c>
      <c r="DF92" s="93">
        <v>-6400</v>
      </c>
      <c r="DG92" s="94">
        <v>-4.9573973663826543E-2</v>
      </c>
      <c r="DH92" s="22"/>
      <c r="DI92" s="110">
        <v>3.395311281241576E-2</v>
      </c>
      <c r="DJ92" s="110">
        <v>3.5190090340137543E-2</v>
      </c>
      <c r="DK92" s="22"/>
      <c r="DL92" s="22"/>
      <c r="DM92" s="22"/>
      <c r="DN92" s="22"/>
      <c r="DO92" s="22"/>
      <c r="DP92" s="22"/>
      <c r="DQ92" s="22"/>
      <c r="DR92" s="22"/>
      <c r="DS92" s="22"/>
      <c r="DT92" s="13"/>
      <c r="DU92" s="80">
        <v>27261.232410742992</v>
      </c>
      <c r="DV92" s="80">
        <v>25113.938466660205</v>
      </c>
      <c r="DW92" s="93">
        <v>2147.2939440827868</v>
      </c>
      <c r="DX92" s="94">
        <v>8.5502078733425524E-2</v>
      </c>
      <c r="DY92" s="22"/>
      <c r="DZ92" s="110">
        <v>3.6463453022989208E-3</v>
      </c>
      <c r="EA92" s="110">
        <v>3.341020303776926E-3</v>
      </c>
      <c r="EB92" s="22"/>
      <c r="EC92" s="22"/>
      <c r="ED92" s="22"/>
      <c r="EE92" s="22"/>
      <c r="EF92" s="22"/>
      <c r="EG92" s="22"/>
      <c r="EH92" s="22"/>
      <c r="EI92" s="22"/>
      <c r="EJ92" s="22"/>
      <c r="EK92" s="13"/>
      <c r="EL92" s="80">
        <v>0</v>
      </c>
      <c r="EM92" s="80">
        <v>0</v>
      </c>
      <c r="EN92" s="93">
        <v>0</v>
      </c>
      <c r="EO92" s="94" t="s">
        <v>589</v>
      </c>
      <c r="EP92" s="22"/>
      <c r="EQ92" s="110">
        <v>0</v>
      </c>
      <c r="ER92" s="110">
        <v>0</v>
      </c>
      <c r="ES92" s="22"/>
      <c r="ET92" s="22"/>
      <c r="EU92" s="22"/>
      <c r="EV92" s="22"/>
      <c r="EW92" s="22"/>
      <c r="EX92" s="22"/>
      <c r="EY92" s="22"/>
      <c r="EZ92" s="22"/>
      <c r="FA92" s="22"/>
      <c r="FB92" s="13"/>
      <c r="FC92" s="80">
        <v>12.037000000000001</v>
      </c>
      <c r="FD92" s="80">
        <v>11.231</v>
      </c>
      <c r="FE92" s="93">
        <v>0.80600000000000094</v>
      </c>
      <c r="FF92" s="94">
        <v>7.1765648651055169E-2</v>
      </c>
      <c r="FG92" s="22"/>
      <c r="FH92" s="110">
        <v>8.7365791259039099E-5</v>
      </c>
      <c r="FI92" s="110">
        <v>7.3934157951631809E-5</v>
      </c>
      <c r="FJ92" s="22"/>
      <c r="FK92" s="22"/>
      <c r="FL92" s="22"/>
      <c r="FM92" s="22"/>
      <c r="FN92" s="22"/>
      <c r="FO92" s="22"/>
      <c r="FP92" s="22"/>
      <c r="FQ92" s="22"/>
      <c r="FR92" s="22"/>
      <c r="FS92" s="13"/>
    </row>
    <row r="93" spans="1:175" x14ac:dyDescent="0.2">
      <c r="A93" s="42">
        <v>682</v>
      </c>
      <c r="B93" s="46"/>
      <c r="C93" s="86"/>
      <c r="D93" s="79" t="str">
        <f>VLOOKUP($A93&amp;D$1,TEXTDF,(SPRCODE="DE")*2+(SPRCODE="FR")*3,FALSE)</f>
        <v>Obligatorium</v>
      </c>
      <c r="E93" s="74"/>
      <c r="F93" s="75">
        <f t="shared" ref="F93:F94" si="34">+W93*$G$5+AN93*$H$5+BE93*$I$5+BV93*$K$5+CM93*$L$5+DD93*$M$5+DU93*$N$5+EL93*$P$5+FC93*$Q$5</f>
        <v>2541317.576407773</v>
      </c>
      <c r="G93" s="75">
        <f t="shared" ref="G93:G94" si="35">+X93*$G$5+AO93*$H$5+BF93*$I$5+BW93*$K$5+CN93*$L$5+DE93*$M$5+DV93*$N$5+EM93*$P$5+FD93*$Q$5</f>
        <v>2654863.8753628936</v>
      </c>
      <c r="H93" s="76">
        <f t="shared" si="27"/>
        <v>-113546.29895512061</v>
      </c>
      <c r="I93" s="87">
        <f t="shared" si="29"/>
        <v>-4.2769160411134099E-2</v>
      </c>
      <c r="J93" s="22"/>
      <c r="K93" s="119">
        <f t="shared" si="30"/>
        <v>1.6244165459836132E-2</v>
      </c>
      <c r="L93" s="119">
        <f t="shared" si="31"/>
        <v>1.6820570107781967E-2</v>
      </c>
      <c r="M93" s="22"/>
      <c r="N93" s="22"/>
      <c r="O93" s="22"/>
      <c r="P93" s="22"/>
      <c r="Q93" s="22"/>
      <c r="R93" s="22"/>
      <c r="S93" s="22"/>
      <c r="T93" s="22"/>
      <c r="U93" s="22"/>
      <c r="V93" s="13"/>
      <c r="W93" s="75">
        <v>1435900</v>
      </c>
      <c r="X93" s="75">
        <v>1532600</v>
      </c>
      <c r="Y93" s="76">
        <v>-96700</v>
      </c>
      <c r="Z93" s="87">
        <v>-6.3095393449040804E-2</v>
      </c>
      <c r="AA93" s="22"/>
      <c r="AB93" s="119">
        <v>1.9516984540841439E-2</v>
      </c>
      <c r="AC93" s="119">
        <v>2.142690265801913E-2</v>
      </c>
      <c r="AD93" s="22"/>
      <c r="AE93" s="22"/>
      <c r="AF93" s="22"/>
      <c r="AG93" s="22"/>
      <c r="AH93" s="22"/>
      <c r="AI93" s="22"/>
      <c r="AJ93" s="22"/>
      <c r="AK93" s="22"/>
      <c r="AL93" s="22"/>
      <c r="AM93" s="13"/>
      <c r="AN93" s="75">
        <v>5810.1274700000013</v>
      </c>
      <c r="AO93" s="75">
        <v>9364.15995999999</v>
      </c>
      <c r="AP93" s="76">
        <v>-3554.0324899999887</v>
      </c>
      <c r="AQ93" s="87">
        <v>-0.3795356449677727</v>
      </c>
      <c r="AR93" s="22"/>
      <c r="AS93" s="119">
        <v>2.5122399184426564E-4</v>
      </c>
      <c r="AT93" s="119">
        <v>3.8171828652007516E-4</v>
      </c>
      <c r="AU93" s="22"/>
      <c r="AV93" s="22"/>
      <c r="AW93" s="22"/>
      <c r="AX93" s="22"/>
      <c r="AY93" s="22"/>
      <c r="AZ93" s="22"/>
      <c r="BA93" s="22"/>
      <c r="BB93" s="22"/>
      <c r="BC93" s="22"/>
      <c r="BD93" s="13"/>
      <c r="BE93" s="75">
        <v>355200</v>
      </c>
      <c r="BF93" s="75">
        <v>333906.9424</v>
      </c>
      <c r="BG93" s="76">
        <v>21293.0576</v>
      </c>
      <c r="BH93" s="87">
        <v>6.3769436618937414E-2</v>
      </c>
      <c r="BI93" s="22"/>
      <c r="BJ93" s="119">
        <v>1.9520933129396838E-2</v>
      </c>
      <c r="BK93" s="119">
        <v>1.8259488361857656E-2</v>
      </c>
      <c r="BL93" s="22"/>
      <c r="BM93" s="22"/>
      <c r="BN93" s="22"/>
      <c r="BO93" s="22"/>
      <c r="BP93" s="22"/>
      <c r="BQ93" s="22"/>
      <c r="BR93" s="22"/>
      <c r="BS93" s="22"/>
      <c r="BT93" s="22"/>
      <c r="BU93" s="13"/>
      <c r="BV93" s="75">
        <v>350700</v>
      </c>
      <c r="BW93" s="75">
        <v>396500</v>
      </c>
      <c r="BX93" s="76">
        <v>-45800</v>
      </c>
      <c r="BY93" s="87">
        <v>-0.11551071878940733</v>
      </c>
      <c r="BZ93" s="22"/>
      <c r="CA93" s="119">
        <v>2.1154746793781331E-2</v>
      </c>
      <c r="CB93" s="119">
        <v>2.1375626052836563E-2</v>
      </c>
      <c r="CC93" s="22"/>
      <c r="CD93" s="22"/>
      <c r="CE93" s="22"/>
      <c r="CF93" s="22"/>
      <c r="CG93" s="22"/>
      <c r="CH93" s="22"/>
      <c r="CI93" s="22"/>
      <c r="CJ93" s="22"/>
      <c r="CK93" s="22"/>
      <c r="CL93" s="13"/>
      <c r="CM93" s="75">
        <v>269499.9999</v>
      </c>
      <c r="CN93" s="75">
        <v>256499.9999</v>
      </c>
      <c r="CO93" s="76">
        <v>13000</v>
      </c>
      <c r="CP93" s="87">
        <v>5.068226122833619E-2</v>
      </c>
      <c r="CQ93" s="22"/>
      <c r="CR93" s="119">
        <v>2.5630436912515316E-2</v>
      </c>
      <c r="CS93" s="119">
        <v>2.4686930860825317E-2</v>
      </c>
      <c r="CT93" s="22"/>
      <c r="CU93" s="22"/>
      <c r="CV93" s="22"/>
      <c r="CW93" s="22"/>
      <c r="CX93" s="22"/>
      <c r="CY93" s="22"/>
      <c r="CZ93" s="22"/>
      <c r="DA93" s="22"/>
      <c r="DB93" s="22"/>
      <c r="DC93" s="13"/>
      <c r="DD93" s="75">
        <v>108300</v>
      </c>
      <c r="DE93" s="75">
        <v>112200</v>
      </c>
      <c r="DF93" s="76">
        <v>-3900</v>
      </c>
      <c r="DG93" s="87">
        <v>-3.4759358288770081E-2</v>
      </c>
      <c r="DH93" s="22"/>
      <c r="DI93" s="119">
        <v>2.9968395416337626E-2</v>
      </c>
      <c r="DJ93" s="119">
        <v>3.0583486724736118E-2</v>
      </c>
      <c r="DK93" s="22"/>
      <c r="DL93" s="22"/>
      <c r="DM93" s="22"/>
      <c r="DN93" s="22"/>
      <c r="DO93" s="22"/>
      <c r="DP93" s="22"/>
      <c r="DQ93" s="22"/>
      <c r="DR93" s="22"/>
      <c r="DS93" s="22"/>
      <c r="DT93" s="13"/>
      <c r="DU93" s="75">
        <v>15896.412037773123</v>
      </c>
      <c r="DV93" s="75">
        <v>13782.542102893338</v>
      </c>
      <c r="DW93" s="76">
        <v>2113.8699348797854</v>
      </c>
      <c r="DX93" s="87">
        <v>0.15337300761345229</v>
      </c>
      <c r="DY93" s="22"/>
      <c r="DZ93" s="119">
        <v>2.1262357652803662E-3</v>
      </c>
      <c r="EA93" s="119">
        <v>1.8335536285779021E-3</v>
      </c>
      <c r="EB93" s="22"/>
      <c r="EC93" s="22"/>
      <c r="ED93" s="22"/>
      <c r="EE93" s="22"/>
      <c r="EF93" s="22"/>
      <c r="EG93" s="22"/>
      <c r="EH93" s="22"/>
      <c r="EI93" s="22"/>
      <c r="EJ93" s="22"/>
      <c r="EK93" s="13"/>
      <c r="EL93" s="75">
        <v>0</v>
      </c>
      <c r="EM93" s="75">
        <v>0</v>
      </c>
      <c r="EN93" s="76">
        <v>0</v>
      </c>
      <c r="EO93" s="87" t="s">
        <v>589</v>
      </c>
      <c r="EP93" s="22"/>
      <c r="EQ93" s="119">
        <v>0</v>
      </c>
      <c r="ER93" s="119">
        <v>0</v>
      </c>
      <c r="ES93" s="22"/>
      <c r="ET93" s="22"/>
      <c r="EU93" s="22"/>
      <c r="EV93" s="22"/>
      <c r="EW93" s="22"/>
      <c r="EX93" s="22"/>
      <c r="EY93" s="22"/>
      <c r="EZ93" s="22"/>
      <c r="FA93" s="22"/>
      <c r="FB93" s="13"/>
      <c r="FC93" s="75">
        <v>11.037000000000001</v>
      </c>
      <c r="FD93" s="75">
        <v>10.231</v>
      </c>
      <c r="FE93" s="76">
        <v>0.80600000000000094</v>
      </c>
      <c r="FF93" s="87">
        <v>7.8780177890724445E-2</v>
      </c>
      <c r="FG93" s="22"/>
      <c r="FH93" s="119">
        <v>8.0107687806431382E-5</v>
      </c>
      <c r="FI93" s="119">
        <v>6.7351114771894313E-5</v>
      </c>
      <c r="FJ93" s="22"/>
      <c r="FK93" s="22"/>
      <c r="FL93" s="22"/>
      <c r="FM93" s="22"/>
      <c r="FN93" s="22"/>
      <c r="FO93" s="22"/>
      <c r="FP93" s="22"/>
      <c r="FQ93" s="22"/>
      <c r="FR93" s="22"/>
      <c r="FS93" s="13"/>
    </row>
    <row r="94" spans="1:175" x14ac:dyDescent="0.2">
      <c r="A94" s="42">
        <v>683</v>
      </c>
      <c r="B94" s="46"/>
      <c r="C94" s="86"/>
      <c r="D94" s="79" t="str">
        <f>VLOOKUP($A94&amp;D$1,TEXTDF,(SPRCODE="DE")*2+(SPRCODE="FR")*3,FALSE)</f>
        <v>Überobligatorium</v>
      </c>
      <c r="E94" s="74"/>
      <c r="F94" s="75">
        <f t="shared" si="34"/>
        <v>696853.51037296979</v>
      </c>
      <c r="G94" s="75">
        <f t="shared" si="35"/>
        <v>772113.45396376704</v>
      </c>
      <c r="H94" s="76">
        <f t="shared" si="27"/>
        <v>-75259.943590797251</v>
      </c>
      <c r="I94" s="87">
        <f t="shared" si="29"/>
        <v>-9.7472648876196111E-2</v>
      </c>
      <c r="J94" s="22"/>
      <c r="K94" s="119">
        <f t="shared" si="30"/>
        <v>4.4543050537457938E-3</v>
      </c>
      <c r="L94" s="119">
        <f t="shared" si="31"/>
        <v>4.8919225592249926E-3</v>
      </c>
      <c r="M94" s="22"/>
      <c r="N94" s="22"/>
      <c r="O94" s="22"/>
      <c r="P94" s="22"/>
      <c r="Q94" s="22"/>
      <c r="R94" s="22"/>
      <c r="S94" s="22"/>
      <c r="T94" s="22"/>
      <c r="U94" s="22"/>
      <c r="V94" s="13"/>
      <c r="W94" s="75">
        <v>502200</v>
      </c>
      <c r="X94" s="75" vm="52">
        <v>525900.00000000012</v>
      </c>
      <c r="Y94" s="76">
        <v>-23700.000000000116</v>
      </c>
      <c r="Z94" s="87">
        <v>-4.5065601825442281E-2</v>
      </c>
      <c r="AA94" s="22"/>
      <c r="AB94" s="119">
        <v>6.8259834503869151E-3</v>
      </c>
      <c r="AC94" s="119">
        <v>7.3524782120920418E-3</v>
      </c>
      <c r="AD94" s="22"/>
      <c r="AE94" s="22"/>
      <c r="AF94" s="22"/>
      <c r="AG94" s="22"/>
      <c r="AH94" s="22"/>
      <c r="AI94" s="22"/>
      <c r="AJ94" s="22"/>
      <c r="AK94" s="22"/>
      <c r="AL94" s="22"/>
      <c r="AM94" s="13"/>
      <c r="AN94" s="75">
        <v>9087.69</v>
      </c>
      <c r="AO94" s="75" vm="107">
        <v>67688</v>
      </c>
      <c r="AP94" s="76">
        <v>-58600.31</v>
      </c>
      <c r="AQ94" s="87">
        <v>-0.86574149036756887</v>
      </c>
      <c r="AR94" s="22"/>
      <c r="AS94" s="119">
        <v>3.9294245612191603E-4</v>
      </c>
      <c r="AT94" s="119">
        <v>2.7592167891556259E-3</v>
      </c>
      <c r="AU94" s="22"/>
      <c r="AV94" s="22"/>
      <c r="AW94" s="22"/>
      <c r="AX94" s="22"/>
      <c r="AY94" s="22"/>
      <c r="AZ94" s="22"/>
      <c r="BA94" s="22"/>
      <c r="BB94" s="22"/>
      <c r="BC94" s="22"/>
      <c r="BD94" s="13"/>
      <c r="BE94" s="75">
        <v>59800</v>
      </c>
      <c r="BF94" s="75" vm="162">
        <v>44293.0576</v>
      </c>
      <c r="BG94" s="76">
        <v>15506.9424</v>
      </c>
      <c r="BH94" s="87">
        <v>0.35009871163195561</v>
      </c>
      <c r="BI94" s="22"/>
      <c r="BJ94" s="119">
        <v>3.2864634041045353E-3</v>
      </c>
      <c r="BK94" s="119">
        <v>2.4221376289608131E-3</v>
      </c>
      <c r="BL94" s="22"/>
      <c r="BM94" s="22"/>
      <c r="BN94" s="22"/>
      <c r="BO94" s="22"/>
      <c r="BP94" s="22"/>
      <c r="BQ94" s="22"/>
      <c r="BR94" s="22"/>
      <c r="BS94" s="22"/>
      <c r="BT94" s="22"/>
      <c r="BU94" s="13"/>
      <c r="BV94" s="75">
        <v>59000</v>
      </c>
      <c r="BW94" s="75" vm="217">
        <v>55000</v>
      </c>
      <c r="BX94" s="76">
        <v>4000</v>
      </c>
      <c r="BY94" s="87">
        <v>7.2727272727272751E-2</v>
      </c>
      <c r="BZ94" s="22"/>
      <c r="CA94" s="119">
        <v>3.5589679521901866E-3</v>
      </c>
      <c r="CB94" s="119">
        <v>2.9650931473039367E-3</v>
      </c>
      <c r="CC94" s="22"/>
      <c r="CD94" s="22"/>
      <c r="CE94" s="22"/>
      <c r="CF94" s="22"/>
      <c r="CG94" s="22"/>
      <c r="CH94" s="22"/>
      <c r="CI94" s="22"/>
      <c r="CJ94" s="22"/>
      <c r="CK94" s="22"/>
      <c r="CL94" s="13"/>
      <c r="CM94" s="75">
        <v>41000</v>
      </c>
      <c r="CN94" s="75" vm="272">
        <v>51000</v>
      </c>
      <c r="CO94" s="76">
        <v>-10000</v>
      </c>
      <c r="CP94" s="87">
        <v>-0.19607843137254899</v>
      </c>
      <c r="CQ94" s="22"/>
      <c r="CR94" s="119">
        <v>3.8992501439816438E-3</v>
      </c>
      <c r="CS94" s="119">
        <v>4.9085125707327192E-3</v>
      </c>
      <c r="CT94" s="22"/>
      <c r="CU94" s="22"/>
      <c r="CV94" s="22"/>
      <c r="CW94" s="22"/>
      <c r="CX94" s="22"/>
      <c r="CY94" s="22"/>
      <c r="CZ94" s="22"/>
      <c r="DA94" s="22"/>
      <c r="DB94" s="22"/>
      <c r="DC94" s="13"/>
      <c r="DD94" s="75">
        <v>14400</v>
      </c>
      <c r="DE94" s="75" vm="327">
        <v>16900</v>
      </c>
      <c r="DF94" s="76">
        <v>-2500</v>
      </c>
      <c r="DG94" s="87">
        <v>-0.14792899408284022</v>
      </c>
      <c r="DH94" s="22"/>
      <c r="DI94" s="119">
        <v>3.9847173960781334E-3</v>
      </c>
      <c r="DJ94" s="119">
        <v>4.6066036154014294E-3</v>
      </c>
      <c r="DK94" s="22"/>
      <c r="DL94" s="22"/>
      <c r="DM94" s="22"/>
      <c r="DN94" s="22"/>
      <c r="DO94" s="22"/>
      <c r="DP94" s="22"/>
      <c r="DQ94" s="22"/>
      <c r="DR94" s="22"/>
      <c r="DS94" s="22"/>
      <c r="DT94" s="13"/>
      <c r="DU94" s="75">
        <v>11364.820372969869</v>
      </c>
      <c r="DV94" s="75" vm="382">
        <v>11331.396363766868</v>
      </c>
      <c r="DW94" s="76">
        <v>33.424009203001333</v>
      </c>
      <c r="DX94" s="87">
        <v>2.9496814099521096E-3</v>
      </c>
      <c r="DY94" s="22"/>
      <c r="DZ94" s="119">
        <v>1.5201095370185548E-3</v>
      </c>
      <c r="EA94" s="119">
        <v>1.5074666751990241E-3</v>
      </c>
      <c r="EB94" s="22"/>
      <c r="EC94" s="22"/>
      <c r="ED94" s="22"/>
      <c r="EE94" s="22"/>
      <c r="EF94" s="22"/>
      <c r="EG94" s="22"/>
      <c r="EH94" s="22"/>
      <c r="EI94" s="22"/>
      <c r="EJ94" s="22"/>
      <c r="EK94" s="13"/>
      <c r="EL94" s="75">
        <v>0</v>
      </c>
      <c r="EM94" s="75" vm="436">
        <v>0</v>
      </c>
      <c r="EN94" s="76">
        <v>0</v>
      </c>
      <c r="EO94" s="87" t="s">
        <v>589</v>
      </c>
      <c r="EP94" s="22"/>
      <c r="EQ94" s="119">
        <v>0</v>
      </c>
      <c r="ER94" s="119">
        <v>0</v>
      </c>
      <c r="ES94" s="22"/>
      <c r="ET94" s="22"/>
      <c r="EU94" s="22"/>
      <c r="EV94" s="22"/>
      <c r="EW94" s="22"/>
      <c r="EX94" s="22"/>
      <c r="EY94" s="22"/>
      <c r="EZ94" s="22"/>
      <c r="FA94" s="22"/>
      <c r="FB94" s="13"/>
      <c r="FC94" s="75">
        <v>1</v>
      </c>
      <c r="FD94" s="75" vm="491">
        <v>1</v>
      </c>
      <c r="FE94" s="76">
        <v>0</v>
      </c>
      <c r="FF94" s="87">
        <v>0</v>
      </c>
      <c r="FG94" s="22"/>
      <c r="FH94" s="119">
        <v>7.2581034526077176E-6</v>
      </c>
      <c r="FI94" s="119">
        <v>6.583043179737495E-6</v>
      </c>
      <c r="FJ94" s="22"/>
      <c r="FK94" s="22"/>
      <c r="FL94" s="22"/>
      <c r="FM94" s="22"/>
      <c r="FN94" s="22"/>
      <c r="FO94" s="22"/>
      <c r="FP94" s="22"/>
      <c r="FQ94" s="22"/>
      <c r="FR94" s="22"/>
      <c r="FS94" s="13"/>
    </row>
    <row r="95" spans="1:175" x14ac:dyDescent="0.2">
      <c r="A95" s="42">
        <v>684</v>
      </c>
      <c r="B95" s="46"/>
      <c r="C95" s="46" t="str">
        <f>VLOOKUP($A95&amp;C$1,TEXTDF,(SPRCODE="DE")*2+(SPRCODE="FR")*3,FALSE)</f>
        <v>Deckungskapital für laufende Alters- und Hinterbliebenenrenten</v>
      </c>
      <c r="D95" s="46"/>
      <c r="E95" s="46"/>
      <c r="F95" s="80">
        <f>+SUBTOTAL(9,F96:F97)</f>
        <v>42687873.603119351</v>
      </c>
      <c r="G95" s="80">
        <f>+SUBTOTAL(9,G96:G97)</f>
        <v>41581262.278884821</v>
      </c>
      <c r="H95" s="93">
        <f t="shared" si="27"/>
        <v>1106611.3242345303</v>
      </c>
      <c r="I95" s="94">
        <f t="shared" si="29"/>
        <v>2.6613221042028679E-2</v>
      </c>
      <c r="J95" s="22"/>
      <c r="K95" s="110">
        <f t="shared" si="30"/>
        <v>0.27286195490680232</v>
      </c>
      <c r="L95" s="110">
        <f t="shared" si="31"/>
        <v>0.26344873792689205</v>
      </c>
      <c r="M95" s="22"/>
      <c r="N95" s="22"/>
      <c r="O95" s="22"/>
      <c r="P95" s="22"/>
      <c r="Q95" s="22"/>
      <c r="R95" s="22"/>
      <c r="S95" s="22"/>
      <c r="T95" s="22"/>
      <c r="U95" s="22"/>
      <c r="V95" s="13"/>
      <c r="W95" s="80">
        <v>15330368.200389998</v>
      </c>
      <c r="X95" s="80">
        <v>14346029.286819998</v>
      </c>
      <c r="Y95" s="93">
        <v>984338.91356999986</v>
      </c>
      <c r="Z95" s="94">
        <v>6.8614032070485997E-2</v>
      </c>
      <c r="AA95" s="22"/>
      <c r="AB95" s="110">
        <v>0.2083728387578653</v>
      </c>
      <c r="AC95" s="110">
        <v>0.20056829770180329</v>
      </c>
      <c r="AD95" s="22"/>
      <c r="AE95" s="22"/>
      <c r="AF95" s="22"/>
      <c r="AG95" s="22"/>
      <c r="AH95" s="22"/>
      <c r="AI95" s="22"/>
      <c r="AJ95" s="22"/>
      <c r="AK95" s="22"/>
      <c r="AL95" s="22"/>
      <c r="AM95" s="13"/>
      <c r="AN95" s="80">
        <v>13169082</v>
      </c>
      <c r="AO95" s="80">
        <v>13580031</v>
      </c>
      <c r="AP95" s="93">
        <v>-410949</v>
      </c>
      <c r="AQ95" s="94">
        <v>-3.0261271126700628E-2</v>
      </c>
      <c r="AR95" s="22"/>
      <c r="AS95" s="110">
        <v>0.56941768765780021</v>
      </c>
      <c r="AT95" s="110">
        <v>0.55357300455699487</v>
      </c>
      <c r="AU95" s="22"/>
      <c r="AV95" s="22"/>
      <c r="AW95" s="22"/>
      <c r="AX95" s="22"/>
      <c r="AY95" s="22"/>
      <c r="AZ95" s="22"/>
      <c r="BA95" s="22"/>
      <c r="BB95" s="22"/>
      <c r="BC95" s="22"/>
      <c r="BD95" s="13"/>
      <c r="BE95" s="80">
        <v>3216007.0889900001</v>
      </c>
      <c r="BF95" s="80">
        <v>3019858.8630400007</v>
      </c>
      <c r="BG95" s="93">
        <v>196148.22594999941</v>
      </c>
      <c r="BH95" s="94">
        <v>6.4952779201258082E-2</v>
      </c>
      <c r="BI95" s="22"/>
      <c r="BJ95" s="110">
        <v>0.1767439733328828</v>
      </c>
      <c r="BK95" s="110">
        <v>0.16513905751044841</v>
      </c>
      <c r="BL95" s="22"/>
      <c r="BM95" s="22"/>
      <c r="BN95" s="22"/>
      <c r="BO95" s="22"/>
      <c r="BP95" s="22"/>
      <c r="BQ95" s="22"/>
      <c r="BR95" s="22"/>
      <c r="BS95" s="22"/>
      <c r="BT95" s="22"/>
      <c r="BU95" s="13"/>
      <c r="BV95" s="80">
        <v>3464492.3499999996</v>
      </c>
      <c r="BW95" s="80">
        <v>3275039.5730000003</v>
      </c>
      <c r="BX95" s="93">
        <v>189452.7769999993</v>
      </c>
      <c r="BY95" s="94">
        <v>5.7847477191384611E-2</v>
      </c>
      <c r="BZ95" s="22"/>
      <c r="CA95" s="110">
        <v>0.20898334312301808</v>
      </c>
      <c r="CB95" s="110">
        <v>0.17655995263730023</v>
      </c>
      <c r="CC95" s="22"/>
      <c r="CD95" s="22"/>
      <c r="CE95" s="22"/>
      <c r="CF95" s="22"/>
      <c r="CG95" s="22"/>
      <c r="CH95" s="22"/>
      <c r="CI95" s="22"/>
      <c r="CJ95" s="22"/>
      <c r="CK95" s="22"/>
      <c r="CL95" s="13"/>
      <c r="CM95" s="80">
        <v>2068935.3840999999</v>
      </c>
      <c r="CN95" s="80">
        <v>1960139.6145000001</v>
      </c>
      <c r="CO95" s="93">
        <v>108795.76959999977</v>
      </c>
      <c r="CP95" s="94">
        <v>5.5504092053030529E-2</v>
      </c>
      <c r="CQ95" s="22"/>
      <c r="CR95" s="110">
        <v>0.19676333156928397</v>
      </c>
      <c r="CS95" s="110">
        <v>0.18865431251302817</v>
      </c>
      <c r="CT95" s="22"/>
      <c r="CU95" s="22"/>
      <c r="CV95" s="22"/>
      <c r="CW95" s="22"/>
      <c r="CX95" s="22"/>
      <c r="CY95" s="22"/>
      <c r="CZ95" s="22"/>
      <c r="DA95" s="22"/>
      <c r="DB95" s="22"/>
      <c r="DC95" s="13"/>
      <c r="DD95" s="80">
        <v>882973.02745650872</v>
      </c>
      <c r="DE95" s="80">
        <v>810752.05911000026</v>
      </c>
      <c r="DF95" s="93">
        <v>72220.968346508453</v>
      </c>
      <c r="DG95" s="94">
        <v>8.907898232881295E-2</v>
      </c>
      <c r="DH95" s="22"/>
      <c r="DI95" s="110">
        <v>0.24433319324817537</v>
      </c>
      <c r="DJ95" s="110">
        <v>0.22099487376865565</v>
      </c>
      <c r="DK95" s="22"/>
      <c r="DL95" s="22"/>
      <c r="DM95" s="22"/>
      <c r="DN95" s="22"/>
      <c r="DO95" s="22"/>
      <c r="DP95" s="22"/>
      <c r="DQ95" s="22"/>
      <c r="DR95" s="22"/>
      <c r="DS95" s="22"/>
      <c r="DT95" s="13"/>
      <c r="DU95" s="80">
        <v>3347542.7343828473</v>
      </c>
      <c r="DV95" s="80">
        <v>3373116.9290648224</v>
      </c>
      <c r="DW95" s="93">
        <v>-25574.194681975059</v>
      </c>
      <c r="DX95" s="94">
        <v>-7.5817693900891436E-3</v>
      </c>
      <c r="DY95" s="22"/>
      <c r="DZ95" s="110">
        <v>0.44775293133672023</v>
      </c>
      <c r="EA95" s="110">
        <v>0.44874093173319574</v>
      </c>
      <c r="EB95" s="22"/>
      <c r="EC95" s="22"/>
      <c r="ED95" s="22"/>
      <c r="EE95" s="22"/>
      <c r="EF95" s="22"/>
      <c r="EG95" s="22"/>
      <c r="EH95" s="22"/>
      <c r="EI95" s="22"/>
      <c r="EJ95" s="22"/>
      <c r="EK95" s="13"/>
      <c r="EL95" s="80">
        <v>1196733.0090000001</v>
      </c>
      <c r="EM95" s="80">
        <v>1204134.7990000001</v>
      </c>
      <c r="EN95" s="93">
        <v>-7401.7900000000373</v>
      </c>
      <c r="EO95" s="94">
        <v>-6.1469779015995707E-3</v>
      </c>
      <c r="EP95" s="22"/>
      <c r="EQ95" s="110">
        <v>0.37057264940412615</v>
      </c>
      <c r="ER95" s="110">
        <v>0.3748378278866093</v>
      </c>
      <c r="ES95" s="22"/>
      <c r="ET95" s="22"/>
      <c r="EU95" s="22"/>
      <c r="EV95" s="22"/>
      <c r="EW95" s="22"/>
      <c r="EX95" s="22"/>
      <c r="EY95" s="22"/>
      <c r="EZ95" s="22"/>
      <c r="FA95" s="22"/>
      <c r="FB95" s="13"/>
      <c r="FC95" s="80">
        <v>11739.808799999999</v>
      </c>
      <c r="FD95" s="80">
        <v>12160.154350000001</v>
      </c>
      <c r="FE95" s="93">
        <v>-420.34555000000182</v>
      </c>
      <c r="FF95" s="94">
        <v>-3.4567451851464481E-2</v>
      </c>
      <c r="FG95" s="22"/>
      <c r="FH95" s="110">
        <v>8.5208746784234457E-2</v>
      </c>
      <c r="FI95" s="110">
        <v>8.0050821158322738E-2</v>
      </c>
      <c r="FJ95" s="22"/>
      <c r="FK95" s="22"/>
      <c r="FL95" s="22"/>
      <c r="FM95" s="22"/>
      <c r="FN95" s="22"/>
      <c r="FO95" s="22"/>
      <c r="FP95" s="22"/>
      <c r="FQ95" s="22"/>
      <c r="FR95" s="22"/>
      <c r="FS95" s="13"/>
    </row>
    <row r="96" spans="1:175" x14ac:dyDescent="0.2">
      <c r="A96" s="42">
        <v>685</v>
      </c>
      <c r="B96" s="46"/>
      <c r="C96" s="46"/>
      <c r="D96" s="79" t="str">
        <f>VLOOKUP($A96&amp;D$1,TEXTDF,(SPRCODE="DE")*2+(SPRCODE="FR")*3,FALSE)</f>
        <v>Obligatorium</v>
      </c>
      <c r="E96" s="74"/>
      <c r="F96" s="75">
        <f t="shared" ref="F96:F97" si="36">+W96*$G$5+AN96*$H$5+BE96*$I$5+BV96*$K$5+CM96*$L$5+DD96*$M$5+DU96*$N$5+EL96*$P$5+FC96*$Q$5</f>
        <v>21610037.107673004</v>
      </c>
      <c r="G96" s="75">
        <f t="shared" ref="G96:G97" si="37">+X96*$G$5+AO96*$H$5+BF96*$I$5+BW96*$K$5+CN96*$L$5+DE96*$M$5+DV96*$N$5+EM96*$P$5+FD96*$Q$5</f>
        <v>20784967.58099138</v>
      </c>
      <c r="H96" s="76">
        <f t="shared" si="27"/>
        <v>825069.52668162435</v>
      </c>
      <c r="I96" s="87">
        <f t="shared" si="29"/>
        <v>3.9695492594185255E-2</v>
      </c>
      <c r="J96" s="22"/>
      <c r="K96" s="119">
        <f t="shared" si="30"/>
        <v>0.13813189726033376</v>
      </c>
      <c r="L96" s="119">
        <f t="shared" si="31"/>
        <v>0.13168848603819733</v>
      </c>
      <c r="M96" s="22"/>
      <c r="N96" s="22"/>
      <c r="O96" s="22"/>
      <c r="P96" s="22"/>
      <c r="Q96" s="22"/>
      <c r="R96" s="22"/>
      <c r="S96" s="22"/>
      <c r="T96" s="22"/>
      <c r="U96" s="22"/>
      <c r="V96" s="13"/>
      <c r="W96" s="75">
        <v>7185038.9383899979</v>
      </c>
      <c r="X96" s="75">
        <v>6648613.5229369896</v>
      </c>
      <c r="Y96" s="76">
        <v>536425.41545300838</v>
      </c>
      <c r="Z96" s="87">
        <v>8.0682297685434667E-2</v>
      </c>
      <c r="AA96" s="22"/>
      <c r="AB96" s="119">
        <v>9.7660208848736954E-2</v>
      </c>
      <c r="AC96" s="119">
        <v>9.2952626103850008E-2</v>
      </c>
      <c r="AD96" s="22"/>
      <c r="AE96" s="22"/>
      <c r="AF96" s="22"/>
      <c r="AG96" s="22"/>
      <c r="AH96" s="22"/>
      <c r="AI96" s="22"/>
      <c r="AJ96" s="22"/>
      <c r="AK96" s="22"/>
      <c r="AL96" s="22"/>
      <c r="AM96" s="13"/>
      <c r="AN96" s="75">
        <v>6581303.0299999993</v>
      </c>
      <c r="AO96" s="75">
        <v>6608250</v>
      </c>
      <c r="AP96" s="76">
        <v>-26946.970000000671</v>
      </c>
      <c r="AQ96" s="87">
        <v>-4.0777770211478659E-3</v>
      </c>
      <c r="AR96" s="22"/>
      <c r="AS96" s="119">
        <v>0.28456883730527865</v>
      </c>
      <c r="AT96" s="119">
        <v>0.26937705866531242</v>
      </c>
      <c r="AU96" s="22"/>
      <c r="AV96" s="22"/>
      <c r="AW96" s="22"/>
      <c r="AX96" s="22"/>
      <c r="AY96" s="22"/>
      <c r="AZ96" s="22"/>
      <c r="BA96" s="22"/>
      <c r="BB96" s="22"/>
      <c r="BC96" s="22"/>
      <c r="BD96" s="13"/>
      <c r="BE96" s="75">
        <v>1579207.7445636021</v>
      </c>
      <c r="BF96" s="75">
        <v>1477038.4498060727</v>
      </c>
      <c r="BG96" s="76">
        <v>102169.29475752939</v>
      </c>
      <c r="BH96" s="87">
        <v>6.917172316735809E-2</v>
      </c>
      <c r="BI96" s="22"/>
      <c r="BJ96" s="119">
        <v>8.6789439130213059E-2</v>
      </c>
      <c r="BK96" s="119">
        <v>8.0770906380083274E-2</v>
      </c>
      <c r="BL96" s="22"/>
      <c r="BM96" s="22"/>
      <c r="BN96" s="22"/>
      <c r="BO96" s="22"/>
      <c r="BP96" s="22"/>
      <c r="BQ96" s="22"/>
      <c r="BR96" s="22"/>
      <c r="BS96" s="22"/>
      <c r="BT96" s="22"/>
      <c r="BU96" s="13"/>
      <c r="BV96" s="75">
        <v>1842200.1372628205</v>
      </c>
      <c r="BW96" s="75">
        <v>1736186.1099968529</v>
      </c>
      <c r="BX96" s="76">
        <v>106014.02726596757</v>
      </c>
      <c r="BY96" s="87">
        <v>6.1061441890097656E-2</v>
      </c>
      <c r="BZ96" s="22"/>
      <c r="CA96" s="119">
        <v>0.1111242584752329</v>
      </c>
      <c r="CB96" s="119">
        <v>9.3599155221744501E-2</v>
      </c>
      <c r="CC96" s="22"/>
      <c r="CD96" s="22"/>
      <c r="CE96" s="22"/>
      <c r="CF96" s="22"/>
      <c r="CG96" s="22"/>
      <c r="CH96" s="22"/>
      <c r="CI96" s="22"/>
      <c r="CJ96" s="22"/>
      <c r="CK96" s="22"/>
      <c r="CL96" s="13"/>
      <c r="CM96" s="75">
        <v>1254712.4956140714</v>
      </c>
      <c r="CN96" s="75">
        <v>1188256.0779436016</v>
      </c>
      <c r="CO96" s="76">
        <v>66456.417670469731</v>
      </c>
      <c r="CP96" s="87">
        <v>5.5927690086365445E-2</v>
      </c>
      <c r="CQ96" s="22"/>
      <c r="CR96" s="119">
        <v>0.11932775315070088</v>
      </c>
      <c r="CS96" s="119">
        <v>0.11436411560462208</v>
      </c>
      <c r="CT96" s="22"/>
      <c r="CU96" s="22"/>
      <c r="CV96" s="22"/>
      <c r="CW96" s="22"/>
      <c r="CX96" s="22"/>
      <c r="CY96" s="22"/>
      <c r="CZ96" s="22"/>
      <c r="DA96" s="22"/>
      <c r="DB96" s="22"/>
      <c r="DC96" s="13"/>
      <c r="DD96" s="75">
        <v>548149.5094279052</v>
      </c>
      <c r="DE96" s="75">
        <v>504517.98486000026</v>
      </c>
      <c r="DF96" s="76">
        <v>43631.52456790494</v>
      </c>
      <c r="DG96" s="87">
        <v>8.6481603980901323E-2</v>
      </c>
      <c r="DH96" s="22"/>
      <c r="DI96" s="119">
        <v>0.15168200596312975</v>
      </c>
      <c r="DJ96" s="119">
        <v>0.13752156053793615</v>
      </c>
      <c r="DK96" s="22"/>
      <c r="DL96" s="22"/>
      <c r="DM96" s="22"/>
      <c r="DN96" s="22"/>
      <c r="DO96" s="22"/>
      <c r="DP96" s="22"/>
      <c r="DQ96" s="22"/>
      <c r="DR96" s="22"/>
      <c r="DS96" s="22"/>
      <c r="DT96" s="13"/>
      <c r="DU96" s="75">
        <v>1718338.4346146088</v>
      </c>
      <c r="DV96" s="75">
        <v>1715560.4820978635</v>
      </c>
      <c r="DW96" s="76">
        <v>2777.9525167453103</v>
      </c>
      <c r="DX96" s="87">
        <v>1.6192681900368822E-3</v>
      </c>
      <c r="DY96" s="22"/>
      <c r="DZ96" s="119">
        <v>0.22983756509656242</v>
      </c>
      <c r="EA96" s="119">
        <v>0.22822873483804193</v>
      </c>
      <c r="EB96" s="22"/>
      <c r="EC96" s="22"/>
      <c r="ED96" s="22"/>
      <c r="EE96" s="22"/>
      <c r="EF96" s="22"/>
      <c r="EG96" s="22"/>
      <c r="EH96" s="22"/>
      <c r="EI96" s="22"/>
      <c r="EJ96" s="22"/>
      <c r="EK96" s="13"/>
      <c r="EL96" s="75">
        <v>898733.00900000008</v>
      </c>
      <c r="EM96" s="75">
        <v>904134.79900000012</v>
      </c>
      <c r="EN96" s="76">
        <v>-5401.7900000000373</v>
      </c>
      <c r="EO96" s="87">
        <v>-5.9745405286629749E-3</v>
      </c>
      <c r="EP96" s="22"/>
      <c r="EQ96" s="119">
        <v>0.27829588533733873</v>
      </c>
      <c r="ER96" s="119">
        <v>0.28145015363338577</v>
      </c>
      <c r="ES96" s="22"/>
      <c r="ET96" s="22"/>
      <c r="EU96" s="22"/>
      <c r="EV96" s="22"/>
      <c r="EW96" s="22"/>
      <c r="EX96" s="22"/>
      <c r="EY96" s="22"/>
      <c r="EZ96" s="22"/>
      <c r="FA96" s="22"/>
      <c r="FB96" s="13"/>
      <c r="FC96" s="75">
        <v>2353.8087999999989</v>
      </c>
      <c r="FD96" s="75">
        <v>2410.1543500000007</v>
      </c>
      <c r="FE96" s="76">
        <v>-56.345550000001822</v>
      </c>
      <c r="FF96" s="87">
        <v>-2.3378398980962278E-2</v>
      </c>
      <c r="FG96" s="22"/>
      <c r="FH96" s="119">
        <v>1.708418777805842E-2</v>
      </c>
      <c r="FI96" s="119">
        <v>1.586615015588216E-2</v>
      </c>
      <c r="FJ96" s="22"/>
      <c r="FK96" s="22"/>
      <c r="FL96" s="22"/>
      <c r="FM96" s="22"/>
      <c r="FN96" s="22"/>
      <c r="FO96" s="22"/>
      <c r="FP96" s="22"/>
      <c r="FQ96" s="22"/>
      <c r="FR96" s="22"/>
      <c r="FS96" s="13"/>
    </row>
    <row r="97" spans="1:175" x14ac:dyDescent="0.2">
      <c r="A97" s="42">
        <v>686</v>
      </c>
      <c r="B97" s="46"/>
      <c r="C97" s="46"/>
      <c r="D97" s="79" t="str">
        <f>VLOOKUP($A97&amp;D$1,TEXTDF,(SPRCODE="DE")*2+(SPRCODE="FR")*3,FALSE)</f>
        <v>Überobligatorium</v>
      </c>
      <c r="E97" s="74"/>
      <c r="F97" s="75">
        <f t="shared" si="36"/>
        <v>21077836.495446347</v>
      </c>
      <c r="G97" s="75">
        <f t="shared" si="37"/>
        <v>20796294.697893441</v>
      </c>
      <c r="H97" s="76">
        <f t="shared" si="27"/>
        <v>281541.79755290598</v>
      </c>
      <c r="I97" s="87">
        <f t="shared" si="29"/>
        <v>1.35380750101326E-2</v>
      </c>
      <c r="J97" s="22"/>
      <c r="K97" s="119">
        <f t="shared" si="30"/>
        <v>0.13473005764646856</v>
      </c>
      <c r="L97" s="119">
        <f t="shared" si="31"/>
        <v>0.1317602518886947</v>
      </c>
      <c r="M97" s="22"/>
      <c r="N97" s="22"/>
      <c r="O97" s="22"/>
      <c r="P97" s="22"/>
      <c r="Q97" s="22"/>
      <c r="R97" s="22"/>
      <c r="S97" s="22"/>
      <c r="T97" s="22"/>
      <c r="U97" s="22"/>
      <c r="V97" s="13"/>
      <c r="W97" s="75">
        <v>8145329.2620000001</v>
      </c>
      <c r="X97" s="75">
        <v>7697415.7638830086</v>
      </c>
      <c r="Y97" s="76">
        <v>447913.49811699148</v>
      </c>
      <c r="Z97" s="87">
        <v>5.8190113650693487E-2</v>
      </c>
      <c r="AA97" s="22"/>
      <c r="AB97" s="119">
        <v>0.11071262990912836</v>
      </c>
      <c r="AC97" s="119">
        <v>0.10761567159795328</v>
      </c>
      <c r="AD97" s="22"/>
      <c r="AE97" s="22"/>
      <c r="AF97" s="22"/>
      <c r="AG97" s="22"/>
      <c r="AH97" s="22"/>
      <c r="AI97" s="22"/>
      <c r="AJ97" s="22"/>
      <c r="AK97" s="22"/>
      <c r="AL97" s="22"/>
      <c r="AM97" s="13"/>
      <c r="AN97" s="75">
        <v>6587778.9700000007</v>
      </c>
      <c r="AO97" s="75">
        <v>6971781</v>
      </c>
      <c r="AP97" s="76">
        <v>-384002.02999999933</v>
      </c>
      <c r="AQ97" s="87">
        <v>-5.5079473953642433E-2</v>
      </c>
      <c r="AR97" s="22"/>
      <c r="AS97" s="119">
        <v>0.28484885035252155</v>
      </c>
      <c r="AT97" s="119">
        <v>0.2841959458916824</v>
      </c>
      <c r="AU97" s="22"/>
      <c r="AV97" s="22"/>
      <c r="AW97" s="22"/>
      <c r="AX97" s="22"/>
      <c r="AY97" s="22"/>
      <c r="AZ97" s="22"/>
      <c r="BA97" s="22"/>
      <c r="BB97" s="22"/>
      <c r="BC97" s="22"/>
      <c r="BD97" s="13"/>
      <c r="BE97" s="75">
        <v>1636799.3444263979</v>
      </c>
      <c r="BF97" s="75">
        <v>1542820.4132339279</v>
      </c>
      <c r="BG97" s="76">
        <v>93978.931192470016</v>
      </c>
      <c r="BH97" s="87">
        <v>6.0913720343821032E-2</v>
      </c>
      <c r="BI97" s="22"/>
      <c r="BJ97" s="119">
        <v>8.9954534202669759E-2</v>
      </c>
      <c r="BK97" s="119">
        <v>8.4368151130365138E-2</v>
      </c>
      <c r="BL97" s="22"/>
      <c r="BM97" s="22"/>
      <c r="BN97" s="22"/>
      <c r="BO97" s="22"/>
      <c r="BP97" s="22"/>
      <c r="BQ97" s="22"/>
      <c r="BR97" s="22"/>
      <c r="BS97" s="22"/>
      <c r="BT97" s="22"/>
      <c r="BU97" s="13"/>
      <c r="BV97" s="75">
        <v>1622292.2127371791</v>
      </c>
      <c r="BW97" s="75">
        <v>1538853.4630031474</v>
      </c>
      <c r="BX97" s="76">
        <v>83438.749734031735</v>
      </c>
      <c r="BY97" s="87">
        <v>5.4221374380375886E-2</v>
      </c>
      <c r="BZ97" s="22"/>
      <c r="CA97" s="119">
        <v>9.7859084647785172E-2</v>
      </c>
      <c r="CB97" s="119">
        <v>8.2960797415555718E-2</v>
      </c>
      <c r="CC97" s="22"/>
      <c r="CD97" s="22"/>
      <c r="CE97" s="22"/>
      <c r="CF97" s="22"/>
      <c r="CG97" s="22"/>
      <c r="CH97" s="22"/>
      <c r="CI97" s="22"/>
      <c r="CJ97" s="22"/>
      <c r="CK97" s="22"/>
      <c r="CL97" s="13"/>
      <c r="CM97" s="75">
        <v>814222.88848592865</v>
      </c>
      <c r="CN97" s="75">
        <v>771883.5365563985</v>
      </c>
      <c r="CO97" s="76">
        <v>42339.351929530152</v>
      </c>
      <c r="CP97" s="87">
        <v>5.4851995054096658E-2</v>
      </c>
      <c r="CQ97" s="22"/>
      <c r="CR97" s="119">
        <v>7.7435578418583104E-2</v>
      </c>
      <c r="CS97" s="119">
        <v>7.4290196908406089E-2</v>
      </c>
      <c r="CT97" s="22"/>
      <c r="CU97" s="22"/>
      <c r="CV97" s="22"/>
      <c r="CW97" s="22"/>
      <c r="CX97" s="22"/>
      <c r="CY97" s="22"/>
      <c r="CZ97" s="22"/>
      <c r="DA97" s="22"/>
      <c r="DB97" s="22"/>
      <c r="DC97" s="13"/>
      <c r="DD97" s="75">
        <v>334823.51802860352</v>
      </c>
      <c r="DE97" s="75">
        <v>306234.07425000001</v>
      </c>
      <c r="DF97" s="76">
        <v>28589.443778603512</v>
      </c>
      <c r="DG97" s="87">
        <v>9.3358140659631328E-2</v>
      </c>
      <c r="DH97" s="22"/>
      <c r="DI97" s="119">
        <v>9.2651187285045622E-2</v>
      </c>
      <c r="DJ97" s="119">
        <v>8.347331323071952E-2</v>
      </c>
      <c r="DK97" s="22"/>
      <c r="DL97" s="22"/>
      <c r="DM97" s="22"/>
      <c r="DN97" s="22"/>
      <c r="DO97" s="22"/>
      <c r="DP97" s="22"/>
      <c r="DQ97" s="22"/>
      <c r="DR97" s="22"/>
      <c r="DS97" s="22"/>
      <c r="DT97" s="13"/>
      <c r="DU97" s="75">
        <v>1629204.2997682386</v>
      </c>
      <c r="DV97" s="75">
        <v>1657556.4469669589</v>
      </c>
      <c r="DW97" s="76">
        <v>-28352.147198720369</v>
      </c>
      <c r="DX97" s="87">
        <v>-1.7104785330599115E-2</v>
      </c>
      <c r="DY97" s="22"/>
      <c r="DZ97" s="119">
        <v>0.21791536624015781</v>
      </c>
      <c r="EA97" s="119">
        <v>0.22051219689515378</v>
      </c>
      <c r="EB97" s="22"/>
      <c r="EC97" s="22"/>
      <c r="ED97" s="22"/>
      <c r="EE97" s="22"/>
      <c r="EF97" s="22"/>
      <c r="EG97" s="22"/>
      <c r="EH97" s="22"/>
      <c r="EI97" s="22"/>
      <c r="EJ97" s="22"/>
      <c r="EK97" s="13"/>
      <c r="EL97" s="75">
        <v>298000</v>
      </c>
      <c r="EM97" s="75">
        <v>300000</v>
      </c>
      <c r="EN97" s="76">
        <v>-2000</v>
      </c>
      <c r="EO97" s="87">
        <v>-6.6666666666667096E-3</v>
      </c>
      <c r="EP97" s="22"/>
      <c r="EQ97" s="119">
        <v>9.227676406678742E-2</v>
      </c>
      <c r="ER97" s="119">
        <v>9.3387674253223529E-2</v>
      </c>
      <c r="ES97" s="22"/>
      <c r="ET97" s="22"/>
      <c r="EU97" s="22"/>
      <c r="EV97" s="22"/>
      <c r="EW97" s="22"/>
      <c r="EX97" s="22"/>
      <c r="EY97" s="22"/>
      <c r="EZ97" s="22"/>
      <c r="FA97" s="22"/>
      <c r="FB97" s="13"/>
      <c r="FC97" s="75">
        <v>9386</v>
      </c>
      <c r="FD97" s="75">
        <v>9750</v>
      </c>
      <c r="FE97" s="76">
        <v>-364</v>
      </c>
      <c r="FF97" s="87">
        <v>-3.7333333333333329E-2</v>
      </c>
      <c r="FG97" s="22"/>
      <c r="FH97" s="119">
        <v>6.8124559006176033E-2</v>
      </c>
      <c r="FI97" s="119">
        <v>6.4184671002440574E-2</v>
      </c>
      <c r="FJ97" s="22"/>
      <c r="FK97" s="22"/>
      <c r="FL97" s="22"/>
      <c r="FM97" s="22"/>
      <c r="FN97" s="22"/>
      <c r="FO97" s="22"/>
      <c r="FP97" s="22"/>
      <c r="FQ97" s="22"/>
      <c r="FR97" s="22"/>
      <c r="FS97" s="13"/>
    </row>
    <row r="98" spans="1:175" x14ac:dyDescent="0.2">
      <c r="A98" s="42">
        <v>687</v>
      </c>
      <c r="B98" s="46"/>
      <c r="C98" s="86" t="str">
        <f>VLOOKUP($A98&amp;C$1,TEXTDF,(SPRCODE="DE")*2+(SPRCODE="FR")*3,FALSE)</f>
        <v>Deckungskapital für laufende Invaliden- und Invalidenkinderrenten</v>
      </c>
      <c r="D98" s="46"/>
      <c r="E98" s="46"/>
      <c r="F98" s="80">
        <f>+SUBTOTAL(9,F99:F100)</f>
        <v>8413380.5896054432</v>
      </c>
      <c r="G98" s="80">
        <f>+SUBTOTAL(9,G99:G100)</f>
        <v>8450097.9870318472</v>
      </c>
      <c r="H98" s="93">
        <f t="shared" si="27"/>
        <v>-36717.397426404059</v>
      </c>
      <c r="I98" s="94">
        <f t="shared" si="29"/>
        <v>-4.345203745891868E-3</v>
      </c>
      <c r="J98" s="22"/>
      <c r="K98" s="110">
        <f t="shared" si="30"/>
        <v>5.377853899208819E-2</v>
      </c>
      <c r="L98" s="110">
        <f t="shared" si="31"/>
        <v>5.3537760232271026E-2</v>
      </c>
      <c r="M98" s="22"/>
      <c r="N98" s="22"/>
      <c r="O98" s="22"/>
      <c r="P98" s="22"/>
      <c r="Q98" s="22"/>
      <c r="R98" s="22"/>
      <c r="S98" s="22"/>
      <c r="T98" s="22"/>
      <c r="U98" s="22"/>
      <c r="V98" s="13"/>
      <c r="W98" s="80">
        <v>2037027.3899599917</v>
      </c>
      <c r="X98" s="80">
        <v>2044258.3622999999</v>
      </c>
      <c r="Y98" s="93">
        <v>-7230.9723400082439</v>
      </c>
      <c r="Z98" s="94">
        <v>-3.5372105959604605E-3</v>
      </c>
      <c r="AA98" s="22"/>
      <c r="AB98" s="110">
        <v>2.7687605041520819E-2</v>
      </c>
      <c r="AC98" s="110">
        <v>2.858027204544154E-2</v>
      </c>
      <c r="AD98" s="22"/>
      <c r="AE98" s="22"/>
      <c r="AF98" s="22"/>
      <c r="AG98" s="22"/>
      <c r="AH98" s="22"/>
      <c r="AI98" s="22"/>
      <c r="AJ98" s="22"/>
      <c r="AK98" s="22"/>
      <c r="AL98" s="22"/>
      <c r="AM98" s="13"/>
      <c r="AN98" s="80">
        <v>1385043.70732</v>
      </c>
      <c r="AO98" s="80">
        <v>1369330.9635000001</v>
      </c>
      <c r="AP98" s="93">
        <v>15712.743819999974</v>
      </c>
      <c r="AQ98" s="94">
        <v>1.147475974678791E-2</v>
      </c>
      <c r="AR98" s="22"/>
      <c r="AS98" s="110">
        <v>5.9887878678797912E-2</v>
      </c>
      <c r="AT98" s="110">
        <v>5.5819066664694626E-2</v>
      </c>
      <c r="AU98" s="22"/>
      <c r="AV98" s="22"/>
      <c r="AW98" s="22"/>
      <c r="AX98" s="22"/>
      <c r="AY98" s="22"/>
      <c r="AZ98" s="22"/>
      <c r="BA98" s="22"/>
      <c r="BB98" s="22"/>
      <c r="BC98" s="22"/>
      <c r="BD98" s="13"/>
      <c r="BE98" s="80">
        <v>736849.05001000012</v>
      </c>
      <c r="BF98" s="80">
        <v>731471.99645000009</v>
      </c>
      <c r="BG98" s="93">
        <v>5377.0535600000294</v>
      </c>
      <c r="BH98" s="94">
        <v>7.3510039838791119E-3</v>
      </c>
      <c r="BI98" s="22"/>
      <c r="BJ98" s="110">
        <v>4.049544209376351E-2</v>
      </c>
      <c r="BK98" s="110">
        <v>4.0000079992956628E-2</v>
      </c>
      <c r="BL98" s="22"/>
      <c r="BM98" s="22"/>
      <c r="BN98" s="22"/>
      <c r="BO98" s="22"/>
      <c r="BP98" s="22"/>
      <c r="BQ98" s="22"/>
      <c r="BR98" s="22"/>
      <c r="BS98" s="22"/>
      <c r="BT98" s="22"/>
      <c r="BU98" s="13"/>
      <c r="BV98" s="80">
        <v>1167493.7549999999</v>
      </c>
      <c r="BW98" s="80">
        <v>1236212.5009999999</v>
      </c>
      <c r="BX98" s="93">
        <v>-68718.746000000043</v>
      </c>
      <c r="BY98" s="94">
        <v>-5.5588133872139234E-2</v>
      </c>
      <c r="BZ98" s="22"/>
      <c r="CA98" s="110">
        <v>7.0424963702155619E-2</v>
      </c>
      <c r="CB98" s="110">
        <v>6.6645185733210197E-2</v>
      </c>
      <c r="CC98" s="22"/>
      <c r="CD98" s="22"/>
      <c r="CE98" s="22"/>
      <c r="CF98" s="22"/>
      <c r="CG98" s="22"/>
      <c r="CH98" s="22"/>
      <c r="CI98" s="22"/>
      <c r="CJ98" s="22"/>
      <c r="CK98" s="22"/>
      <c r="CL98" s="13"/>
      <c r="CM98" s="80">
        <v>634141.70039999997</v>
      </c>
      <c r="CN98" s="80">
        <v>632929.92064999987</v>
      </c>
      <c r="CO98" s="93">
        <v>1211.7797500001034</v>
      </c>
      <c r="CP98" s="94">
        <v>1.9145559570885595E-3</v>
      </c>
      <c r="CQ98" s="22"/>
      <c r="CR98" s="110">
        <v>6.0309197965596695E-2</v>
      </c>
      <c r="CS98" s="110">
        <v>6.0916558272615426E-2</v>
      </c>
      <c r="CT98" s="22"/>
      <c r="CU98" s="22"/>
      <c r="CV98" s="22"/>
      <c r="CW98" s="22"/>
      <c r="CX98" s="22"/>
      <c r="CY98" s="22"/>
      <c r="CZ98" s="22"/>
      <c r="DA98" s="22"/>
      <c r="DB98" s="22"/>
      <c r="DC98" s="13"/>
      <c r="DD98" s="80">
        <v>157329.43941660208</v>
      </c>
      <c r="DE98" s="80">
        <v>158030.74050999997</v>
      </c>
      <c r="DF98" s="93">
        <v>-701.30109339789487</v>
      </c>
      <c r="DG98" s="94">
        <v>-4.4377511054788377E-3</v>
      </c>
      <c r="DH98" s="22"/>
      <c r="DI98" s="110">
        <v>4.3535649594344097E-2</v>
      </c>
      <c r="DJ98" s="110">
        <v>4.307603435372373E-2</v>
      </c>
      <c r="DK98" s="22"/>
      <c r="DL98" s="22"/>
      <c r="DM98" s="22"/>
      <c r="DN98" s="22"/>
      <c r="DO98" s="22"/>
      <c r="DP98" s="22"/>
      <c r="DQ98" s="22"/>
      <c r="DR98" s="22"/>
      <c r="DS98" s="22"/>
      <c r="DT98" s="13"/>
      <c r="DU98" s="80">
        <v>1001880.91459885</v>
      </c>
      <c r="DV98" s="80">
        <v>981429.11117184581</v>
      </c>
      <c r="DW98" s="93">
        <v>20451.803427004139</v>
      </c>
      <c r="DX98" s="94">
        <v>2.0838798436072725E-2</v>
      </c>
      <c r="DY98" s="22"/>
      <c r="DZ98" s="110">
        <v>0.13400728592779332</v>
      </c>
      <c r="EA98" s="110">
        <v>0.13056393331121097</v>
      </c>
      <c r="EB98" s="22"/>
      <c r="EC98" s="22"/>
      <c r="ED98" s="22"/>
      <c r="EE98" s="22"/>
      <c r="EF98" s="22"/>
      <c r="EG98" s="22"/>
      <c r="EH98" s="22"/>
      <c r="EI98" s="22"/>
      <c r="EJ98" s="22"/>
      <c r="EK98" s="13"/>
      <c r="EL98" s="80">
        <v>1288982.96</v>
      </c>
      <c r="EM98" s="80">
        <v>1291275.47</v>
      </c>
      <c r="EN98" s="93">
        <v>-2292.5100000000093</v>
      </c>
      <c r="EO98" s="94">
        <v>-1.7753841478921339E-3</v>
      </c>
      <c r="EP98" s="22"/>
      <c r="EQ98" s="110">
        <v>0.39913817612761504</v>
      </c>
      <c r="ER98" s="110">
        <v>0.40196404321179369</v>
      </c>
      <c r="ES98" s="22"/>
      <c r="ET98" s="22"/>
      <c r="EU98" s="22"/>
      <c r="EV98" s="22"/>
      <c r="EW98" s="22"/>
      <c r="EX98" s="22"/>
      <c r="EY98" s="22"/>
      <c r="EZ98" s="22"/>
      <c r="FA98" s="22"/>
      <c r="FB98" s="13"/>
      <c r="FC98" s="80">
        <v>4631.6728999999987</v>
      </c>
      <c r="FD98" s="80">
        <v>5158.9214499999998</v>
      </c>
      <c r="FE98" s="93">
        <v>-527.24855000000116</v>
      </c>
      <c r="FF98" s="94">
        <v>-0.10220131380368302</v>
      </c>
      <c r="FG98" s="22"/>
      <c r="FH98" s="110">
        <v>3.3617161066839589E-2</v>
      </c>
      <c r="FI98" s="110">
        <v>3.3961402666223967E-2</v>
      </c>
      <c r="FJ98" s="22"/>
      <c r="FK98" s="22"/>
      <c r="FL98" s="22"/>
      <c r="FM98" s="22"/>
      <c r="FN98" s="22"/>
      <c r="FO98" s="22"/>
      <c r="FP98" s="22"/>
      <c r="FQ98" s="22"/>
      <c r="FR98" s="22"/>
      <c r="FS98" s="13"/>
    </row>
    <row r="99" spans="1:175" x14ac:dyDescent="0.2">
      <c r="A99" s="42">
        <v>688</v>
      </c>
      <c r="B99" s="46"/>
      <c r="C99" s="86"/>
      <c r="D99" s="79" t="str">
        <f>VLOOKUP($A99&amp;D$1,TEXTDF,(SPRCODE="DE")*2+(SPRCODE="FR")*3,FALSE)</f>
        <v>Obligatorium</v>
      </c>
      <c r="E99" s="74"/>
      <c r="F99" s="75">
        <f t="shared" ref="F99:F106" si="38">+W99*$G$5+AN99*$H$5+BE99*$I$5+BV99*$K$5+CM99*$L$5+DD99*$M$5+DU99*$N$5+EL99*$P$5+FC99*$Q$5</f>
        <v>4937221.9757212</v>
      </c>
      <c r="G99" s="75">
        <f t="shared" ref="G99:G106" si="39">+X99*$G$5+AO99*$H$5+BF99*$I$5+BW99*$K$5+CN99*$L$5+DE99*$M$5+DV99*$N$5+EM99*$P$5+FD99*$Q$5</f>
        <v>5032351.2966938475</v>
      </c>
      <c r="H99" s="76">
        <f t="shared" si="27"/>
        <v>-95129.320972647518</v>
      </c>
      <c r="I99" s="87">
        <f t="shared" si="29"/>
        <v>-1.8903553302239806E-2</v>
      </c>
      <c r="J99" s="22"/>
      <c r="K99" s="119">
        <f t="shared" si="30"/>
        <v>3.15588462575861E-2</v>
      </c>
      <c r="L99" s="119">
        <f t="shared" si="31"/>
        <v>3.1883750642942459E-2</v>
      </c>
      <c r="M99" s="22"/>
      <c r="N99" s="22"/>
      <c r="O99" s="22"/>
      <c r="P99" s="22"/>
      <c r="Q99" s="22"/>
      <c r="R99" s="22"/>
      <c r="S99" s="22"/>
      <c r="T99" s="22"/>
      <c r="U99" s="22"/>
      <c r="V99" s="13"/>
      <c r="W99" s="75">
        <v>1323404.1103671552</v>
      </c>
      <c r="X99" s="75">
        <v>1332497.4711633041</v>
      </c>
      <c r="Y99" s="76">
        <v>-9093.3607961488888</v>
      </c>
      <c r="Z99" s="87">
        <v>-6.8242987269687694E-3</v>
      </c>
      <c r="AA99" s="22"/>
      <c r="AB99" s="119">
        <v>1.7987922253166505E-2</v>
      </c>
      <c r="AC99" s="119">
        <v>1.8629318548005199E-2</v>
      </c>
      <c r="AD99" s="22"/>
      <c r="AE99" s="22"/>
      <c r="AF99" s="22"/>
      <c r="AG99" s="22"/>
      <c r="AH99" s="22"/>
      <c r="AI99" s="22"/>
      <c r="AJ99" s="22"/>
      <c r="AK99" s="22"/>
      <c r="AL99" s="22"/>
      <c r="AM99" s="13"/>
      <c r="AN99" s="75">
        <v>753216.25732000009</v>
      </c>
      <c r="AO99" s="75">
        <v>775855.96350000007</v>
      </c>
      <c r="AP99" s="76">
        <v>-22639.706179999979</v>
      </c>
      <c r="AQ99" s="87">
        <v>-2.9180295370636711E-2</v>
      </c>
      <c r="AR99" s="22"/>
      <c r="AS99" s="119">
        <v>3.2568303511924149E-2</v>
      </c>
      <c r="AT99" s="119">
        <v>3.1626799439423751E-2</v>
      </c>
      <c r="AU99" s="22"/>
      <c r="AV99" s="22"/>
      <c r="AW99" s="22"/>
      <c r="AX99" s="22"/>
      <c r="AY99" s="22"/>
      <c r="AZ99" s="22"/>
      <c r="BA99" s="22"/>
      <c r="BB99" s="22"/>
      <c r="BC99" s="22"/>
      <c r="BD99" s="13"/>
      <c r="BE99" s="75">
        <v>420929.25048979558</v>
      </c>
      <c r="BF99" s="75">
        <v>422776.40218791395</v>
      </c>
      <c r="BG99" s="76">
        <v>-1847.1516981183668</v>
      </c>
      <c r="BH99" s="87">
        <v>-4.3690983899743463E-3</v>
      </c>
      <c r="BI99" s="22"/>
      <c r="BJ99" s="119">
        <v>2.3133253803542878E-2</v>
      </c>
      <c r="BK99" s="119">
        <v>2.3119258138007096E-2</v>
      </c>
      <c r="BL99" s="22"/>
      <c r="BM99" s="22"/>
      <c r="BN99" s="22"/>
      <c r="BO99" s="22"/>
      <c r="BP99" s="22"/>
      <c r="BQ99" s="22"/>
      <c r="BR99" s="22"/>
      <c r="BS99" s="22"/>
      <c r="BT99" s="22"/>
      <c r="BU99" s="13"/>
      <c r="BV99" s="75">
        <v>680855.04038686911</v>
      </c>
      <c r="BW99" s="75">
        <v>745203.55991893751</v>
      </c>
      <c r="BX99" s="76">
        <v>-64348.5195320684</v>
      </c>
      <c r="BY99" s="87">
        <v>-8.635025782628869E-2</v>
      </c>
      <c r="BZ99" s="22"/>
      <c r="CA99" s="119">
        <v>4.1070190997017329E-2</v>
      </c>
      <c r="CB99" s="119">
        <v>4.0174508524766187E-2</v>
      </c>
      <c r="CC99" s="22"/>
      <c r="CD99" s="22"/>
      <c r="CE99" s="22"/>
      <c r="CF99" s="22"/>
      <c r="CG99" s="22"/>
      <c r="CH99" s="22"/>
      <c r="CI99" s="22"/>
      <c r="CJ99" s="22"/>
      <c r="CK99" s="22"/>
      <c r="CL99" s="13"/>
      <c r="CM99" s="75">
        <v>401100.39408392512</v>
      </c>
      <c r="CN99" s="75">
        <v>392397.64756047155</v>
      </c>
      <c r="CO99" s="76">
        <v>8702.746523453563</v>
      </c>
      <c r="CP99" s="87">
        <v>2.2178386077384316E-2</v>
      </c>
      <c r="CQ99" s="22"/>
      <c r="CR99" s="119">
        <v>3.8146116326410712E-2</v>
      </c>
      <c r="CS99" s="119">
        <v>3.7766446779931795E-2</v>
      </c>
      <c r="CT99" s="22"/>
      <c r="CU99" s="22"/>
      <c r="CV99" s="22"/>
      <c r="CW99" s="22"/>
      <c r="CX99" s="22"/>
      <c r="CY99" s="22"/>
      <c r="CZ99" s="22"/>
      <c r="DA99" s="22"/>
      <c r="DB99" s="22"/>
      <c r="DC99" s="13"/>
      <c r="DD99" s="75">
        <v>98407.791877679643</v>
      </c>
      <c r="DE99" s="75">
        <v>99501.187741373767</v>
      </c>
      <c r="DF99" s="76">
        <v>-1093.3958636941243</v>
      </c>
      <c r="DG99" s="87">
        <v>-1.098877197864323E-2</v>
      </c>
      <c r="DH99" s="22"/>
      <c r="DI99" s="119">
        <v>2.7231058347543507E-2</v>
      </c>
      <c r="DJ99" s="119">
        <v>2.7122043265452592E-2</v>
      </c>
      <c r="DK99" s="22"/>
      <c r="DL99" s="22"/>
      <c r="DM99" s="22"/>
      <c r="DN99" s="22"/>
      <c r="DO99" s="22"/>
      <c r="DP99" s="22"/>
      <c r="DQ99" s="22"/>
      <c r="DR99" s="22"/>
      <c r="DS99" s="22"/>
      <c r="DT99" s="13"/>
      <c r="DU99" s="75">
        <v>289276.49829577503</v>
      </c>
      <c r="DV99" s="75">
        <v>291565.67317184585</v>
      </c>
      <c r="DW99" s="76">
        <v>-2289.1748760708142</v>
      </c>
      <c r="DX99" s="87">
        <v>-7.8513181993190573E-3</v>
      </c>
      <c r="DY99" s="22"/>
      <c r="DZ99" s="119">
        <v>3.8692381354359061E-2</v>
      </c>
      <c r="EA99" s="119">
        <v>3.8788294207406704E-2</v>
      </c>
      <c r="EB99" s="22"/>
      <c r="EC99" s="22"/>
      <c r="ED99" s="22"/>
      <c r="EE99" s="22"/>
      <c r="EF99" s="22"/>
      <c r="EG99" s="22"/>
      <c r="EH99" s="22"/>
      <c r="EI99" s="22"/>
      <c r="EJ99" s="22"/>
      <c r="EK99" s="13"/>
      <c r="EL99" s="75">
        <v>966982.96</v>
      </c>
      <c r="EM99" s="75">
        <v>969275.47</v>
      </c>
      <c r="EN99" s="76">
        <v>-2292.5100000000093</v>
      </c>
      <c r="EO99" s="87">
        <v>-2.3651790135573725E-3</v>
      </c>
      <c r="EP99" s="22"/>
      <c r="EQ99" s="119">
        <v>0.29942972636417359</v>
      </c>
      <c r="ER99" s="119">
        <v>0.30172793951333376</v>
      </c>
      <c r="ES99" s="22"/>
      <c r="ET99" s="22"/>
      <c r="EU99" s="22"/>
      <c r="EV99" s="22"/>
      <c r="EW99" s="22"/>
      <c r="EX99" s="22"/>
      <c r="EY99" s="22"/>
      <c r="EZ99" s="22"/>
      <c r="FA99" s="22"/>
      <c r="FB99" s="13"/>
      <c r="FC99" s="75">
        <v>3049.6728999999987</v>
      </c>
      <c r="FD99" s="75">
        <v>3277.9214499999998</v>
      </c>
      <c r="FE99" s="76">
        <v>-228.24855000000116</v>
      </c>
      <c r="FF99" s="87">
        <v>-6.9632098719144442E-2</v>
      </c>
      <c r="FG99" s="22"/>
      <c r="FH99" s="119">
        <v>2.2134841404814181E-2</v>
      </c>
      <c r="FI99" s="119">
        <v>2.1578698445137739E-2</v>
      </c>
      <c r="FJ99" s="22"/>
      <c r="FK99" s="22"/>
      <c r="FL99" s="22"/>
      <c r="FM99" s="22"/>
      <c r="FN99" s="22"/>
      <c r="FO99" s="22"/>
      <c r="FP99" s="22"/>
      <c r="FQ99" s="22"/>
      <c r="FR99" s="22"/>
      <c r="FS99" s="13"/>
    </row>
    <row r="100" spans="1:175" x14ac:dyDescent="0.2">
      <c r="A100" s="42">
        <v>689</v>
      </c>
      <c r="B100" s="46"/>
      <c r="C100" s="86"/>
      <c r="D100" s="79" t="str">
        <f>VLOOKUP($A100&amp;D$1,TEXTDF,(SPRCODE="DE")*2+(SPRCODE="FR")*3,FALSE)</f>
        <v>Überobligatorium</v>
      </c>
      <c r="E100" s="74"/>
      <c r="F100" s="75">
        <f t="shared" si="38"/>
        <v>3476158.6138842441</v>
      </c>
      <c r="G100" s="75">
        <f t="shared" si="39"/>
        <v>3417746.6903379988</v>
      </c>
      <c r="H100" s="76">
        <f t="shared" si="27"/>
        <v>58411.923546245322</v>
      </c>
      <c r="I100" s="87">
        <f t="shared" si="29"/>
        <v>1.7090770276035006E-2</v>
      </c>
      <c r="J100" s="22"/>
      <c r="K100" s="119">
        <f t="shared" si="30"/>
        <v>2.2219692734502101E-2</v>
      </c>
      <c r="L100" s="119">
        <f t="shared" si="31"/>
        <v>2.1654009589328567E-2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13"/>
      <c r="W100" s="75">
        <v>713623.27959283651</v>
      </c>
      <c r="X100" s="75" vm="53">
        <v>711760.89113669586</v>
      </c>
      <c r="Y100" s="76">
        <v>1862.3884561406448</v>
      </c>
      <c r="Z100" s="87">
        <v>2.616592846463428E-3</v>
      </c>
      <c r="AA100" s="22"/>
      <c r="AB100" s="119">
        <v>9.6996827883543135E-3</v>
      </c>
      <c r="AC100" s="119">
        <v>9.9509534974363389E-3</v>
      </c>
      <c r="AD100" s="22"/>
      <c r="AE100" s="22"/>
      <c r="AF100" s="22"/>
      <c r="AG100" s="22"/>
      <c r="AH100" s="22"/>
      <c r="AI100" s="22"/>
      <c r="AJ100" s="22"/>
      <c r="AK100" s="22"/>
      <c r="AL100" s="22"/>
      <c r="AM100" s="13"/>
      <c r="AN100" s="75">
        <v>631827.44999999995</v>
      </c>
      <c r="AO100" s="75" vm="108">
        <v>593475</v>
      </c>
      <c r="AP100" s="76">
        <v>38352.449999999953</v>
      </c>
      <c r="AQ100" s="87">
        <v>6.4623530898521242E-2</v>
      </c>
      <c r="AR100" s="22"/>
      <c r="AS100" s="119">
        <v>2.7319575166873767E-2</v>
      </c>
      <c r="AT100" s="119">
        <v>2.4192267225270878E-2</v>
      </c>
      <c r="AU100" s="22"/>
      <c r="AV100" s="22"/>
      <c r="AW100" s="22"/>
      <c r="AX100" s="22"/>
      <c r="AY100" s="22"/>
      <c r="AZ100" s="22"/>
      <c r="BA100" s="22"/>
      <c r="BB100" s="22"/>
      <c r="BC100" s="22"/>
      <c r="BD100" s="13"/>
      <c r="BE100" s="75">
        <v>315919.79952020454</v>
      </c>
      <c r="BF100" s="75" vm="163">
        <v>308695.59426208615</v>
      </c>
      <c r="BG100" s="76">
        <v>7224.2052581183962</v>
      </c>
      <c r="BH100" s="87">
        <v>2.3402359451832444E-2</v>
      </c>
      <c r="BI100" s="22"/>
      <c r="BJ100" s="119">
        <v>1.7362188290220629E-2</v>
      </c>
      <c r="BK100" s="119">
        <v>1.6880821854949532E-2</v>
      </c>
      <c r="BL100" s="22"/>
      <c r="BM100" s="22"/>
      <c r="BN100" s="22"/>
      <c r="BO100" s="22"/>
      <c r="BP100" s="22"/>
      <c r="BQ100" s="22"/>
      <c r="BR100" s="22"/>
      <c r="BS100" s="22"/>
      <c r="BT100" s="22"/>
      <c r="BU100" s="13"/>
      <c r="BV100" s="75">
        <v>486638.71461313084</v>
      </c>
      <c r="BW100" s="75" vm="218">
        <v>491008.94108106237</v>
      </c>
      <c r="BX100" s="76">
        <v>-4370.2264679315267</v>
      </c>
      <c r="BY100" s="87">
        <v>-8.900502826505674E-3</v>
      </c>
      <c r="BZ100" s="22"/>
      <c r="CA100" s="119">
        <v>2.9354772705138289E-2</v>
      </c>
      <c r="CB100" s="119">
        <v>2.6470677208444007E-2</v>
      </c>
      <c r="CC100" s="22"/>
      <c r="CD100" s="22"/>
      <c r="CE100" s="22"/>
      <c r="CF100" s="22"/>
      <c r="CG100" s="22"/>
      <c r="CH100" s="22"/>
      <c r="CI100" s="22"/>
      <c r="CJ100" s="22"/>
      <c r="CK100" s="22"/>
      <c r="CL100" s="13"/>
      <c r="CM100" s="75">
        <v>233041.30631607486</v>
      </c>
      <c r="CN100" s="75" vm="273">
        <v>240532.27308952832</v>
      </c>
      <c r="CO100" s="76">
        <v>-7490.9667734534596</v>
      </c>
      <c r="CP100" s="87">
        <v>-3.1143291822071872E-2</v>
      </c>
      <c r="CQ100" s="22"/>
      <c r="CR100" s="119">
        <v>2.2163081639185983E-2</v>
      </c>
      <c r="CS100" s="119">
        <v>2.3150111492683628E-2</v>
      </c>
      <c r="CT100" s="22"/>
      <c r="CU100" s="22"/>
      <c r="CV100" s="22"/>
      <c r="CW100" s="22"/>
      <c r="CX100" s="22"/>
      <c r="CY100" s="22"/>
      <c r="CZ100" s="22"/>
      <c r="DA100" s="22"/>
      <c r="DB100" s="22"/>
      <c r="DC100" s="13"/>
      <c r="DD100" s="75">
        <v>58921.647538922436</v>
      </c>
      <c r="DE100" s="75" vm="328">
        <v>58529.552768626207</v>
      </c>
      <c r="DF100" s="76">
        <v>392.0947702962294</v>
      </c>
      <c r="DG100" s="87">
        <v>6.6990904893160508E-3</v>
      </c>
      <c r="DH100" s="22"/>
      <c r="DI100" s="119">
        <v>1.6304591246800594E-2</v>
      </c>
      <c r="DJ100" s="119">
        <v>1.5953991088271138E-2</v>
      </c>
      <c r="DK100" s="22"/>
      <c r="DL100" s="22"/>
      <c r="DM100" s="22"/>
      <c r="DN100" s="22"/>
      <c r="DO100" s="22"/>
      <c r="DP100" s="22"/>
      <c r="DQ100" s="22"/>
      <c r="DR100" s="22"/>
      <c r="DS100" s="22"/>
      <c r="DT100" s="13"/>
      <c r="DU100" s="75">
        <v>712604.41630307492</v>
      </c>
      <c r="DV100" s="75">
        <v>689863.43799999997</v>
      </c>
      <c r="DW100" s="76">
        <v>22740.978303074953</v>
      </c>
      <c r="DX100" s="87">
        <v>3.2964463762573004E-2</v>
      </c>
      <c r="DY100" s="22"/>
      <c r="DZ100" s="119">
        <v>9.5314904573434264E-2</v>
      </c>
      <c r="EA100" s="119">
        <v>9.1775639103804263E-2</v>
      </c>
      <c r="EB100" s="22"/>
      <c r="EC100" s="22"/>
      <c r="ED100" s="22"/>
      <c r="EE100" s="22"/>
      <c r="EF100" s="22"/>
      <c r="EG100" s="22"/>
      <c r="EH100" s="22"/>
      <c r="EI100" s="22"/>
      <c r="EJ100" s="22"/>
      <c r="EK100" s="13"/>
      <c r="EL100" s="75">
        <v>322000</v>
      </c>
      <c r="EM100" s="75" vm="437">
        <v>322000</v>
      </c>
      <c r="EN100" s="76">
        <v>0</v>
      </c>
      <c r="EO100" s="87">
        <v>0</v>
      </c>
      <c r="EP100" s="22"/>
      <c r="EQ100" s="119">
        <v>9.970844976344144E-2</v>
      </c>
      <c r="ER100" s="119">
        <v>0.10023610369845991</v>
      </c>
      <c r="ES100" s="22"/>
      <c r="ET100" s="22"/>
      <c r="EU100" s="22"/>
      <c r="EV100" s="22"/>
      <c r="EW100" s="22"/>
      <c r="EX100" s="22"/>
      <c r="EY100" s="22"/>
      <c r="EZ100" s="22"/>
      <c r="FA100" s="22"/>
      <c r="FB100" s="13"/>
      <c r="FC100" s="75">
        <v>1582</v>
      </c>
      <c r="FD100" s="75" vm="492">
        <v>1881</v>
      </c>
      <c r="FE100" s="76">
        <v>-299</v>
      </c>
      <c r="FF100" s="87">
        <v>-0.15895800106326419</v>
      </c>
      <c r="FG100" s="22"/>
      <c r="FH100" s="119">
        <v>1.148231966202541E-2</v>
      </c>
      <c r="FI100" s="119">
        <v>1.2382704221086229E-2</v>
      </c>
      <c r="FJ100" s="22"/>
      <c r="FK100" s="22"/>
      <c r="FL100" s="22"/>
      <c r="FM100" s="22"/>
      <c r="FN100" s="22"/>
      <c r="FO100" s="22"/>
      <c r="FP100" s="22"/>
      <c r="FQ100" s="22"/>
      <c r="FR100" s="22"/>
      <c r="FS100" s="13"/>
    </row>
    <row r="101" spans="1:175" x14ac:dyDescent="0.2">
      <c r="A101" s="42">
        <v>690</v>
      </c>
      <c r="B101" s="46"/>
      <c r="C101" s="46" t="str">
        <f t="shared" ref="C101:C107" si="40">VLOOKUP($A101&amp;C$1,TEXTDF,(SPRCODE="DE")*2+(SPRCODE="FR")*3,FALSE)</f>
        <v>Deckungskapital Freizügigkeitspolicen</v>
      </c>
      <c r="D101" s="46"/>
      <c r="E101" s="46"/>
      <c r="F101" s="80">
        <f t="shared" si="38"/>
        <v>6311627.5222582007</v>
      </c>
      <c r="G101" s="80">
        <f t="shared" si="39"/>
        <v>6521590.1153744794</v>
      </c>
      <c r="H101" s="93">
        <f t="shared" si="27"/>
        <v>-209962.59311627876</v>
      </c>
      <c r="I101" s="94">
        <f t="shared" si="29"/>
        <v>-3.2194999900606702E-2</v>
      </c>
      <c r="J101" s="22"/>
      <c r="K101" s="110">
        <f t="shared" ref="K101:K106" si="41">+IFERROR(F101/F$88,"")</f>
        <v>4.0344080859560601E-2</v>
      </c>
      <c r="L101" s="110">
        <f t="shared" ref="L101:L106" si="42">+IFERROR(G101/G$88,"")</f>
        <v>4.131920463714165E-2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13"/>
      <c r="W101" s="80">
        <v>3638826.3516000258</v>
      </c>
      <c r="X101" s="80" vm="54">
        <v>3643590.4047000012</v>
      </c>
      <c r="Y101" s="93">
        <v>-4764.0530999754556</v>
      </c>
      <c r="Z101" s="94">
        <v>-1.3075160956155241E-3</v>
      </c>
      <c r="AA101" s="22"/>
      <c r="AB101" s="110">
        <v>4.945951504351568E-2</v>
      </c>
      <c r="AC101" s="110">
        <v>5.094013893201061E-2</v>
      </c>
      <c r="AD101" s="22"/>
      <c r="AE101" s="22"/>
      <c r="AF101" s="22"/>
      <c r="AG101" s="22"/>
      <c r="AH101" s="22"/>
      <c r="AI101" s="22"/>
      <c r="AJ101" s="22"/>
      <c r="AK101" s="22"/>
      <c r="AL101" s="22"/>
      <c r="AM101" s="13"/>
      <c r="AN101" s="80">
        <v>1328456</v>
      </c>
      <c r="AO101" s="80" vm="109">
        <v>1443539</v>
      </c>
      <c r="AP101" s="93">
        <v>-115083</v>
      </c>
      <c r="AQ101" s="94">
        <v>-7.9722820096997715E-2</v>
      </c>
      <c r="AR101" s="22"/>
      <c r="AS101" s="110">
        <v>5.7441083871687532E-2</v>
      </c>
      <c r="AT101" s="110">
        <v>5.8844064599351778E-2</v>
      </c>
      <c r="AU101" s="22"/>
      <c r="AV101" s="22"/>
      <c r="AW101" s="22"/>
      <c r="AX101" s="22"/>
      <c r="AY101" s="22"/>
      <c r="AZ101" s="22"/>
      <c r="BA101" s="22"/>
      <c r="BB101" s="22"/>
      <c r="BC101" s="22"/>
      <c r="BD101" s="13"/>
      <c r="BE101" s="80">
        <v>361878.17185000004</v>
      </c>
      <c r="BF101" s="80" vm="164">
        <v>370228.67239999998</v>
      </c>
      <c r="BG101" s="93">
        <v>-8350.5005499999388</v>
      </c>
      <c r="BH101" s="94">
        <v>-2.2554980671453673E-2</v>
      </c>
      <c r="BI101" s="22"/>
      <c r="BJ101" s="110">
        <v>1.988794930650965E-2</v>
      </c>
      <c r="BK101" s="110">
        <v>2.0245719020766939E-2</v>
      </c>
      <c r="BL101" s="22"/>
      <c r="BM101" s="22"/>
      <c r="BN101" s="22"/>
      <c r="BO101" s="22"/>
      <c r="BP101" s="22"/>
      <c r="BQ101" s="22"/>
      <c r="BR101" s="22"/>
      <c r="BS101" s="22"/>
      <c r="BT101" s="22"/>
      <c r="BU101" s="13"/>
      <c r="BV101" s="80">
        <v>223603.38699999999</v>
      </c>
      <c r="BW101" s="80" vm="219">
        <v>250043.261</v>
      </c>
      <c r="BX101" s="93">
        <v>-26439.874000000011</v>
      </c>
      <c r="BY101" s="94">
        <v>-0.10574119812011251</v>
      </c>
      <c r="BZ101" s="22"/>
      <c r="CA101" s="110">
        <v>1.3488089632782708E-2</v>
      </c>
      <c r="CB101" s="110">
        <v>1.3480028358556904E-2</v>
      </c>
      <c r="CC101" s="22"/>
      <c r="CD101" s="22"/>
      <c r="CE101" s="22"/>
      <c r="CF101" s="22"/>
      <c r="CG101" s="22"/>
      <c r="CH101" s="22"/>
      <c r="CI101" s="22"/>
      <c r="CJ101" s="22"/>
      <c r="CK101" s="22"/>
      <c r="CL101" s="13"/>
      <c r="CM101" s="80">
        <v>529618.28703933966</v>
      </c>
      <c r="CN101" s="80" vm="274">
        <v>561607.95411466493</v>
      </c>
      <c r="CO101" s="93">
        <v>-31989.667075325269</v>
      </c>
      <c r="CP101" s="94">
        <v>-5.696085114348981E-2</v>
      </c>
      <c r="CQ101" s="22"/>
      <c r="CR101" s="110">
        <v>5.0368638585206266E-2</v>
      </c>
      <c r="CS101" s="110">
        <v>5.4052151031280721E-2</v>
      </c>
      <c r="CT101" s="22"/>
      <c r="CU101" s="22"/>
      <c r="CV101" s="22"/>
      <c r="CW101" s="22"/>
      <c r="CX101" s="22"/>
      <c r="CY101" s="22"/>
      <c r="CZ101" s="22"/>
      <c r="DA101" s="22"/>
      <c r="DB101" s="22"/>
      <c r="DC101" s="13"/>
      <c r="DD101" s="80">
        <v>7500</v>
      </c>
      <c r="DE101" s="80" vm="329">
        <v>8642</v>
      </c>
      <c r="DF101" s="93">
        <v>-1142</v>
      </c>
      <c r="DG101" s="94">
        <v>-0.13214533672760931</v>
      </c>
      <c r="DH101" s="22"/>
      <c r="DI101" s="110">
        <v>2.0753736437906945E-3</v>
      </c>
      <c r="DJ101" s="110">
        <v>2.3556371860532044E-3</v>
      </c>
      <c r="DK101" s="22"/>
      <c r="DL101" s="22"/>
      <c r="DM101" s="22"/>
      <c r="DN101" s="22"/>
      <c r="DO101" s="22"/>
      <c r="DP101" s="22"/>
      <c r="DQ101" s="22"/>
      <c r="DR101" s="22"/>
      <c r="DS101" s="22"/>
      <c r="DT101" s="13"/>
      <c r="DU101" s="80">
        <v>120474.93525030502</v>
      </c>
      <c r="DV101" s="80" vm="383">
        <v>129402.46200128402</v>
      </c>
      <c r="DW101" s="93">
        <v>-8927.5267509789992</v>
      </c>
      <c r="DX101" s="94">
        <v>-6.8990393327218236E-2</v>
      </c>
      <c r="DY101" s="22"/>
      <c r="DZ101" s="110">
        <v>1.6114209643053466E-2</v>
      </c>
      <c r="EA101" s="110">
        <v>1.7214992123953651E-2</v>
      </c>
      <c r="EB101" s="22"/>
      <c r="EC101" s="22"/>
      <c r="ED101" s="22"/>
      <c r="EE101" s="22"/>
      <c r="EF101" s="22"/>
      <c r="EG101" s="22"/>
      <c r="EH101" s="22"/>
      <c r="EI101" s="22"/>
      <c r="EJ101" s="22"/>
      <c r="EK101" s="13"/>
      <c r="EL101" s="80">
        <v>3286.73</v>
      </c>
      <c r="EM101" s="80" vm="438">
        <v>3369.9670000000001</v>
      </c>
      <c r="EN101" s="93">
        <v>-83.23700000000008</v>
      </c>
      <c r="EO101" s="94">
        <v>-2.4699648394183149E-2</v>
      </c>
      <c r="EP101" s="22"/>
      <c r="EQ101" s="110">
        <v>1.0177476804068195E-3</v>
      </c>
      <c r="ER101" s="110">
        <v>1.0490446014670431E-3</v>
      </c>
      <c r="ES101" s="22"/>
      <c r="ET101" s="22"/>
      <c r="EU101" s="22"/>
      <c r="EV101" s="22"/>
      <c r="EW101" s="22"/>
      <c r="EX101" s="22"/>
      <c r="EY101" s="22"/>
      <c r="EZ101" s="22"/>
      <c r="FA101" s="22"/>
      <c r="FB101" s="13"/>
      <c r="FC101" s="80">
        <v>97983.659518529428</v>
      </c>
      <c r="FD101" s="80" vm="493">
        <v>111166.39415852944</v>
      </c>
      <c r="FE101" s="93">
        <v>-13182.73464000001</v>
      </c>
      <c r="FF101" s="94">
        <v>-0.11858560979499522</v>
      </c>
      <c r="FG101" s="22"/>
      <c r="FH101" s="110">
        <v>0.71117553745057749</v>
      </c>
      <c r="FI101" s="110">
        <v>0.73181317288131731</v>
      </c>
      <c r="FJ101" s="22"/>
      <c r="FK101" s="22"/>
      <c r="FL101" s="22"/>
      <c r="FM101" s="22"/>
      <c r="FN101" s="22"/>
      <c r="FO101" s="22"/>
      <c r="FP101" s="22"/>
      <c r="FQ101" s="22"/>
      <c r="FR101" s="22"/>
      <c r="FS101" s="13"/>
    </row>
    <row r="102" spans="1:175" x14ac:dyDescent="0.2">
      <c r="A102" s="42">
        <v>691</v>
      </c>
      <c r="B102" s="46"/>
      <c r="C102" s="86" t="str">
        <f t="shared" si="40"/>
        <v>Deckungskapital übrige Deckungen</v>
      </c>
      <c r="D102" s="46"/>
      <c r="E102" s="46"/>
      <c r="F102" s="80">
        <f t="shared" si="38"/>
        <v>4342948.3317394014</v>
      </c>
      <c r="G102" s="80">
        <f t="shared" si="39"/>
        <v>4200220.7989739934</v>
      </c>
      <c r="H102" s="93">
        <f t="shared" si="27"/>
        <v>142727.53276540805</v>
      </c>
      <c r="I102" s="94">
        <f t="shared" si="29"/>
        <v>3.3980959477242889E-2</v>
      </c>
      <c r="J102" s="22"/>
      <c r="K102" s="110">
        <f t="shared" si="41"/>
        <v>2.7760234273441417E-2</v>
      </c>
      <c r="L102" s="110">
        <f t="shared" si="42"/>
        <v>2.6611574730041058E-2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13"/>
      <c r="W102" s="80">
        <v>3904241.5323999939</v>
      </c>
      <c r="X102" s="80" vm="55">
        <v>3771950.7490330175</v>
      </c>
      <c r="Y102" s="93">
        <v>132290.78336697631</v>
      </c>
      <c r="Z102" s="94">
        <v>3.5072245681068592E-2</v>
      </c>
      <c r="AA102" s="22"/>
      <c r="AB102" s="110">
        <v>5.3067081016478709E-2</v>
      </c>
      <c r="AC102" s="110">
        <v>5.2734713252233341E-2</v>
      </c>
      <c r="AD102" s="22"/>
      <c r="AE102" s="22"/>
      <c r="AF102" s="22"/>
      <c r="AG102" s="22"/>
      <c r="AH102" s="22"/>
      <c r="AI102" s="22"/>
      <c r="AJ102" s="22"/>
      <c r="AK102" s="22"/>
      <c r="AL102" s="22"/>
      <c r="AM102" s="13"/>
      <c r="AN102" s="80">
        <v>0</v>
      </c>
      <c r="AO102" s="80" vm="110">
        <v>0</v>
      </c>
      <c r="AP102" s="93">
        <v>0</v>
      </c>
      <c r="AQ102" s="94" t="s">
        <v>589</v>
      </c>
      <c r="AR102" s="22"/>
      <c r="AS102" s="110">
        <v>0</v>
      </c>
      <c r="AT102" s="110">
        <v>0</v>
      </c>
      <c r="AU102" s="22"/>
      <c r="AV102" s="22"/>
      <c r="AW102" s="22"/>
      <c r="AX102" s="22"/>
      <c r="AY102" s="22"/>
      <c r="AZ102" s="22"/>
      <c r="BA102" s="22"/>
      <c r="BB102" s="22"/>
      <c r="BC102" s="22"/>
      <c r="BD102" s="13"/>
      <c r="BE102" s="80">
        <v>420171.83842000004</v>
      </c>
      <c r="BF102" s="80" vm="165">
        <v>405774.20851999999</v>
      </c>
      <c r="BG102" s="93">
        <v>14397.629900000058</v>
      </c>
      <c r="BH102" s="94">
        <v>3.548187538215708E-2</v>
      </c>
      <c r="BI102" s="22"/>
      <c r="BJ102" s="110">
        <v>2.3091628267602912E-2</v>
      </c>
      <c r="BK102" s="110">
        <v>2.2189504011980499E-2</v>
      </c>
      <c r="BL102" s="22"/>
      <c r="BM102" s="22"/>
      <c r="BN102" s="22"/>
      <c r="BO102" s="22"/>
      <c r="BP102" s="22"/>
      <c r="BQ102" s="22"/>
      <c r="BR102" s="22"/>
      <c r="BS102" s="22"/>
      <c r="BT102" s="22"/>
      <c r="BU102" s="13"/>
      <c r="BV102" s="80">
        <v>0</v>
      </c>
      <c r="BW102" s="80" vm="220">
        <v>0</v>
      </c>
      <c r="BX102" s="93">
        <v>0</v>
      </c>
      <c r="BY102" s="94" t="s">
        <v>589</v>
      </c>
      <c r="BZ102" s="22"/>
      <c r="CA102" s="110">
        <v>0</v>
      </c>
      <c r="CB102" s="110">
        <v>0</v>
      </c>
      <c r="CC102" s="22"/>
      <c r="CD102" s="22"/>
      <c r="CE102" s="22"/>
      <c r="CF102" s="22"/>
      <c r="CG102" s="22"/>
      <c r="CH102" s="22"/>
      <c r="CI102" s="22"/>
      <c r="CJ102" s="22"/>
      <c r="CK102" s="22"/>
      <c r="CL102" s="13"/>
      <c r="CM102" s="80">
        <v>6723.5215706583112</v>
      </c>
      <c r="CN102" s="80" vm="275">
        <v>9567.7789953351021</v>
      </c>
      <c r="CO102" s="93">
        <v>-2844.2574246767908</v>
      </c>
      <c r="CP102" s="94">
        <v>-0.29727457396994084</v>
      </c>
      <c r="CQ102" s="22"/>
      <c r="CR102" s="110">
        <v>6.3943152323056368E-4</v>
      </c>
      <c r="CS102" s="110">
        <v>9.2085418573715323E-4</v>
      </c>
      <c r="CT102" s="22"/>
      <c r="CU102" s="22"/>
      <c r="CV102" s="22"/>
      <c r="CW102" s="22"/>
      <c r="CX102" s="22"/>
      <c r="CY102" s="22"/>
      <c r="CZ102" s="22"/>
      <c r="DA102" s="22"/>
      <c r="DB102" s="22"/>
      <c r="DC102" s="13"/>
      <c r="DD102" s="80">
        <v>2535.4940000000001</v>
      </c>
      <c r="DE102" s="80" vm="330">
        <v>3486.2489999999998</v>
      </c>
      <c r="DF102" s="93">
        <v>-950.75499999999965</v>
      </c>
      <c r="DG102" s="94">
        <v>-0.2727157469245598</v>
      </c>
      <c r="DH102" s="22"/>
      <c r="DI102" s="110">
        <v>7.0161298954525911E-4</v>
      </c>
      <c r="DJ102" s="110">
        <v>9.5028208565619036E-4</v>
      </c>
      <c r="DK102" s="22"/>
      <c r="DL102" s="22"/>
      <c r="DM102" s="22"/>
      <c r="DN102" s="22"/>
      <c r="DO102" s="22"/>
      <c r="DP102" s="22"/>
      <c r="DQ102" s="22"/>
      <c r="DR102" s="22"/>
      <c r="DS102" s="22"/>
      <c r="DT102" s="13"/>
      <c r="DU102" s="80">
        <v>9275.9453487489991</v>
      </c>
      <c r="DV102" s="80" vm="384">
        <v>9441.8134256409994</v>
      </c>
      <c r="DW102" s="93">
        <v>-165.86807689200032</v>
      </c>
      <c r="DX102" s="94">
        <v>-1.7567396157347814E-2</v>
      </c>
      <c r="DY102" s="22"/>
      <c r="DZ102" s="110">
        <v>1.2407105899388282E-3</v>
      </c>
      <c r="EA102" s="110">
        <v>1.2560869495407035E-3</v>
      </c>
      <c r="EB102" s="22"/>
      <c r="EC102" s="22"/>
      <c r="ED102" s="22"/>
      <c r="EE102" s="22"/>
      <c r="EF102" s="22"/>
      <c r="EG102" s="22"/>
      <c r="EH102" s="22"/>
      <c r="EI102" s="22"/>
      <c r="EJ102" s="22"/>
      <c r="EK102" s="13"/>
      <c r="EL102" s="80">
        <v>0</v>
      </c>
      <c r="EM102" s="80" vm="439">
        <v>0</v>
      </c>
      <c r="EN102" s="93">
        <v>0</v>
      </c>
      <c r="EO102" s="94" t="s">
        <v>589</v>
      </c>
      <c r="EP102" s="22"/>
      <c r="EQ102" s="110">
        <v>0</v>
      </c>
      <c r="ER102" s="110">
        <v>0</v>
      </c>
      <c r="ES102" s="22"/>
      <c r="ET102" s="22"/>
      <c r="EU102" s="22"/>
      <c r="EV102" s="22"/>
      <c r="EW102" s="22"/>
      <c r="EX102" s="22"/>
      <c r="EY102" s="22"/>
      <c r="EZ102" s="22"/>
      <c r="FA102" s="22"/>
      <c r="FB102" s="13"/>
      <c r="FC102" s="80">
        <v>0</v>
      </c>
      <c r="FD102" s="80" vm="494">
        <v>0</v>
      </c>
      <c r="FE102" s="93">
        <v>0</v>
      </c>
      <c r="FF102" s="94" t="s">
        <v>589</v>
      </c>
      <c r="FG102" s="22"/>
      <c r="FH102" s="110">
        <v>0</v>
      </c>
      <c r="FI102" s="110">
        <v>0</v>
      </c>
      <c r="FJ102" s="22"/>
      <c r="FK102" s="22"/>
      <c r="FL102" s="22"/>
      <c r="FM102" s="22"/>
      <c r="FN102" s="22"/>
      <c r="FO102" s="22"/>
      <c r="FP102" s="22"/>
      <c r="FQ102" s="22"/>
      <c r="FR102" s="22"/>
      <c r="FS102" s="13"/>
    </row>
    <row r="103" spans="1:175" x14ac:dyDescent="0.2">
      <c r="A103" s="42">
        <v>692</v>
      </c>
      <c r="B103" s="46"/>
      <c r="C103" s="86" t="str">
        <f t="shared" si="40"/>
        <v>Verstärkungen für Rentendeckungskapitalien</v>
      </c>
      <c r="D103" s="46"/>
      <c r="E103" s="46"/>
      <c r="F103" s="80">
        <f t="shared" si="38"/>
        <v>9657730.7836019527</v>
      </c>
      <c r="G103" s="80">
        <f t="shared" si="39"/>
        <v>9773745.2407842167</v>
      </c>
      <c r="H103" s="93">
        <f t="shared" si="27"/>
        <v>-116014.45718226396</v>
      </c>
      <c r="I103" s="94">
        <f t="shared" si="29"/>
        <v>-1.1870010351626048E-2</v>
      </c>
      <c r="J103" s="22"/>
      <c r="K103" s="110">
        <f t="shared" si="41"/>
        <v>6.1732456530340443E-2</v>
      </c>
      <c r="L103" s="110">
        <f t="shared" si="42"/>
        <v>6.1924066451708157E-2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13"/>
      <c r="W103" s="80">
        <v>3219794.0779999997</v>
      </c>
      <c r="X103" s="80">
        <v>3356080.5904368386</v>
      </c>
      <c r="Y103" s="93">
        <v>-136286.51243683882</v>
      </c>
      <c r="Z103" s="94">
        <v>-4.060883186929054E-2</v>
      </c>
      <c r="AA103" s="22"/>
      <c r="AB103" s="110">
        <v>4.3763960752851043E-2</v>
      </c>
      <c r="AC103" s="110">
        <v>4.6920535119246709E-2</v>
      </c>
      <c r="AD103" s="22"/>
      <c r="AE103" s="22"/>
      <c r="AF103" s="22"/>
      <c r="AG103" s="22"/>
      <c r="AH103" s="22"/>
      <c r="AI103" s="22"/>
      <c r="AJ103" s="22"/>
      <c r="AK103" s="22"/>
      <c r="AL103" s="22"/>
      <c r="AM103" s="13"/>
      <c r="AN103" s="80">
        <v>3405144.4899300002</v>
      </c>
      <c r="AO103" s="80">
        <v>3522260.81813</v>
      </c>
      <c r="AP103" s="93">
        <v>-117116.32819999987</v>
      </c>
      <c r="AQ103" s="94">
        <v>-3.3250328197495072E-2</v>
      </c>
      <c r="AR103" s="22"/>
      <c r="AS103" s="110">
        <v>0.14723497823133308</v>
      </c>
      <c r="AT103" s="110">
        <v>0.14358056354404514</v>
      </c>
      <c r="AU103" s="22"/>
      <c r="AV103" s="22"/>
      <c r="AW103" s="22"/>
      <c r="AX103" s="22"/>
      <c r="AY103" s="22"/>
      <c r="AZ103" s="22"/>
      <c r="BA103" s="22"/>
      <c r="BB103" s="22"/>
      <c r="BC103" s="22"/>
      <c r="BD103" s="13"/>
      <c r="BE103" s="80">
        <v>923950</v>
      </c>
      <c r="BF103" s="80">
        <v>834370</v>
      </c>
      <c r="BG103" s="93">
        <v>89580</v>
      </c>
      <c r="BH103" s="94">
        <v>0.10736244112324278</v>
      </c>
      <c r="BI103" s="22"/>
      <c r="BJ103" s="110">
        <v>5.0778057896695407E-2</v>
      </c>
      <c r="BK103" s="110">
        <v>4.5626991745000546E-2</v>
      </c>
      <c r="BL103" s="22"/>
      <c r="BM103" s="22"/>
      <c r="BN103" s="22"/>
      <c r="BO103" s="22"/>
      <c r="BP103" s="22"/>
      <c r="BQ103" s="22"/>
      <c r="BR103" s="22"/>
      <c r="BS103" s="22"/>
      <c r="BT103" s="22"/>
      <c r="BU103" s="13"/>
      <c r="BV103" s="80">
        <v>1164097.855</v>
      </c>
      <c r="BW103" s="80">
        <v>1084283.649</v>
      </c>
      <c r="BX103" s="93">
        <v>79814.206000000006</v>
      </c>
      <c r="BY103" s="94">
        <v>7.3610079865734424E-2</v>
      </c>
      <c r="BZ103" s="22"/>
      <c r="CA103" s="110">
        <v>7.0220117951836247E-2</v>
      </c>
      <c r="CB103" s="110">
        <v>5.8454582134247403E-2</v>
      </c>
      <c r="CC103" s="22"/>
      <c r="CD103" s="22"/>
      <c r="CE103" s="22"/>
      <c r="CF103" s="22"/>
      <c r="CG103" s="22"/>
      <c r="CH103" s="22"/>
      <c r="CI103" s="22"/>
      <c r="CJ103" s="22"/>
      <c r="CK103" s="22"/>
      <c r="CL103" s="13"/>
      <c r="CM103" s="80">
        <v>458600</v>
      </c>
      <c r="CN103" s="80">
        <v>434300</v>
      </c>
      <c r="CO103" s="93">
        <v>24300</v>
      </c>
      <c r="CP103" s="94">
        <v>5.5952106838590865E-2</v>
      </c>
      <c r="CQ103" s="22"/>
      <c r="CR103" s="110">
        <v>4.3614539415365416E-2</v>
      </c>
      <c r="CS103" s="110">
        <v>4.1799353126847447E-2</v>
      </c>
      <c r="CT103" s="22"/>
      <c r="CU103" s="22"/>
      <c r="CV103" s="22"/>
      <c r="CW103" s="22"/>
      <c r="CX103" s="22"/>
      <c r="CY103" s="22"/>
      <c r="CZ103" s="22"/>
      <c r="DA103" s="22"/>
      <c r="DB103" s="22"/>
      <c r="DC103" s="13"/>
      <c r="DD103" s="80">
        <v>142500</v>
      </c>
      <c r="DE103" s="80">
        <v>171600</v>
      </c>
      <c r="DF103" s="93">
        <v>-29100</v>
      </c>
      <c r="DG103" s="94">
        <v>-0.16958041958041958</v>
      </c>
      <c r="DH103" s="22"/>
      <c r="DI103" s="110">
        <v>3.9432099232023191E-2</v>
      </c>
      <c r="DJ103" s="110">
        <v>4.6774744402537594E-2</v>
      </c>
      <c r="DK103" s="22"/>
      <c r="DL103" s="22"/>
      <c r="DM103" s="22"/>
      <c r="DN103" s="22"/>
      <c r="DO103" s="22"/>
      <c r="DP103" s="22"/>
      <c r="DQ103" s="22"/>
      <c r="DR103" s="22"/>
      <c r="DS103" s="22"/>
      <c r="DT103" s="13"/>
      <c r="DU103" s="80">
        <v>228738.77399048005</v>
      </c>
      <c r="DV103" s="80">
        <v>273119.2163359081</v>
      </c>
      <c r="DW103" s="93">
        <v>-44380.442345428048</v>
      </c>
      <c r="DX103" s="94">
        <v>-0.1624947630592376</v>
      </c>
      <c r="DY103" s="22"/>
      <c r="DZ103" s="110">
        <v>3.0595115489537385E-2</v>
      </c>
      <c r="EA103" s="110">
        <v>3.6334279003720944E-2</v>
      </c>
      <c r="EB103" s="22"/>
      <c r="EC103" s="22"/>
      <c r="ED103" s="22"/>
      <c r="EE103" s="22"/>
      <c r="EF103" s="22"/>
      <c r="EG103" s="22"/>
      <c r="EH103" s="22"/>
      <c r="EI103" s="22"/>
      <c r="EJ103" s="22"/>
      <c r="EK103" s="13"/>
      <c r="EL103" s="80">
        <v>99173.665000000445</v>
      </c>
      <c r="EM103" s="80">
        <v>81955.326999999583</v>
      </c>
      <c r="EN103" s="93">
        <v>17218.338000000862</v>
      </c>
      <c r="EO103" s="94">
        <v>0.21009418948448522</v>
      </c>
      <c r="EP103" s="22"/>
      <c r="EQ103" s="110">
        <v>3.0709479486052529E-2</v>
      </c>
      <c r="ER103" s="110">
        <v>2.551205793730792E-2</v>
      </c>
      <c r="ES103" s="22"/>
      <c r="ET103" s="22"/>
      <c r="EU103" s="22"/>
      <c r="EV103" s="22"/>
      <c r="EW103" s="22"/>
      <c r="EX103" s="22"/>
      <c r="EY103" s="22"/>
      <c r="EZ103" s="22"/>
      <c r="FA103" s="22"/>
      <c r="FB103" s="13"/>
      <c r="FC103" s="80">
        <v>15731.921681470576</v>
      </c>
      <c r="FD103" s="80">
        <v>15775.639881470575</v>
      </c>
      <c r="FE103" s="93">
        <v>-43.718199999999342</v>
      </c>
      <c r="FF103" s="94">
        <v>-2.7712473363029622E-3</v>
      </c>
      <c r="FG103" s="22"/>
      <c r="FH103" s="110">
        <v>0.11418391507243579</v>
      </c>
      <c r="FI103" s="110">
        <v>0.10385171852770969</v>
      </c>
      <c r="FJ103" s="22"/>
      <c r="FK103" s="22"/>
      <c r="FL103" s="22"/>
      <c r="FM103" s="22"/>
      <c r="FN103" s="22"/>
      <c r="FO103" s="22"/>
      <c r="FP103" s="22"/>
      <c r="FQ103" s="22"/>
      <c r="FR103" s="22"/>
      <c r="FS103" s="13"/>
    </row>
    <row r="104" spans="1:175" x14ac:dyDescent="0.2">
      <c r="A104" s="42">
        <v>693</v>
      </c>
      <c r="B104" s="46"/>
      <c r="C104" s="86" t="str">
        <f t="shared" si="40"/>
        <v>Rückstellung für eingetretene, noch nicht erledigte Versicherungsfälle (RBNS und IBNR)</v>
      </c>
      <c r="D104" s="46"/>
      <c r="E104" s="46"/>
      <c r="F104" s="80">
        <f t="shared" si="38"/>
        <v>2599721.1715190816</v>
      </c>
      <c r="G104" s="80">
        <f t="shared" si="39"/>
        <v>2627901.9681177563</v>
      </c>
      <c r="H104" s="93">
        <f t="shared" si="27"/>
        <v>-28180.796598674729</v>
      </c>
      <c r="I104" s="94">
        <f t="shared" si="29"/>
        <v>-1.0723686401003518E-2</v>
      </c>
      <c r="J104" s="22"/>
      <c r="K104" s="110">
        <f t="shared" si="41"/>
        <v>1.6617482699383349E-2</v>
      </c>
      <c r="L104" s="110">
        <f t="shared" si="42"/>
        <v>1.6649746038320271E-2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13"/>
      <c r="W104" s="80">
        <v>759273.18197999999</v>
      </c>
      <c r="X104" s="80">
        <v>739387.85270000005</v>
      </c>
      <c r="Y104" s="93">
        <v>19885.329279999947</v>
      </c>
      <c r="Z104" s="94">
        <v>2.6894314272793762E-2</v>
      </c>
      <c r="AA104" s="22"/>
      <c r="AB104" s="110">
        <v>1.0320163629068284E-2</v>
      </c>
      <c r="AC104" s="110">
        <v>1.0337199234193324E-2</v>
      </c>
      <c r="AD104" s="22"/>
      <c r="AE104" s="22"/>
      <c r="AF104" s="22"/>
      <c r="AG104" s="22"/>
      <c r="AH104" s="22"/>
      <c r="AI104" s="22"/>
      <c r="AJ104" s="22"/>
      <c r="AK104" s="22"/>
      <c r="AL104" s="22"/>
      <c r="AM104" s="13"/>
      <c r="AN104" s="80">
        <v>346115.36689000006</v>
      </c>
      <c r="AO104" s="80">
        <v>345914.38403999998</v>
      </c>
      <c r="AP104" s="93">
        <v>200.98285000008764</v>
      </c>
      <c r="AQ104" s="94">
        <v>5.8101905926188913E-4</v>
      </c>
      <c r="AR104" s="22"/>
      <c r="AS104" s="110">
        <v>1.4965675806205397E-2</v>
      </c>
      <c r="AT104" s="110">
        <v>1.4100767876929366E-2</v>
      </c>
      <c r="AU104" s="22"/>
      <c r="AV104" s="22"/>
      <c r="AW104" s="22"/>
      <c r="AX104" s="22"/>
      <c r="AY104" s="22"/>
      <c r="AZ104" s="22"/>
      <c r="BA104" s="22"/>
      <c r="BB104" s="22"/>
      <c r="BC104" s="22"/>
      <c r="BD104" s="13"/>
      <c r="BE104" s="80">
        <v>429800</v>
      </c>
      <c r="BF104" s="80">
        <v>444000</v>
      </c>
      <c r="BG104" s="93">
        <v>-14200</v>
      </c>
      <c r="BH104" s="94">
        <v>-3.1981981981981988E-2</v>
      </c>
      <c r="BI104" s="22"/>
      <c r="BJ104" s="110">
        <v>2.362076874722624E-2</v>
      </c>
      <c r="BK104" s="110">
        <v>2.4279857059554204E-2</v>
      </c>
      <c r="BL104" s="22"/>
      <c r="BM104" s="22"/>
      <c r="BN104" s="22"/>
      <c r="BO104" s="22"/>
      <c r="BP104" s="22"/>
      <c r="BQ104" s="22"/>
      <c r="BR104" s="22"/>
      <c r="BS104" s="22"/>
      <c r="BT104" s="22"/>
      <c r="BU104" s="13"/>
      <c r="BV104" s="80">
        <v>216157.98434999998</v>
      </c>
      <c r="BW104" s="80">
        <v>269155.27799999999</v>
      </c>
      <c r="BX104" s="93">
        <v>-52997.293650000007</v>
      </c>
      <c r="BY104" s="94">
        <v>-0.19690230131768027</v>
      </c>
      <c r="BZ104" s="22"/>
      <c r="CA104" s="110">
        <v>1.3038971845960642E-2</v>
      </c>
      <c r="CB104" s="110">
        <v>1.4510372188336109E-2</v>
      </c>
      <c r="CC104" s="22"/>
      <c r="CD104" s="22"/>
      <c r="CE104" s="22"/>
      <c r="CF104" s="22"/>
      <c r="CG104" s="22"/>
      <c r="CH104" s="22"/>
      <c r="CI104" s="22"/>
      <c r="CJ104" s="22"/>
      <c r="CK104" s="22"/>
      <c r="CL104" s="13"/>
      <c r="CM104" s="80">
        <v>99785.82491000001</v>
      </c>
      <c r="CN104" s="80">
        <v>94430.357760000014</v>
      </c>
      <c r="CO104" s="93">
        <v>5355.4671499999968</v>
      </c>
      <c r="CP104" s="94">
        <v>5.6713405275994111E-2</v>
      </c>
      <c r="CQ104" s="22"/>
      <c r="CR104" s="110">
        <v>9.4899973694547481E-3</v>
      </c>
      <c r="CS104" s="110">
        <v>9.0884823161519225E-3</v>
      </c>
      <c r="CT104" s="22"/>
      <c r="CU104" s="22"/>
      <c r="CV104" s="22"/>
      <c r="CW104" s="22"/>
      <c r="CX104" s="22"/>
      <c r="CY104" s="22"/>
      <c r="CZ104" s="22"/>
      <c r="DA104" s="22"/>
      <c r="DB104" s="22"/>
      <c r="DC104" s="13"/>
      <c r="DD104" s="80">
        <v>44139.469649999999</v>
      </c>
      <c r="DE104" s="80">
        <v>38795.55315</v>
      </c>
      <c r="DF104" s="93">
        <v>5343.9164999999994</v>
      </c>
      <c r="DG104" s="94">
        <v>0.13774559365961769</v>
      </c>
      <c r="DH104" s="22"/>
      <c r="DI104" s="110">
        <v>1.2214118928334568E-2</v>
      </c>
      <c r="DJ104" s="110">
        <v>1.057489558593422E-2</v>
      </c>
      <c r="DK104" s="22"/>
      <c r="DL104" s="22"/>
      <c r="DM104" s="22"/>
      <c r="DN104" s="22"/>
      <c r="DO104" s="22"/>
      <c r="DP104" s="22"/>
      <c r="DQ104" s="22"/>
      <c r="DR104" s="22"/>
      <c r="DS104" s="22"/>
      <c r="DT104" s="13"/>
      <c r="DU104" s="80">
        <v>471523.91773908125</v>
      </c>
      <c r="DV104" s="80">
        <v>456189.11846775637</v>
      </c>
      <c r="DW104" s="93">
        <v>15334.799271324882</v>
      </c>
      <c r="DX104" s="94">
        <v>3.3615004502587142E-2</v>
      </c>
      <c r="DY104" s="22"/>
      <c r="DZ104" s="110">
        <v>6.306901303889445E-2</v>
      </c>
      <c r="EA104" s="110">
        <v>6.0688892313176077E-2</v>
      </c>
      <c r="EB104" s="22"/>
      <c r="EC104" s="22"/>
      <c r="ED104" s="22"/>
      <c r="EE104" s="22"/>
      <c r="EF104" s="22"/>
      <c r="EG104" s="22"/>
      <c r="EH104" s="22"/>
      <c r="EI104" s="22"/>
      <c r="EJ104" s="22"/>
      <c r="EK104" s="13"/>
      <c r="EL104" s="80">
        <v>229687.353</v>
      </c>
      <c r="EM104" s="80">
        <v>236804.11499999999</v>
      </c>
      <c r="EN104" s="93">
        <v>-7116.7619999999879</v>
      </c>
      <c r="EO104" s="94">
        <v>-3.0053371327605438E-2</v>
      </c>
      <c r="EP104" s="22"/>
      <c r="EQ104" s="110">
        <v>7.1123508999684282E-2</v>
      </c>
      <c r="ER104" s="110">
        <v>7.3715285178142936E-2</v>
      </c>
      <c r="ES104" s="22"/>
      <c r="ET104" s="22"/>
      <c r="EU104" s="22"/>
      <c r="EV104" s="22"/>
      <c r="EW104" s="22"/>
      <c r="EX104" s="22"/>
      <c r="EY104" s="22"/>
      <c r="EZ104" s="22"/>
      <c r="FA104" s="22"/>
      <c r="FB104" s="13"/>
      <c r="FC104" s="80">
        <v>3238.0729999999999</v>
      </c>
      <c r="FD104" s="80">
        <v>3225.3089999999997</v>
      </c>
      <c r="FE104" s="93">
        <v>12.764000000000124</v>
      </c>
      <c r="FF104" s="94">
        <v>3.9574502784074372E-3</v>
      </c>
      <c r="FG104" s="22"/>
      <c r="FH104" s="110">
        <v>2.3502268821095827E-2</v>
      </c>
      <c r="FI104" s="110">
        <v>2.1232348414995959E-2</v>
      </c>
      <c r="FJ104" s="22"/>
      <c r="FK104" s="22"/>
      <c r="FL104" s="22"/>
      <c r="FM104" s="22"/>
      <c r="FN104" s="22"/>
      <c r="FO104" s="22"/>
      <c r="FP104" s="22"/>
      <c r="FQ104" s="22"/>
      <c r="FR104" s="22"/>
      <c r="FS104" s="13"/>
    </row>
    <row r="105" spans="1:175" x14ac:dyDescent="0.2">
      <c r="A105" s="42">
        <v>694</v>
      </c>
      <c r="B105" s="46"/>
      <c r="C105" s="86" t="str">
        <f t="shared" si="40"/>
        <v>Rückstellungen für Zinsgarantien, Schaden- und Wertschwankungen</v>
      </c>
      <c r="D105" s="46"/>
      <c r="E105" s="46"/>
      <c r="F105" s="80">
        <f t="shared" si="38"/>
        <v>1569513.456981912</v>
      </c>
      <c r="G105" s="80">
        <f t="shared" si="39"/>
        <v>1378420.0760823991</v>
      </c>
      <c r="H105" s="93">
        <f t="shared" si="27"/>
        <v>191093.38089951291</v>
      </c>
      <c r="I105" s="94">
        <f t="shared" si="29"/>
        <v>0.13863218057779481</v>
      </c>
      <c r="J105" s="22"/>
      <c r="K105" s="110">
        <f t="shared" si="41"/>
        <v>1.0032369241585353E-2</v>
      </c>
      <c r="L105" s="110">
        <f t="shared" si="42"/>
        <v>8.7333334649969119E-3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13"/>
      <c r="W105" s="80">
        <v>0</v>
      </c>
      <c r="X105" s="80">
        <v>0</v>
      </c>
      <c r="Y105" s="93">
        <v>0</v>
      </c>
      <c r="Z105" s="94" t="s">
        <v>589</v>
      </c>
      <c r="AA105" s="22"/>
      <c r="AB105" s="110">
        <v>0</v>
      </c>
      <c r="AC105" s="110">
        <v>0</v>
      </c>
      <c r="AD105" s="22"/>
      <c r="AE105" s="22"/>
      <c r="AF105" s="22"/>
      <c r="AG105" s="22"/>
      <c r="AH105" s="22"/>
      <c r="AI105" s="22"/>
      <c r="AJ105" s="22"/>
      <c r="AK105" s="22"/>
      <c r="AL105" s="22"/>
      <c r="AM105" s="13"/>
      <c r="AN105" s="80">
        <v>464000</v>
      </c>
      <c r="AO105" s="80">
        <v>316000</v>
      </c>
      <c r="AP105" s="93">
        <v>148000</v>
      </c>
      <c r="AQ105" s="94">
        <v>0.46835443037974689</v>
      </c>
      <c r="AR105" s="22"/>
      <c r="AS105" s="110">
        <v>2.0062887228830324E-2</v>
      </c>
      <c r="AT105" s="110">
        <v>1.2881345369536371E-2</v>
      </c>
      <c r="AU105" s="22"/>
      <c r="AV105" s="22"/>
      <c r="AW105" s="22"/>
      <c r="AX105" s="22"/>
      <c r="AY105" s="22"/>
      <c r="AZ105" s="22"/>
      <c r="BA105" s="22"/>
      <c r="BB105" s="22"/>
      <c r="BC105" s="22"/>
      <c r="BD105" s="13"/>
      <c r="BE105" s="80">
        <v>38000</v>
      </c>
      <c r="BF105" s="80">
        <v>50000</v>
      </c>
      <c r="BG105" s="93">
        <v>-12000</v>
      </c>
      <c r="BH105" s="94">
        <v>-0.24</v>
      </c>
      <c r="BI105" s="22"/>
      <c r="BJ105" s="110">
        <v>2.0883881163206077E-3</v>
      </c>
      <c r="BK105" s="110">
        <v>2.7342181373371851E-3</v>
      </c>
      <c r="BL105" s="22"/>
      <c r="BM105" s="22"/>
      <c r="BN105" s="22"/>
      <c r="BO105" s="22"/>
      <c r="BP105" s="22"/>
      <c r="BQ105" s="22"/>
      <c r="BR105" s="22"/>
      <c r="BS105" s="22"/>
      <c r="BT105" s="22"/>
      <c r="BU105" s="13"/>
      <c r="BV105" s="80">
        <v>194850</v>
      </c>
      <c r="BW105" s="80">
        <v>168850</v>
      </c>
      <c r="BX105" s="93">
        <v>26000</v>
      </c>
      <c r="BY105" s="94">
        <v>0.15398282499259697</v>
      </c>
      <c r="BZ105" s="22"/>
      <c r="CA105" s="110">
        <v>1.1753642465834879E-2</v>
      </c>
      <c r="CB105" s="110">
        <v>9.102835962223086E-3</v>
      </c>
      <c r="CC105" s="22"/>
      <c r="CD105" s="22"/>
      <c r="CE105" s="22"/>
      <c r="CF105" s="22"/>
      <c r="CG105" s="22"/>
      <c r="CH105" s="22"/>
      <c r="CI105" s="22"/>
      <c r="CJ105" s="22"/>
      <c r="CK105" s="22"/>
      <c r="CL105" s="13"/>
      <c r="CM105" s="80">
        <v>102536.87928000001</v>
      </c>
      <c r="CN105" s="80">
        <v>105239.98388</v>
      </c>
      <c r="CO105" s="93">
        <v>-2703.1045999999915</v>
      </c>
      <c r="CP105" s="94">
        <v>-2.5685148366064059E-2</v>
      </c>
      <c r="CQ105" s="22"/>
      <c r="CR105" s="110">
        <v>9.7516327145358173E-3</v>
      </c>
      <c r="CS105" s="110">
        <v>1.0128858506248797E-2</v>
      </c>
      <c r="CT105" s="22"/>
      <c r="CU105" s="22"/>
      <c r="CV105" s="22"/>
      <c r="CW105" s="22"/>
      <c r="CX105" s="22"/>
      <c r="CY105" s="22"/>
      <c r="CZ105" s="22"/>
      <c r="DA105" s="22"/>
      <c r="DB105" s="22"/>
      <c r="DC105" s="13"/>
      <c r="DD105" s="80">
        <v>0</v>
      </c>
      <c r="DE105" s="80">
        <v>0</v>
      </c>
      <c r="DF105" s="93">
        <v>0</v>
      </c>
      <c r="DG105" s="94" t="s">
        <v>589</v>
      </c>
      <c r="DH105" s="22"/>
      <c r="DI105" s="110">
        <v>0</v>
      </c>
      <c r="DJ105" s="110">
        <v>0</v>
      </c>
      <c r="DK105" s="22"/>
      <c r="DL105" s="22"/>
      <c r="DM105" s="22"/>
      <c r="DN105" s="22"/>
      <c r="DO105" s="22"/>
      <c r="DP105" s="22"/>
      <c r="DQ105" s="22"/>
      <c r="DR105" s="22"/>
      <c r="DS105" s="22"/>
      <c r="DT105" s="13"/>
      <c r="DU105" s="80">
        <v>660126.57770191203</v>
      </c>
      <c r="DV105" s="80">
        <v>628330.09220239928</v>
      </c>
      <c r="DW105" s="93">
        <v>31796.485499512753</v>
      </c>
      <c r="DX105" s="94">
        <v>5.0604747240516446E-2</v>
      </c>
      <c r="DY105" s="22"/>
      <c r="DZ105" s="110">
        <v>8.8295694386049492E-2</v>
      </c>
      <c r="EA105" s="110">
        <v>8.3589581073040514E-2</v>
      </c>
      <c r="EB105" s="22"/>
      <c r="EC105" s="22"/>
      <c r="ED105" s="22"/>
      <c r="EE105" s="22"/>
      <c r="EF105" s="22"/>
      <c r="EG105" s="22"/>
      <c r="EH105" s="22"/>
      <c r="EI105" s="22"/>
      <c r="EJ105" s="22"/>
      <c r="EK105" s="13"/>
      <c r="EL105" s="80">
        <v>110000</v>
      </c>
      <c r="EM105" s="80">
        <v>110000</v>
      </c>
      <c r="EN105" s="93">
        <v>0</v>
      </c>
      <c r="EO105" s="94">
        <v>0</v>
      </c>
      <c r="EP105" s="22"/>
      <c r="EQ105" s="110">
        <v>3.4061892776330926E-2</v>
      </c>
      <c r="ER105" s="110">
        <v>3.4242147226181956E-2</v>
      </c>
      <c r="ES105" s="22"/>
      <c r="ET105" s="22"/>
      <c r="EU105" s="22"/>
      <c r="EV105" s="22"/>
      <c r="EW105" s="22"/>
      <c r="EX105" s="22"/>
      <c r="EY105" s="22"/>
      <c r="EZ105" s="22"/>
      <c r="FA105" s="22"/>
      <c r="FB105" s="13"/>
      <c r="FC105" s="80">
        <v>0</v>
      </c>
      <c r="FD105" s="80">
        <v>0</v>
      </c>
      <c r="FE105" s="93">
        <v>0</v>
      </c>
      <c r="FF105" s="94" t="s">
        <v>589</v>
      </c>
      <c r="FG105" s="22"/>
      <c r="FH105" s="110">
        <v>0</v>
      </c>
      <c r="FI105" s="110">
        <v>0</v>
      </c>
      <c r="FJ105" s="22"/>
      <c r="FK105" s="22"/>
      <c r="FL105" s="22"/>
      <c r="FM105" s="22"/>
      <c r="FN105" s="22"/>
      <c r="FO105" s="22"/>
      <c r="FP105" s="22"/>
      <c r="FQ105" s="22"/>
      <c r="FR105" s="22"/>
      <c r="FS105" s="13"/>
    </row>
    <row r="106" spans="1:175" x14ac:dyDescent="0.2">
      <c r="A106" s="42">
        <v>695</v>
      </c>
      <c r="B106" s="46"/>
      <c r="C106" s="86" t="str">
        <f t="shared" si="40"/>
        <v>Übrige versicherungstechnische Rückstellungen</v>
      </c>
      <c r="D106" s="46"/>
      <c r="E106" s="46"/>
      <c r="F106" s="80">
        <f t="shared" si="38"/>
        <v>938960.11738728557</v>
      </c>
      <c r="G106" s="80">
        <f t="shared" si="39"/>
        <v>938047.01329373068</v>
      </c>
      <c r="H106" s="93">
        <f t="shared" si="27"/>
        <v>913.10409355489537</v>
      </c>
      <c r="I106" s="94">
        <f t="shared" si="29"/>
        <v>9.7340973385628971E-4</v>
      </c>
      <c r="J106" s="22"/>
      <c r="K106" s="110">
        <f t="shared" si="41"/>
        <v>6.0018565363980422E-3</v>
      </c>
      <c r="L106" s="110">
        <f t="shared" si="42"/>
        <v>5.9432371271185861E-3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13"/>
      <c r="W106" s="80">
        <v>166936.18100000001</v>
      </c>
      <c r="X106" s="80">
        <v>126016.24400000001</v>
      </c>
      <c r="Y106" s="93">
        <v>40919.937000000005</v>
      </c>
      <c r="Z106" s="94">
        <v>0.32471954171241602</v>
      </c>
      <c r="AA106" s="22"/>
      <c r="AB106" s="110">
        <v>2.2690235140915864E-3</v>
      </c>
      <c r="AC106" s="110">
        <v>1.761802031526287E-3</v>
      </c>
      <c r="AD106" s="22"/>
      <c r="AE106" s="22"/>
      <c r="AF106" s="22"/>
      <c r="AG106" s="22"/>
      <c r="AH106" s="22"/>
      <c r="AI106" s="22"/>
      <c r="AJ106" s="22"/>
      <c r="AK106" s="22"/>
      <c r="AL106" s="22"/>
      <c r="AM106" s="13"/>
      <c r="AN106" s="80">
        <v>260618</v>
      </c>
      <c r="AO106" s="80">
        <v>285984</v>
      </c>
      <c r="AP106" s="93">
        <v>-25366</v>
      </c>
      <c r="AQ106" s="94">
        <v>-8.8697269777330168E-2</v>
      </c>
      <c r="AR106" s="22"/>
      <c r="AS106" s="110">
        <v>1.1268856775438148E-2</v>
      </c>
      <c r="AT106" s="110">
        <v>1.1657780614435093E-2</v>
      </c>
      <c r="AU106" s="22"/>
      <c r="AV106" s="22"/>
      <c r="AW106" s="22"/>
      <c r="AX106" s="22"/>
      <c r="AY106" s="22"/>
      <c r="AZ106" s="22"/>
      <c r="BA106" s="22"/>
      <c r="BB106" s="22"/>
      <c r="BC106" s="22"/>
      <c r="BD106" s="13"/>
      <c r="BE106" s="80">
        <v>392348.48609000002</v>
      </c>
      <c r="BF106" s="80">
        <v>400432.85400999954</v>
      </c>
      <c r="BG106" s="93">
        <v>-8084.367919999524</v>
      </c>
      <c r="BH106" s="94">
        <v>-2.0189072497526994E-2</v>
      </c>
      <c r="BI106" s="22"/>
      <c r="BJ106" s="110">
        <v>2.1562524100177297E-2</v>
      </c>
      <c r="BK106" s="110">
        <v>2.1897415444396679E-2</v>
      </c>
      <c r="BL106" s="22"/>
      <c r="BM106" s="22"/>
      <c r="BN106" s="22"/>
      <c r="BO106" s="22"/>
      <c r="BP106" s="22"/>
      <c r="BQ106" s="22"/>
      <c r="BR106" s="22"/>
      <c r="BS106" s="22"/>
      <c r="BT106" s="22"/>
      <c r="BU106" s="13"/>
      <c r="BV106" s="80">
        <v>13400</v>
      </c>
      <c r="BW106" s="80">
        <v>11600</v>
      </c>
      <c r="BX106" s="93">
        <v>1800</v>
      </c>
      <c r="BY106" s="94">
        <v>0.15517241379310343</v>
      </c>
      <c r="BZ106" s="22"/>
      <c r="CA106" s="110">
        <v>8.0830797558217806E-4</v>
      </c>
      <c r="CB106" s="110">
        <v>6.2536510015864842E-4</v>
      </c>
      <c r="CC106" s="22"/>
      <c r="CD106" s="22"/>
      <c r="CE106" s="22"/>
      <c r="CF106" s="22"/>
      <c r="CG106" s="22"/>
      <c r="CH106" s="22"/>
      <c r="CI106" s="22"/>
      <c r="CJ106" s="22"/>
      <c r="CK106" s="22"/>
      <c r="CL106" s="13"/>
      <c r="CM106" s="80">
        <v>0</v>
      </c>
      <c r="CN106" s="80">
        <v>0</v>
      </c>
      <c r="CO106" s="93">
        <v>0</v>
      </c>
      <c r="CP106" s="94" t="s">
        <v>589</v>
      </c>
      <c r="CQ106" s="22"/>
      <c r="CR106" s="110">
        <v>0</v>
      </c>
      <c r="CS106" s="110">
        <v>0</v>
      </c>
      <c r="CT106" s="22"/>
      <c r="CU106" s="22"/>
      <c r="CV106" s="22"/>
      <c r="CW106" s="22"/>
      <c r="CX106" s="22"/>
      <c r="CY106" s="22"/>
      <c r="CZ106" s="22"/>
      <c r="DA106" s="22"/>
      <c r="DB106" s="22"/>
      <c r="DC106" s="13"/>
      <c r="DD106" s="80">
        <v>38583.665099999998</v>
      </c>
      <c r="DE106" s="80">
        <v>59839.651539999999</v>
      </c>
      <c r="DF106" s="93">
        <v>-21255.986440000001</v>
      </c>
      <c r="DG106" s="94">
        <v>-0.35521574562965785</v>
      </c>
      <c r="DH106" s="22"/>
      <c r="DI106" s="110">
        <v>1.0676736217251579E-2</v>
      </c>
      <c r="DJ106" s="110">
        <v>1.6311097936599156E-2</v>
      </c>
      <c r="DK106" s="22"/>
      <c r="DL106" s="22"/>
      <c r="DM106" s="22"/>
      <c r="DN106" s="22"/>
      <c r="DO106" s="22"/>
      <c r="DP106" s="22"/>
      <c r="DQ106" s="22"/>
      <c r="DR106" s="22"/>
      <c r="DS106" s="22"/>
      <c r="DT106" s="13"/>
      <c r="DU106" s="80">
        <v>1503.9829199999999</v>
      </c>
      <c r="DV106" s="80">
        <v>5613.1809999999996</v>
      </c>
      <c r="DW106" s="93">
        <v>-4109.1980800000001</v>
      </c>
      <c r="DX106" s="94">
        <v>-0.73206227983740413</v>
      </c>
      <c r="DY106" s="22"/>
      <c r="DZ106" s="110">
        <v>2.0116629257445768E-4</v>
      </c>
      <c r="EA106" s="110">
        <v>7.467467404473914E-4</v>
      </c>
      <c r="EB106" s="22"/>
      <c r="EC106" s="22"/>
      <c r="ED106" s="22"/>
      <c r="EE106" s="22"/>
      <c r="EF106" s="22"/>
      <c r="EG106" s="22"/>
      <c r="EH106" s="22"/>
      <c r="EI106" s="22"/>
      <c r="EJ106" s="22"/>
      <c r="EK106" s="13"/>
      <c r="EL106" s="80">
        <v>65569.802277285562</v>
      </c>
      <c r="EM106" s="80">
        <v>48561.08274373108</v>
      </c>
      <c r="EN106" s="93">
        <v>17008.719533554482</v>
      </c>
      <c r="EO106" s="94">
        <v>0.35025412475487272</v>
      </c>
      <c r="EP106" s="22"/>
      <c r="EQ106" s="110">
        <v>2.0303923404855637E-2</v>
      </c>
      <c r="ER106" s="110">
        <v>1.5116688588851308E-2</v>
      </c>
      <c r="ES106" s="22"/>
      <c r="ET106" s="22"/>
      <c r="EU106" s="22"/>
      <c r="EV106" s="22"/>
      <c r="EW106" s="22"/>
      <c r="EX106" s="22"/>
      <c r="EY106" s="22"/>
      <c r="EZ106" s="22"/>
      <c r="FA106" s="22"/>
      <c r="FB106" s="13"/>
      <c r="FC106" s="80">
        <v>0</v>
      </c>
      <c r="FD106" s="80">
        <v>0</v>
      </c>
      <c r="FE106" s="93">
        <v>0</v>
      </c>
      <c r="FF106" s="94" t="s">
        <v>589</v>
      </c>
      <c r="FG106" s="22"/>
      <c r="FH106" s="110">
        <v>0</v>
      </c>
      <c r="FI106" s="110">
        <v>0</v>
      </c>
      <c r="FJ106" s="22"/>
      <c r="FK106" s="22"/>
      <c r="FL106" s="22"/>
      <c r="FM106" s="22"/>
      <c r="FN106" s="22"/>
      <c r="FO106" s="22"/>
      <c r="FP106" s="22"/>
      <c r="FQ106" s="22"/>
      <c r="FR106" s="22"/>
      <c r="FS106" s="13"/>
    </row>
    <row r="107" spans="1:175" x14ac:dyDescent="0.2">
      <c r="A107" s="42">
        <v>696</v>
      </c>
      <c r="B107" s="46"/>
      <c r="C107" s="86" t="str">
        <f t="shared" si="40"/>
        <v>Teuerungsrückstellungen</v>
      </c>
      <c r="D107" s="46"/>
      <c r="E107" s="46"/>
      <c r="F107" s="80">
        <f>+SUBTOTAL(9,F108:F114)</f>
        <v>1940238.6893967916</v>
      </c>
      <c r="G107" s="80">
        <f>+SUBTOTAL(9,G108:G114)</f>
        <v>1958362.0012146106</v>
      </c>
      <c r="H107" s="93">
        <f t="shared" si="27"/>
        <v>-18123.31181781902</v>
      </c>
      <c r="I107" s="94">
        <f t="shared" si="29"/>
        <v>-9.2543216252044536E-3</v>
      </c>
      <c r="J107" s="22"/>
      <c r="K107" s="110">
        <f t="shared" ref="K107" si="43">+IFERROR(F107/F$88,"")</f>
        <v>1.2402054192175415E-2</v>
      </c>
      <c r="L107" s="110">
        <f t="shared" ref="L107" si="44">+IFERROR(G107/G$88,"")</f>
        <v>1.2407704079872598E-2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13"/>
      <c r="W107" s="80">
        <v>634934.63439999998</v>
      </c>
      <c r="X107" s="80">
        <v>634850.27734000015</v>
      </c>
      <c r="Y107" s="93">
        <v>84.357059999834746</v>
      </c>
      <c r="Z107" s="94">
        <v>1.3287709403431158E-4</v>
      </c>
      <c r="AA107" s="22"/>
      <c r="AB107" s="110">
        <v>8.6301340232812947E-3</v>
      </c>
      <c r="AC107" s="110">
        <v>8.8756851722436598E-3</v>
      </c>
      <c r="AD107" s="22"/>
      <c r="AE107" s="22"/>
      <c r="AF107" s="22"/>
      <c r="AG107" s="22"/>
      <c r="AH107" s="22"/>
      <c r="AI107" s="22"/>
      <c r="AJ107" s="22"/>
      <c r="AK107" s="22"/>
      <c r="AL107" s="22"/>
      <c r="AM107" s="13"/>
      <c r="AN107" s="80">
        <v>352451.09256423992</v>
      </c>
      <c r="AO107" s="80">
        <v>352597.73756423994</v>
      </c>
      <c r="AP107" s="93">
        <v>-146.64500000001863</v>
      </c>
      <c r="AQ107" s="94">
        <v>-4.1589886824866529E-4</v>
      </c>
      <c r="AR107" s="22"/>
      <c r="AS107" s="110">
        <v>1.5239626128867204E-2</v>
      </c>
      <c r="AT107" s="110">
        <v>1.4373206436968742E-2</v>
      </c>
      <c r="AU107" s="22"/>
      <c r="AV107" s="22"/>
      <c r="AW107" s="22"/>
      <c r="AX107" s="22"/>
      <c r="AY107" s="22"/>
      <c r="AZ107" s="22"/>
      <c r="BA107" s="22"/>
      <c r="BB107" s="22"/>
      <c r="BC107" s="22"/>
      <c r="BD107" s="13"/>
      <c r="BE107" s="80">
        <v>154058.02299666667</v>
      </c>
      <c r="BF107" s="80">
        <v>154586.26466333331</v>
      </c>
      <c r="BG107" s="93">
        <v>-528.2416666666395</v>
      </c>
      <c r="BH107" s="94">
        <v>-3.4171319671710831E-3</v>
      </c>
      <c r="BI107" s="22"/>
      <c r="BJ107" s="110">
        <v>8.4666564328969886E-3</v>
      </c>
      <c r="BK107" s="110">
        <v>8.4534513725138469E-3</v>
      </c>
      <c r="BL107" s="22"/>
      <c r="BM107" s="22"/>
      <c r="BN107" s="22"/>
      <c r="BO107" s="22"/>
      <c r="BP107" s="22"/>
      <c r="BQ107" s="22"/>
      <c r="BR107" s="22"/>
      <c r="BS107" s="22"/>
      <c r="BT107" s="22"/>
      <c r="BU107" s="13"/>
      <c r="BV107" s="80">
        <v>192549.3759683324</v>
      </c>
      <c r="BW107" s="80">
        <v>192462.45146499906</v>
      </c>
      <c r="BX107" s="93">
        <v>86.924503333342727</v>
      </c>
      <c r="BY107" s="94">
        <v>4.5164395793406698E-4</v>
      </c>
      <c r="BZ107" s="22"/>
      <c r="CA107" s="110">
        <v>1.1614865394669735E-2</v>
      </c>
      <c r="CB107" s="110">
        <v>1.0375801744585186E-2</v>
      </c>
      <c r="CC107" s="22"/>
      <c r="CD107" s="22"/>
      <c r="CE107" s="22"/>
      <c r="CF107" s="22"/>
      <c r="CG107" s="22"/>
      <c r="CH107" s="22"/>
      <c r="CI107" s="22"/>
      <c r="CJ107" s="22"/>
      <c r="CK107" s="22"/>
      <c r="CL107" s="13"/>
      <c r="CM107" s="80">
        <v>108000.03427</v>
      </c>
      <c r="CN107" s="80">
        <v>109999.99992</v>
      </c>
      <c r="CO107" s="93">
        <v>-1999.9656499999983</v>
      </c>
      <c r="CP107" s="94">
        <v>-1.8181505922313823E-2</v>
      </c>
      <c r="CQ107" s="22"/>
      <c r="CR107" s="110">
        <v>1.0271198760422439E-2</v>
      </c>
      <c r="CS107" s="110">
        <v>1.0586987889959178E-2</v>
      </c>
      <c r="CT107" s="22"/>
      <c r="CU107" s="22"/>
      <c r="CV107" s="22"/>
      <c r="CW107" s="22"/>
      <c r="CX107" s="22"/>
      <c r="CY107" s="22"/>
      <c r="CZ107" s="22"/>
      <c r="DA107" s="22"/>
      <c r="DB107" s="22"/>
      <c r="DC107" s="13"/>
      <c r="DD107" s="80">
        <v>37500</v>
      </c>
      <c r="DE107" s="80">
        <v>44325.196646666671</v>
      </c>
      <c r="DF107" s="93">
        <v>-6825.1966466666709</v>
      </c>
      <c r="DG107" s="94">
        <v>-0.15398006468133596</v>
      </c>
      <c r="DH107" s="22"/>
      <c r="DI107" s="110">
        <v>1.0376868218953473E-2</v>
      </c>
      <c r="DJ107" s="110">
        <v>1.2082166338811479E-2</v>
      </c>
      <c r="DK107" s="22"/>
      <c r="DL107" s="22"/>
      <c r="DM107" s="22"/>
      <c r="DN107" s="22"/>
      <c r="DO107" s="22"/>
      <c r="DP107" s="22"/>
      <c r="DQ107" s="22"/>
      <c r="DR107" s="22"/>
      <c r="DS107" s="22"/>
      <c r="DT107" s="13"/>
      <c r="DU107" s="80">
        <v>222204.93146792843</v>
      </c>
      <c r="DV107" s="80">
        <v>230666.716992414</v>
      </c>
      <c r="DW107" s="93">
        <v>-8461.7855244855746</v>
      </c>
      <c r="DX107" s="94">
        <v>-3.6684033287575968E-2</v>
      </c>
      <c r="DY107" s="22"/>
      <c r="DZ107" s="110">
        <v>2.9721176790468214E-2</v>
      </c>
      <c r="EA107" s="110">
        <v>3.0686631883736885E-2</v>
      </c>
      <c r="EB107" s="22"/>
      <c r="EC107" s="22"/>
      <c r="ED107" s="22"/>
      <c r="EE107" s="22"/>
      <c r="EF107" s="22"/>
      <c r="EG107" s="22"/>
      <c r="EH107" s="22"/>
      <c r="EI107" s="22"/>
      <c r="EJ107" s="22"/>
      <c r="EK107" s="13"/>
      <c r="EL107" s="80">
        <v>235981.84886800003</v>
      </c>
      <c r="EM107" s="80">
        <v>236314.60776133332</v>
      </c>
      <c r="EN107" s="93">
        <v>-332.75889333328814</v>
      </c>
      <c r="EO107" s="94">
        <v>-1.4081181713039292E-3</v>
      </c>
      <c r="EP107" s="22"/>
      <c r="EQ107" s="110">
        <v>7.3072622120928604E-2</v>
      </c>
      <c r="ER107" s="110">
        <v>7.3562905369645604E-2</v>
      </c>
      <c r="ES107" s="22"/>
      <c r="ET107" s="22"/>
      <c r="EU107" s="22"/>
      <c r="EV107" s="22"/>
      <c r="EW107" s="22"/>
      <c r="EX107" s="22"/>
      <c r="EY107" s="22"/>
      <c r="EZ107" s="22"/>
      <c r="FA107" s="22"/>
      <c r="FB107" s="13"/>
      <c r="FC107" s="80">
        <v>2558.7488616239775</v>
      </c>
      <c r="FD107" s="80">
        <v>2558.7488616239775</v>
      </c>
      <c r="FE107" s="93">
        <v>0</v>
      </c>
      <c r="FF107" s="94">
        <v>0</v>
      </c>
      <c r="FG107" s="22"/>
      <c r="FH107" s="110">
        <v>1.8571663946909057E-2</v>
      </c>
      <c r="FI107" s="110">
        <v>1.6844354242174803E-2</v>
      </c>
      <c r="FJ107" s="22"/>
      <c r="FK107" s="22"/>
      <c r="FL107" s="22"/>
      <c r="FM107" s="22"/>
      <c r="FN107" s="22"/>
      <c r="FO107" s="22"/>
      <c r="FP107" s="22"/>
      <c r="FQ107" s="22"/>
      <c r="FR107" s="22"/>
      <c r="FS107" s="13"/>
    </row>
    <row r="108" spans="1:175" x14ac:dyDescent="0.2">
      <c r="A108" s="42">
        <v>697</v>
      </c>
      <c r="B108" s="46"/>
      <c r="C108" s="46"/>
      <c r="D108" s="79" t="str">
        <f t="shared" ref="D108:D114" si="45">VLOOKUP($A108&amp;D$1,TEXTDF,(SPRCODE="DE")*2+(SPRCODE="FR")*3,FALSE)</f>
        <v>Stand Anfang Jahr</v>
      </c>
      <c r="E108" s="74"/>
      <c r="F108" s="75">
        <f t="shared" ref="F108:F114" si="46">+W108*$G$5+AN108*$H$5+BE108*$I$5+BV108*$K$5+CM108*$L$5+DD108*$M$5+DU108*$N$5+EL108*$P$5+FC108*$Q$5</f>
        <v>1958362.0012146104</v>
      </c>
      <c r="G108" s="75">
        <f t="shared" ref="G108:G114" si="47">+X108*$G$5+AO108*$H$5+BF108*$I$5+BW108*$K$5+CN108*$L$5+DE108*$M$5+DV108*$N$5+EM108*$P$5+FD108*$Q$5</f>
        <v>1972049.1155060921</v>
      </c>
      <c r="H108" s="76">
        <f t="shared" si="27"/>
        <v>-13687.114291481674</v>
      </c>
      <c r="I108" s="87">
        <f t="shared" si="29"/>
        <v>-6.9405544638116989E-3</v>
      </c>
      <c r="J108" s="22"/>
      <c r="K108" s="30"/>
      <c r="L108" s="30"/>
      <c r="M108" s="22"/>
      <c r="N108" s="22"/>
      <c r="O108" s="22"/>
      <c r="P108" s="22"/>
      <c r="Q108" s="22"/>
      <c r="R108" s="22"/>
      <c r="S108" s="22"/>
      <c r="T108" s="22"/>
      <c r="U108" s="22"/>
      <c r="V108" s="13"/>
      <c r="W108" s="75">
        <v>634850.27734000003</v>
      </c>
      <c r="X108" s="75">
        <v>634419.41386000009</v>
      </c>
      <c r="Y108" s="76">
        <v>430.86347999994177</v>
      </c>
      <c r="Z108" s="87">
        <v>6.7914611467889685E-4</v>
      </c>
      <c r="AA108" s="22"/>
      <c r="AB108" s="30"/>
      <c r="AC108" s="30"/>
      <c r="AD108" s="22"/>
      <c r="AE108" s="22"/>
      <c r="AF108" s="22"/>
      <c r="AG108" s="22"/>
      <c r="AH108" s="22"/>
      <c r="AI108" s="22"/>
      <c r="AJ108" s="22"/>
      <c r="AK108" s="22"/>
      <c r="AL108" s="22"/>
      <c r="AM108" s="13"/>
      <c r="AN108" s="75">
        <v>352597.73756423994</v>
      </c>
      <c r="AO108" s="75">
        <v>352440.80047423998</v>
      </c>
      <c r="AP108" s="76">
        <v>156.93708999996306</v>
      </c>
      <c r="AQ108" s="87">
        <v>4.452863850858968E-4</v>
      </c>
      <c r="AR108" s="22"/>
      <c r="AS108" s="30"/>
      <c r="AT108" s="30"/>
      <c r="AU108" s="22"/>
      <c r="AV108" s="22"/>
      <c r="AW108" s="22"/>
      <c r="AX108" s="22"/>
      <c r="AY108" s="22"/>
      <c r="AZ108" s="22"/>
      <c r="BA108" s="22"/>
      <c r="BB108" s="22"/>
      <c r="BC108" s="22"/>
      <c r="BD108" s="13"/>
      <c r="BE108" s="75">
        <v>154586.26466333334</v>
      </c>
      <c r="BF108" s="75">
        <v>154574.34802999999</v>
      </c>
      <c r="BG108" s="76">
        <v>11.916633333341451</v>
      </c>
      <c r="BH108" s="87">
        <v>7.7093214270185229E-5</v>
      </c>
      <c r="BI108" s="22"/>
      <c r="BJ108" s="30"/>
      <c r="BK108" s="30"/>
      <c r="BL108" s="22"/>
      <c r="BM108" s="22"/>
      <c r="BN108" s="22"/>
      <c r="BO108" s="22"/>
      <c r="BP108" s="22"/>
      <c r="BQ108" s="22"/>
      <c r="BR108" s="22"/>
      <c r="BS108" s="22"/>
      <c r="BT108" s="22"/>
      <c r="BU108" s="13"/>
      <c r="BV108" s="75">
        <v>192462.45146499906</v>
      </c>
      <c r="BW108" s="75">
        <v>192390.70546499908</v>
      </c>
      <c r="BX108" s="76">
        <v>71.745999999984633</v>
      </c>
      <c r="BY108" s="87">
        <v>3.7291822298057831E-4</v>
      </c>
      <c r="BZ108" s="22"/>
      <c r="CA108" s="30"/>
      <c r="CB108" s="30"/>
      <c r="CC108" s="22"/>
      <c r="CD108" s="22"/>
      <c r="CE108" s="22"/>
      <c r="CF108" s="22"/>
      <c r="CG108" s="22"/>
      <c r="CH108" s="22"/>
      <c r="CI108" s="22"/>
      <c r="CJ108" s="22"/>
      <c r="CK108" s="22"/>
      <c r="CL108" s="13"/>
      <c r="CM108" s="75">
        <v>109999.99992</v>
      </c>
      <c r="CN108" s="75">
        <v>112999.99974</v>
      </c>
      <c r="CO108" s="76">
        <v>-2999.9998199999973</v>
      </c>
      <c r="CP108" s="87">
        <v>-2.654867103453673E-2</v>
      </c>
      <c r="CQ108" s="22"/>
      <c r="CR108" s="30"/>
      <c r="CS108" s="30"/>
      <c r="CT108" s="22"/>
      <c r="CU108" s="22"/>
      <c r="CV108" s="22"/>
      <c r="CW108" s="22"/>
      <c r="CX108" s="22"/>
      <c r="CY108" s="22"/>
      <c r="CZ108" s="22"/>
      <c r="DA108" s="22"/>
      <c r="DB108" s="22"/>
      <c r="DC108" s="13"/>
      <c r="DD108" s="75">
        <v>44325.196646666671</v>
      </c>
      <c r="DE108" s="75">
        <v>55325.213000000003</v>
      </c>
      <c r="DF108" s="76">
        <v>-11000.016353333333</v>
      </c>
      <c r="DG108" s="87">
        <v>-0.19882465438196018</v>
      </c>
      <c r="DH108" s="22"/>
      <c r="DI108" s="30"/>
      <c r="DJ108" s="30"/>
      <c r="DK108" s="22"/>
      <c r="DL108" s="22"/>
      <c r="DM108" s="22"/>
      <c r="DN108" s="22"/>
      <c r="DO108" s="22"/>
      <c r="DP108" s="22"/>
      <c r="DQ108" s="22"/>
      <c r="DR108" s="22"/>
      <c r="DS108" s="22"/>
      <c r="DT108" s="13"/>
      <c r="DU108" s="75">
        <v>230666.716992414</v>
      </c>
      <c r="DV108" s="75">
        <v>230975.30502389549</v>
      </c>
      <c r="DW108" s="76">
        <v>-308.58803148148581</v>
      </c>
      <c r="DX108" s="87">
        <v>-1.3360217511112493E-3</v>
      </c>
      <c r="DY108" s="22"/>
      <c r="DZ108" s="30"/>
      <c r="EA108" s="30"/>
      <c r="EB108" s="22"/>
      <c r="EC108" s="22"/>
      <c r="ED108" s="22"/>
      <c r="EE108" s="22"/>
      <c r="EF108" s="22"/>
      <c r="EG108" s="22"/>
      <c r="EH108" s="22"/>
      <c r="EI108" s="22"/>
      <c r="EJ108" s="22"/>
      <c r="EK108" s="13"/>
      <c r="EL108" s="75">
        <v>236314.60776133338</v>
      </c>
      <c r="EM108" s="75">
        <v>236364.58105133334</v>
      </c>
      <c r="EN108" s="76">
        <v>-49.973289999965345</v>
      </c>
      <c r="EO108" s="87">
        <v>-2.1142461267964485E-4</v>
      </c>
      <c r="EP108" s="22"/>
      <c r="EQ108" s="30"/>
      <c r="ER108" s="30"/>
      <c r="ES108" s="22"/>
      <c r="ET108" s="22"/>
      <c r="EU108" s="22"/>
      <c r="EV108" s="22"/>
      <c r="EW108" s="22"/>
      <c r="EX108" s="22"/>
      <c r="EY108" s="22"/>
      <c r="EZ108" s="22"/>
      <c r="FA108" s="22"/>
      <c r="FB108" s="13"/>
      <c r="FC108" s="75">
        <v>2558.7488616239775</v>
      </c>
      <c r="FD108" s="75">
        <v>2558.7488616239775</v>
      </c>
      <c r="FE108" s="76">
        <v>0</v>
      </c>
      <c r="FF108" s="87">
        <v>0</v>
      </c>
      <c r="FG108" s="22"/>
      <c r="FH108" s="30"/>
      <c r="FI108" s="30"/>
      <c r="FJ108" s="22"/>
      <c r="FK108" s="22"/>
      <c r="FL108" s="22"/>
      <c r="FM108" s="22"/>
      <c r="FN108" s="22"/>
      <c r="FO108" s="22"/>
      <c r="FP108" s="22"/>
      <c r="FQ108" s="22"/>
      <c r="FR108" s="22"/>
      <c r="FS108" s="13"/>
    </row>
    <row r="109" spans="1:175" x14ac:dyDescent="0.2">
      <c r="A109" s="42">
        <v>698</v>
      </c>
      <c r="B109" s="46"/>
      <c r="C109" s="46"/>
      <c r="D109" s="79" t="str">
        <f t="shared" si="45"/>
        <v>Teuerungsprämien brutto</v>
      </c>
      <c r="E109" s="74"/>
      <c r="F109" s="75">
        <f t="shared" si="46"/>
        <v>16271.587466543209</v>
      </c>
      <c r="G109" s="75">
        <f t="shared" si="47"/>
        <v>16290.538225555556</v>
      </c>
      <c r="H109" s="76">
        <f t="shared" si="27"/>
        <v>-18.95075901234668</v>
      </c>
      <c r="I109" s="87">
        <f t="shared" si="29"/>
        <v>-1.163298520279632E-3</v>
      </c>
      <c r="J109" s="22"/>
      <c r="K109" s="30"/>
      <c r="L109" s="30"/>
      <c r="M109" s="22"/>
      <c r="N109" s="22"/>
      <c r="O109" s="22"/>
      <c r="P109" s="22"/>
      <c r="Q109" s="22"/>
      <c r="R109" s="22"/>
      <c r="S109" s="22"/>
      <c r="T109" s="22"/>
      <c r="U109" s="22"/>
      <c r="V109" s="13"/>
      <c r="W109" s="75">
        <v>4710.1941999999999</v>
      </c>
      <c r="X109" s="75">
        <v>4573.9917800000003</v>
      </c>
      <c r="Y109" s="76">
        <v>136.20241999999962</v>
      </c>
      <c r="Z109" s="87">
        <v>2.9777583028362864E-2</v>
      </c>
      <c r="AA109" s="22"/>
      <c r="AB109" s="30"/>
      <c r="AC109" s="30"/>
      <c r="AD109" s="22"/>
      <c r="AE109" s="22"/>
      <c r="AF109" s="22"/>
      <c r="AG109" s="22"/>
      <c r="AH109" s="22"/>
      <c r="AI109" s="22"/>
      <c r="AJ109" s="22"/>
      <c r="AK109" s="22"/>
      <c r="AL109" s="22"/>
      <c r="AM109" s="13"/>
      <c r="AN109" s="75">
        <v>3890.9360000000001</v>
      </c>
      <c r="AO109" s="75">
        <v>3529.2736800000002</v>
      </c>
      <c r="AP109" s="76">
        <v>361.66231999999991</v>
      </c>
      <c r="AQ109" s="87">
        <v>0.10247499989856257</v>
      </c>
      <c r="AR109" s="22"/>
      <c r="AS109" s="30"/>
      <c r="AT109" s="30"/>
      <c r="AU109" s="22"/>
      <c r="AV109" s="22"/>
      <c r="AW109" s="22"/>
      <c r="AX109" s="22"/>
      <c r="AY109" s="22"/>
      <c r="AZ109" s="22"/>
      <c r="BA109" s="22"/>
      <c r="BB109" s="22"/>
      <c r="BC109" s="22"/>
      <c r="BD109" s="13"/>
      <c r="BE109" s="75">
        <v>1457.05945</v>
      </c>
      <c r="BF109" s="75">
        <v>1637.0309500000001</v>
      </c>
      <c r="BG109" s="76">
        <v>-179.97150000000011</v>
      </c>
      <c r="BH109" s="87">
        <v>-0.1099377504133322</v>
      </c>
      <c r="BI109" s="22"/>
      <c r="BJ109" s="30"/>
      <c r="BK109" s="30"/>
      <c r="BL109" s="22"/>
      <c r="BM109" s="22"/>
      <c r="BN109" s="22"/>
      <c r="BO109" s="22"/>
      <c r="BP109" s="22"/>
      <c r="BQ109" s="22"/>
      <c r="BR109" s="22"/>
      <c r="BS109" s="22"/>
      <c r="BT109" s="22"/>
      <c r="BU109" s="13"/>
      <c r="BV109" s="75">
        <v>2028.8869</v>
      </c>
      <c r="BW109" s="75">
        <v>2230.6990000000001</v>
      </c>
      <c r="BX109" s="76">
        <v>-201.8121000000001</v>
      </c>
      <c r="BY109" s="87">
        <v>-9.0470341359367712E-2</v>
      </c>
      <c r="BZ109" s="22"/>
      <c r="CA109" s="30"/>
      <c r="CB109" s="30"/>
      <c r="CC109" s="22"/>
      <c r="CD109" s="22"/>
      <c r="CE109" s="22"/>
      <c r="CF109" s="22"/>
      <c r="CG109" s="22"/>
      <c r="CH109" s="22"/>
      <c r="CI109" s="22"/>
      <c r="CJ109" s="22"/>
      <c r="CK109" s="22"/>
      <c r="CL109" s="13"/>
      <c r="CM109" s="75">
        <v>843.62024999999983</v>
      </c>
      <c r="CN109" s="75">
        <v>888.57954000000007</v>
      </c>
      <c r="CO109" s="76">
        <v>-44.959290000000237</v>
      </c>
      <c r="CP109" s="87">
        <v>-5.05968098252636E-2</v>
      </c>
      <c r="CQ109" s="22"/>
      <c r="CR109" s="30"/>
      <c r="CS109" s="30"/>
      <c r="CT109" s="22"/>
      <c r="CU109" s="22"/>
      <c r="CV109" s="22"/>
      <c r="CW109" s="22"/>
      <c r="CX109" s="22"/>
      <c r="CY109" s="22"/>
      <c r="CZ109" s="22"/>
      <c r="DA109" s="22"/>
      <c r="DB109" s="22"/>
      <c r="DC109" s="13"/>
      <c r="DD109" s="75">
        <v>248.85149999999999</v>
      </c>
      <c r="DE109" s="75">
        <v>311.43890000000005</v>
      </c>
      <c r="DF109" s="76">
        <v>-62.587400000000059</v>
      </c>
      <c r="DG109" s="87">
        <v>-0.20096205066226491</v>
      </c>
      <c r="DH109" s="22"/>
      <c r="DI109" s="30"/>
      <c r="DJ109" s="30"/>
      <c r="DK109" s="22"/>
      <c r="DL109" s="22"/>
      <c r="DM109" s="22"/>
      <c r="DN109" s="22"/>
      <c r="DO109" s="22"/>
      <c r="DP109" s="22"/>
      <c r="DQ109" s="22"/>
      <c r="DR109" s="22"/>
      <c r="DS109" s="22"/>
      <c r="DT109" s="13"/>
      <c r="DU109" s="75">
        <v>1775.6739465432101</v>
      </c>
      <c r="DV109" s="75">
        <v>1863.6803055555558</v>
      </c>
      <c r="DW109" s="76">
        <v>-88.006359012345683</v>
      </c>
      <c r="DX109" s="87">
        <v>-4.7221810924331975E-2</v>
      </c>
      <c r="DY109" s="22"/>
      <c r="DZ109" s="30"/>
      <c r="EA109" s="30"/>
      <c r="EB109" s="22"/>
      <c r="EC109" s="22"/>
      <c r="ED109" s="22"/>
      <c r="EE109" s="22"/>
      <c r="EF109" s="22"/>
      <c r="EG109" s="22"/>
      <c r="EH109" s="22"/>
      <c r="EI109" s="22"/>
      <c r="EJ109" s="22"/>
      <c r="EK109" s="13"/>
      <c r="EL109" s="75">
        <v>1316.3652200000001</v>
      </c>
      <c r="EM109" s="75">
        <v>1255.8440700000001</v>
      </c>
      <c r="EN109" s="76">
        <v>60.521150000000034</v>
      </c>
      <c r="EO109" s="87">
        <v>4.8191611877420382E-2</v>
      </c>
      <c r="EP109" s="22"/>
      <c r="EQ109" s="30"/>
      <c r="ER109" s="30"/>
      <c r="ES109" s="22"/>
      <c r="ET109" s="22"/>
      <c r="EU109" s="22"/>
      <c r="EV109" s="22"/>
      <c r="EW109" s="22"/>
      <c r="EX109" s="22"/>
      <c r="EY109" s="22"/>
      <c r="EZ109" s="22"/>
      <c r="FA109" s="22"/>
      <c r="FB109" s="13"/>
      <c r="FC109" s="75">
        <v>0</v>
      </c>
      <c r="FD109" s="75">
        <v>0</v>
      </c>
      <c r="FE109" s="76">
        <v>0</v>
      </c>
      <c r="FF109" s="87" t="s">
        <v>589</v>
      </c>
      <c r="FG109" s="22"/>
      <c r="FH109" s="30"/>
      <c r="FI109" s="30"/>
      <c r="FJ109" s="22"/>
      <c r="FK109" s="22"/>
      <c r="FL109" s="22"/>
      <c r="FM109" s="22"/>
      <c r="FN109" s="22"/>
      <c r="FO109" s="22"/>
      <c r="FP109" s="22"/>
      <c r="FQ109" s="22"/>
      <c r="FR109" s="22"/>
      <c r="FS109" s="13"/>
    </row>
    <row r="110" spans="1:175" x14ac:dyDescent="0.2">
      <c r="A110" s="42">
        <v>699</v>
      </c>
      <c r="B110" s="46"/>
      <c r="C110" s="46"/>
      <c r="D110" s="79" t="str">
        <f t="shared" si="45"/>
        <v>Kostenaufwand</v>
      </c>
      <c r="E110" s="74"/>
      <c r="F110" s="75">
        <f t="shared" si="46"/>
        <v>-10847.724617695472</v>
      </c>
      <c r="G110" s="75">
        <f t="shared" si="47"/>
        <v>-10860.359147037039</v>
      </c>
      <c r="H110" s="76">
        <f t="shared" si="27"/>
        <v>12.634529341567031</v>
      </c>
      <c r="I110" s="87">
        <f t="shared" si="29"/>
        <v>-1.1633620187426752E-3</v>
      </c>
      <c r="J110" s="22"/>
      <c r="K110" s="30"/>
      <c r="L110" s="30"/>
      <c r="M110" s="22"/>
      <c r="N110" s="22"/>
      <c r="O110" s="22"/>
      <c r="P110" s="22"/>
      <c r="Q110" s="22"/>
      <c r="R110" s="22"/>
      <c r="S110" s="22"/>
      <c r="T110" s="22"/>
      <c r="U110" s="22"/>
      <c r="V110" s="13"/>
      <c r="W110" s="75">
        <v>-3140.1294399999997</v>
      </c>
      <c r="X110" s="75">
        <v>-3049.3278499999997</v>
      </c>
      <c r="Y110" s="76">
        <v>-90.801590000000033</v>
      </c>
      <c r="Z110" s="87">
        <v>2.9777575408954426E-2</v>
      </c>
      <c r="AA110" s="22"/>
      <c r="AB110" s="30"/>
      <c r="AC110" s="30"/>
      <c r="AD110" s="22"/>
      <c r="AE110" s="22"/>
      <c r="AF110" s="22"/>
      <c r="AG110" s="22"/>
      <c r="AH110" s="22"/>
      <c r="AI110" s="22"/>
      <c r="AJ110" s="22"/>
      <c r="AK110" s="22"/>
      <c r="AL110" s="22"/>
      <c r="AM110" s="13"/>
      <c r="AN110" s="75">
        <v>-2593.9569999999999</v>
      </c>
      <c r="AO110" s="75">
        <v>-2352.8491200000003</v>
      </c>
      <c r="AP110" s="76">
        <v>-241.10787999999957</v>
      </c>
      <c r="AQ110" s="87">
        <v>0.10247485822635305</v>
      </c>
      <c r="AR110" s="22"/>
      <c r="AS110" s="30"/>
      <c r="AT110" s="30"/>
      <c r="AU110" s="22"/>
      <c r="AV110" s="22"/>
      <c r="AW110" s="22"/>
      <c r="AX110" s="22"/>
      <c r="AY110" s="22"/>
      <c r="AZ110" s="22"/>
      <c r="BA110" s="22"/>
      <c r="BB110" s="22"/>
      <c r="BC110" s="22"/>
      <c r="BD110" s="13"/>
      <c r="BE110" s="75">
        <v>-971.37296666666703</v>
      </c>
      <c r="BF110" s="75">
        <v>-1091.353966666667</v>
      </c>
      <c r="BG110" s="76">
        <v>119.98099999999999</v>
      </c>
      <c r="BH110" s="87">
        <v>-0.10993775041333209</v>
      </c>
      <c r="BI110" s="22"/>
      <c r="BJ110" s="30"/>
      <c r="BK110" s="30"/>
      <c r="BL110" s="22"/>
      <c r="BM110" s="22"/>
      <c r="BN110" s="22"/>
      <c r="BO110" s="22"/>
      <c r="BP110" s="22"/>
      <c r="BQ110" s="22"/>
      <c r="BR110" s="22"/>
      <c r="BS110" s="22"/>
      <c r="BT110" s="22"/>
      <c r="BU110" s="13"/>
      <c r="BV110" s="75">
        <v>-1352.5912666666666</v>
      </c>
      <c r="BW110" s="75">
        <v>-1487.133</v>
      </c>
      <c r="BX110" s="76">
        <v>134.54173333333347</v>
      </c>
      <c r="BY110" s="87">
        <v>-9.0470545225836196E-2</v>
      </c>
      <c r="BZ110" s="22"/>
      <c r="CA110" s="30"/>
      <c r="CB110" s="30"/>
      <c r="CC110" s="22"/>
      <c r="CD110" s="22"/>
      <c r="CE110" s="22"/>
      <c r="CF110" s="22"/>
      <c r="CG110" s="22"/>
      <c r="CH110" s="22"/>
      <c r="CI110" s="22"/>
      <c r="CJ110" s="22"/>
      <c r="CK110" s="22"/>
      <c r="CL110" s="13"/>
      <c r="CM110" s="75">
        <v>-562.41349999999989</v>
      </c>
      <c r="CN110" s="75">
        <v>-592.38636000000008</v>
      </c>
      <c r="CO110" s="76">
        <v>29.972860000000196</v>
      </c>
      <c r="CP110" s="87">
        <v>-5.0596809825263711E-2</v>
      </c>
      <c r="CQ110" s="22"/>
      <c r="CR110" s="30"/>
      <c r="CS110" s="30"/>
      <c r="CT110" s="22"/>
      <c r="CU110" s="22"/>
      <c r="CV110" s="22"/>
      <c r="CW110" s="22"/>
      <c r="CX110" s="22"/>
      <c r="CY110" s="22"/>
      <c r="CZ110" s="22"/>
      <c r="DA110" s="22"/>
      <c r="DB110" s="22"/>
      <c r="DC110" s="13"/>
      <c r="DD110" s="75">
        <v>-165.90099999999998</v>
      </c>
      <c r="DE110" s="75">
        <v>-207.62593333333331</v>
      </c>
      <c r="DF110" s="76">
        <v>41.724933333333325</v>
      </c>
      <c r="DG110" s="87">
        <v>-0.20096205066226469</v>
      </c>
      <c r="DH110" s="22"/>
      <c r="DI110" s="30"/>
      <c r="DJ110" s="30"/>
      <c r="DK110" s="22"/>
      <c r="DL110" s="22"/>
      <c r="DM110" s="22"/>
      <c r="DN110" s="22"/>
      <c r="DO110" s="22"/>
      <c r="DP110" s="22"/>
      <c r="DQ110" s="22"/>
      <c r="DR110" s="22"/>
      <c r="DS110" s="22"/>
      <c r="DT110" s="13"/>
      <c r="DU110" s="75">
        <v>-1183.7826310288069</v>
      </c>
      <c r="DV110" s="75">
        <v>-1242.4535370370372</v>
      </c>
      <c r="DW110" s="76">
        <v>58.670906008230304</v>
      </c>
      <c r="DX110" s="87">
        <v>-4.7221810924331864E-2</v>
      </c>
      <c r="DY110" s="22"/>
      <c r="DZ110" s="30"/>
      <c r="EA110" s="30"/>
      <c r="EB110" s="22"/>
      <c r="EC110" s="22"/>
      <c r="ED110" s="22"/>
      <c r="EE110" s="22"/>
      <c r="EF110" s="22"/>
      <c r="EG110" s="22"/>
      <c r="EH110" s="22"/>
      <c r="EI110" s="22"/>
      <c r="EJ110" s="22"/>
      <c r="EK110" s="13"/>
      <c r="EL110" s="75">
        <v>-877.57681333333346</v>
      </c>
      <c r="EM110" s="75">
        <v>-837.22937999999999</v>
      </c>
      <c r="EN110" s="76">
        <v>-40.34743333333347</v>
      </c>
      <c r="EO110" s="87">
        <v>4.8191611877420604E-2</v>
      </c>
      <c r="EP110" s="22"/>
      <c r="EQ110" s="30"/>
      <c r="ER110" s="30"/>
      <c r="ES110" s="22"/>
      <c r="ET110" s="22"/>
      <c r="EU110" s="22"/>
      <c r="EV110" s="22"/>
      <c r="EW110" s="22"/>
      <c r="EX110" s="22"/>
      <c r="EY110" s="22"/>
      <c r="EZ110" s="22"/>
      <c r="FA110" s="22"/>
      <c r="FB110" s="13"/>
      <c r="FC110" s="75">
        <v>0</v>
      </c>
      <c r="FD110" s="75">
        <v>0</v>
      </c>
      <c r="FE110" s="76">
        <v>0</v>
      </c>
      <c r="FF110" s="87" t="s">
        <v>589</v>
      </c>
      <c r="FG110" s="22"/>
      <c r="FH110" s="30"/>
      <c r="FI110" s="30"/>
      <c r="FJ110" s="22"/>
      <c r="FK110" s="22"/>
      <c r="FL110" s="22"/>
      <c r="FM110" s="22"/>
      <c r="FN110" s="22"/>
      <c r="FO110" s="22"/>
      <c r="FP110" s="22"/>
      <c r="FQ110" s="22"/>
      <c r="FR110" s="22"/>
      <c r="FS110" s="13"/>
    </row>
    <row r="111" spans="1:175" x14ac:dyDescent="0.2">
      <c r="A111" s="42">
        <v>700</v>
      </c>
      <c r="B111" s="46"/>
      <c r="C111" s="46"/>
      <c r="D111" s="79" t="str">
        <f t="shared" si="45"/>
        <v>Aufwand für teuerungsbedingte Erhöhungen der Risikorenten</v>
      </c>
      <c r="E111" s="74"/>
      <c r="F111" s="75">
        <f t="shared" si="46"/>
        <v>-6623.3821900000003</v>
      </c>
      <c r="G111" s="75">
        <f t="shared" si="47"/>
        <v>-4969.9509799999996</v>
      </c>
      <c r="H111" s="76">
        <f t="shared" si="27"/>
        <v>-1653.4312100000006</v>
      </c>
      <c r="I111" s="87">
        <f t="shared" si="29"/>
        <v>0.33268561735391611</v>
      </c>
      <c r="J111" s="22"/>
      <c r="K111" s="30"/>
      <c r="L111" s="30"/>
      <c r="M111" s="22"/>
      <c r="N111" s="22"/>
      <c r="O111" s="22"/>
      <c r="P111" s="22"/>
      <c r="Q111" s="22"/>
      <c r="R111" s="22"/>
      <c r="S111" s="22"/>
      <c r="T111" s="22"/>
      <c r="U111" s="22"/>
      <c r="V111" s="13"/>
      <c r="W111" s="75">
        <v>-1485.7076999999999</v>
      </c>
      <c r="X111" s="75">
        <v>-1093.8004500000002</v>
      </c>
      <c r="Y111" s="76">
        <v>-391.90724999999975</v>
      </c>
      <c r="Z111" s="87">
        <v>0.35829867321776998</v>
      </c>
      <c r="AA111" s="22"/>
      <c r="AB111" s="30"/>
      <c r="AC111" s="30"/>
      <c r="AD111" s="22"/>
      <c r="AE111" s="22"/>
      <c r="AF111" s="22"/>
      <c r="AG111" s="22"/>
      <c r="AH111" s="22"/>
      <c r="AI111" s="22"/>
      <c r="AJ111" s="22"/>
      <c r="AK111" s="22"/>
      <c r="AL111" s="22"/>
      <c r="AM111" s="13"/>
      <c r="AN111" s="75">
        <v>-1443.624</v>
      </c>
      <c r="AO111" s="75">
        <v>-1019.4874700000001</v>
      </c>
      <c r="AP111" s="76">
        <v>-424.13652999999988</v>
      </c>
      <c r="AQ111" s="87">
        <v>0.41602917395345695</v>
      </c>
      <c r="AR111" s="22"/>
      <c r="AS111" s="30"/>
      <c r="AT111" s="30"/>
      <c r="AU111" s="22"/>
      <c r="AV111" s="22"/>
      <c r="AW111" s="22"/>
      <c r="AX111" s="22"/>
      <c r="AY111" s="22"/>
      <c r="AZ111" s="22"/>
      <c r="BA111" s="22"/>
      <c r="BB111" s="22"/>
      <c r="BC111" s="22"/>
      <c r="BD111" s="13"/>
      <c r="BE111" s="75">
        <v>-1013.92815</v>
      </c>
      <c r="BF111" s="75">
        <v>-533.76035000000002</v>
      </c>
      <c r="BG111" s="76">
        <v>-480.16779999999994</v>
      </c>
      <c r="BH111" s="87">
        <v>0.89959435915387864</v>
      </c>
      <c r="BI111" s="22"/>
      <c r="BJ111" s="30"/>
      <c r="BK111" s="30"/>
      <c r="BL111" s="22"/>
      <c r="BM111" s="22"/>
      <c r="BN111" s="22"/>
      <c r="BO111" s="22"/>
      <c r="BP111" s="22"/>
      <c r="BQ111" s="22"/>
      <c r="BR111" s="22"/>
      <c r="BS111" s="22"/>
      <c r="BT111" s="22"/>
      <c r="BU111" s="13"/>
      <c r="BV111" s="75">
        <v>-589.37112999999999</v>
      </c>
      <c r="BW111" s="75">
        <v>-671.81999999999994</v>
      </c>
      <c r="BX111" s="76">
        <v>82.448869999999943</v>
      </c>
      <c r="BY111" s="87">
        <v>-0.12272464350570089</v>
      </c>
      <c r="BZ111" s="22"/>
      <c r="CA111" s="30"/>
      <c r="CB111" s="30"/>
      <c r="CC111" s="22"/>
      <c r="CD111" s="22"/>
      <c r="CE111" s="22"/>
      <c r="CF111" s="22"/>
      <c r="CG111" s="22"/>
      <c r="CH111" s="22"/>
      <c r="CI111" s="22"/>
      <c r="CJ111" s="22"/>
      <c r="CK111" s="22"/>
      <c r="CL111" s="13"/>
      <c r="CM111" s="75">
        <v>-231.50732000000008</v>
      </c>
      <c r="CN111" s="75">
        <v>-108.67361000000004</v>
      </c>
      <c r="CO111" s="76">
        <v>-122.83371000000004</v>
      </c>
      <c r="CP111" s="87">
        <v>1.1302993431431974</v>
      </c>
      <c r="CQ111" s="22"/>
      <c r="CR111" s="30"/>
      <c r="CS111" s="30"/>
      <c r="CT111" s="22"/>
      <c r="CU111" s="22"/>
      <c r="CV111" s="22"/>
      <c r="CW111" s="22"/>
      <c r="CX111" s="22"/>
      <c r="CY111" s="22"/>
      <c r="CZ111" s="22"/>
      <c r="DA111" s="22"/>
      <c r="DB111" s="22"/>
      <c r="DC111" s="13"/>
      <c r="DD111" s="75">
        <v>-41.912840000000003</v>
      </c>
      <c r="DE111" s="75">
        <v>-144.00632000000002</v>
      </c>
      <c r="DF111" s="76">
        <v>102.09348000000001</v>
      </c>
      <c r="DG111" s="87">
        <v>-0.70895138491143994</v>
      </c>
      <c r="DH111" s="22"/>
      <c r="DI111" s="30"/>
      <c r="DJ111" s="30"/>
      <c r="DK111" s="22"/>
      <c r="DL111" s="22"/>
      <c r="DM111" s="22"/>
      <c r="DN111" s="22"/>
      <c r="DO111" s="22"/>
      <c r="DP111" s="22"/>
      <c r="DQ111" s="22"/>
      <c r="DR111" s="22"/>
      <c r="DS111" s="22"/>
      <c r="DT111" s="13"/>
      <c r="DU111" s="75">
        <v>-1045.7837500000001</v>
      </c>
      <c r="DV111" s="75">
        <v>-929.81479999999999</v>
      </c>
      <c r="DW111" s="76">
        <v>-115.96895000000006</v>
      </c>
      <c r="DX111" s="87">
        <v>0.12472263293722574</v>
      </c>
      <c r="DY111" s="22"/>
      <c r="DZ111" s="30"/>
      <c r="EA111" s="30"/>
      <c r="EB111" s="22"/>
      <c r="EC111" s="22"/>
      <c r="ED111" s="22"/>
      <c r="EE111" s="22"/>
      <c r="EF111" s="22"/>
      <c r="EG111" s="22"/>
      <c r="EH111" s="22"/>
      <c r="EI111" s="22"/>
      <c r="EJ111" s="22"/>
      <c r="EK111" s="13"/>
      <c r="EL111" s="75">
        <v>-771.54729999999995</v>
      </c>
      <c r="EM111" s="75">
        <v>-468.58797999999996</v>
      </c>
      <c r="EN111" s="76">
        <v>-302.95931999999999</v>
      </c>
      <c r="EO111" s="87">
        <v>0.64653668666447661</v>
      </c>
      <c r="EP111" s="22"/>
      <c r="EQ111" s="30"/>
      <c r="ER111" s="30"/>
      <c r="ES111" s="22"/>
      <c r="ET111" s="22"/>
      <c r="EU111" s="22"/>
      <c r="EV111" s="22"/>
      <c r="EW111" s="22"/>
      <c r="EX111" s="22"/>
      <c r="EY111" s="22"/>
      <c r="EZ111" s="22"/>
      <c r="FA111" s="22"/>
      <c r="FB111" s="13"/>
      <c r="FC111" s="75">
        <v>0</v>
      </c>
      <c r="FD111" s="75">
        <v>0</v>
      </c>
      <c r="FE111" s="76">
        <v>0</v>
      </c>
      <c r="FF111" s="87" t="s">
        <v>589</v>
      </c>
      <c r="FG111" s="22"/>
      <c r="FH111" s="30"/>
      <c r="FI111" s="30"/>
      <c r="FJ111" s="22"/>
      <c r="FK111" s="22"/>
      <c r="FL111" s="22"/>
      <c r="FM111" s="22"/>
      <c r="FN111" s="22"/>
      <c r="FO111" s="22"/>
      <c r="FP111" s="22"/>
      <c r="FQ111" s="22"/>
      <c r="FR111" s="22"/>
      <c r="FS111" s="13"/>
    </row>
    <row r="112" spans="1:175" x14ac:dyDescent="0.2">
      <c r="A112" s="42">
        <v>701</v>
      </c>
      <c r="B112" s="46"/>
      <c r="C112" s="46"/>
      <c r="D112" s="79" t="str">
        <f t="shared" si="45"/>
        <v>Auflösung zugunsten Verstärkungen gem. Art. 149 Abs. 1 Bst. a</v>
      </c>
      <c r="E112" s="74"/>
      <c r="F112" s="75">
        <f t="shared" si="46"/>
        <v>-8874.1273966666722</v>
      </c>
      <c r="G112" s="75">
        <f t="shared" si="47"/>
        <v>-11000</v>
      </c>
      <c r="H112" s="76">
        <f t="shared" si="27"/>
        <v>2125.8726033333278</v>
      </c>
      <c r="I112" s="87">
        <f t="shared" si="29"/>
        <v>-0.19326114575757525</v>
      </c>
      <c r="J112" s="22"/>
      <c r="K112" s="30"/>
      <c r="L112" s="30"/>
      <c r="M112" s="22"/>
      <c r="N112" s="22"/>
      <c r="O112" s="22"/>
      <c r="P112" s="22"/>
      <c r="Q112" s="22"/>
      <c r="R112" s="22"/>
      <c r="S112" s="22"/>
      <c r="T112" s="22"/>
      <c r="U112" s="22"/>
      <c r="V112" s="13"/>
      <c r="W112" s="75">
        <v>0</v>
      </c>
      <c r="X112" s="75">
        <v>0</v>
      </c>
      <c r="Y112" s="76">
        <v>0</v>
      </c>
      <c r="Z112" s="87" t="s">
        <v>589</v>
      </c>
      <c r="AA112" s="22"/>
      <c r="AB112" s="30"/>
      <c r="AC112" s="30"/>
      <c r="AD112" s="22"/>
      <c r="AE112" s="22"/>
      <c r="AF112" s="22"/>
      <c r="AG112" s="22"/>
      <c r="AH112" s="22"/>
      <c r="AI112" s="22"/>
      <c r="AJ112" s="22"/>
      <c r="AK112" s="22"/>
      <c r="AL112" s="22"/>
      <c r="AM112" s="13"/>
      <c r="AN112" s="75">
        <v>0</v>
      </c>
      <c r="AO112" s="75">
        <v>0</v>
      </c>
      <c r="AP112" s="76">
        <v>0</v>
      </c>
      <c r="AQ112" s="87" t="s">
        <v>589</v>
      </c>
      <c r="AR112" s="22"/>
      <c r="AS112" s="30"/>
      <c r="AT112" s="30"/>
      <c r="AU112" s="22"/>
      <c r="AV112" s="22"/>
      <c r="AW112" s="22"/>
      <c r="AX112" s="22"/>
      <c r="AY112" s="22"/>
      <c r="AZ112" s="22"/>
      <c r="BA112" s="22"/>
      <c r="BB112" s="22"/>
      <c r="BC112" s="22"/>
      <c r="BD112" s="13"/>
      <c r="BE112" s="75">
        <v>0</v>
      </c>
      <c r="BF112" s="75">
        <v>0</v>
      </c>
      <c r="BG112" s="76">
        <v>0</v>
      </c>
      <c r="BH112" s="87" t="s">
        <v>589</v>
      </c>
      <c r="BI112" s="22"/>
      <c r="BJ112" s="30"/>
      <c r="BK112" s="30"/>
      <c r="BL112" s="22"/>
      <c r="BM112" s="22"/>
      <c r="BN112" s="22"/>
      <c r="BO112" s="22"/>
      <c r="BP112" s="22"/>
      <c r="BQ112" s="22"/>
      <c r="BR112" s="22"/>
      <c r="BS112" s="22"/>
      <c r="BT112" s="22"/>
      <c r="BU112" s="13"/>
      <c r="BV112" s="75">
        <v>0</v>
      </c>
      <c r="BW112" s="75">
        <v>0</v>
      </c>
      <c r="BX112" s="76">
        <v>0</v>
      </c>
      <c r="BY112" s="87" t="s">
        <v>589</v>
      </c>
      <c r="BZ112" s="22"/>
      <c r="CA112" s="30"/>
      <c r="CB112" s="30"/>
      <c r="CC112" s="22"/>
      <c r="CD112" s="22"/>
      <c r="CE112" s="22"/>
      <c r="CF112" s="22"/>
      <c r="CG112" s="22"/>
      <c r="CH112" s="22"/>
      <c r="CI112" s="22"/>
      <c r="CJ112" s="22"/>
      <c r="CK112" s="22"/>
      <c r="CL112" s="13"/>
      <c r="CM112" s="75">
        <v>0</v>
      </c>
      <c r="CN112" s="75">
        <v>-3000</v>
      </c>
      <c r="CO112" s="76">
        <v>3000</v>
      </c>
      <c r="CP112" s="87">
        <v>-1</v>
      </c>
      <c r="CQ112" s="22"/>
      <c r="CR112" s="30"/>
      <c r="CS112" s="30"/>
      <c r="CT112" s="22"/>
      <c r="CU112" s="22"/>
      <c r="CV112" s="22"/>
      <c r="CW112" s="22"/>
      <c r="CX112" s="22"/>
      <c r="CY112" s="22"/>
      <c r="CZ112" s="22"/>
      <c r="DA112" s="22"/>
      <c r="DB112" s="22"/>
      <c r="DC112" s="13"/>
      <c r="DD112" s="75">
        <v>-866.23430666667298</v>
      </c>
      <c r="DE112" s="75">
        <v>-8000</v>
      </c>
      <c r="DF112" s="76">
        <v>7133.7656933333274</v>
      </c>
      <c r="DG112" s="87">
        <v>-0.89172071166666589</v>
      </c>
      <c r="DH112" s="22"/>
      <c r="DI112" s="30"/>
      <c r="DJ112" s="30"/>
      <c r="DK112" s="22"/>
      <c r="DL112" s="22"/>
      <c r="DM112" s="22"/>
      <c r="DN112" s="22"/>
      <c r="DO112" s="22"/>
      <c r="DP112" s="22"/>
      <c r="DQ112" s="22"/>
      <c r="DR112" s="22"/>
      <c r="DS112" s="22"/>
      <c r="DT112" s="13"/>
      <c r="DU112" s="75">
        <v>-8007.8930899999996</v>
      </c>
      <c r="DV112" s="75">
        <v>0</v>
      </c>
      <c r="DW112" s="76">
        <v>-8007.8930899999996</v>
      </c>
      <c r="DX112" s="87" t="s">
        <v>589</v>
      </c>
      <c r="DY112" s="22"/>
      <c r="DZ112" s="30"/>
      <c r="EA112" s="30"/>
      <c r="EB112" s="22"/>
      <c r="EC112" s="22"/>
      <c r="ED112" s="22"/>
      <c r="EE112" s="22"/>
      <c r="EF112" s="22"/>
      <c r="EG112" s="22"/>
      <c r="EH112" s="22"/>
      <c r="EI112" s="22"/>
      <c r="EJ112" s="22"/>
      <c r="EK112" s="13"/>
      <c r="EL112" s="75">
        <v>0</v>
      </c>
      <c r="EM112" s="75">
        <v>0</v>
      </c>
      <c r="EN112" s="76">
        <v>0</v>
      </c>
      <c r="EO112" s="87" t="s">
        <v>589</v>
      </c>
      <c r="EP112" s="22"/>
      <c r="EQ112" s="30"/>
      <c r="ER112" s="30"/>
      <c r="ES112" s="22"/>
      <c r="ET112" s="22"/>
      <c r="EU112" s="22"/>
      <c r="EV112" s="22"/>
      <c r="EW112" s="22"/>
      <c r="EX112" s="22"/>
      <c r="EY112" s="22"/>
      <c r="EZ112" s="22"/>
      <c r="FA112" s="22"/>
      <c r="FB112" s="13"/>
      <c r="FC112" s="75">
        <v>0</v>
      </c>
      <c r="FD112" s="75">
        <v>0</v>
      </c>
      <c r="FE112" s="76">
        <v>0</v>
      </c>
      <c r="FF112" s="87" t="s">
        <v>589</v>
      </c>
      <c r="FG112" s="22"/>
      <c r="FH112" s="30"/>
      <c r="FI112" s="30"/>
      <c r="FJ112" s="22"/>
      <c r="FK112" s="22"/>
      <c r="FL112" s="22"/>
      <c r="FM112" s="22"/>
      <c r="FN112" s="22"/>
      <c r="FO112" s="22"/>
      <c r="FP112" s="22"/>
      <c r="FQ112" s="22"/>
      <c r="FR112" s="22"/>
      <c r="FS112" s="13"/>
    </row>
    <row r="113" spans="1:175" x14ac:dyDescent="0.2">
      <c r="A113" s="42">
        <v>702</v>
      </c>
      <c r="B113" s="46"/>
      <c r="C113" s="46"/>
      <c r="D113" s="79" t="str">
        <f t="shared" si="45"/>
        <v>Auflösung zugunsten Überschussfonds</v>
      </c>
      <c r="E113" s="74"/>
      <c r="F113" s="75">
        <f t="shared" si="46"/>
        <v>-8049.6650799999989</v>
      </c>
      <c r="G113" s="75">
        <f t="shared" si="47"/>
        <v>-3147.3423900000003</v>
      </c>
      <c r="H113" s="76">
        <f t="shared" si="27"/>
        <v>-4902.3226899999991</v>
      </c>
      <c r="I113" s="87">
        <f t="shared" si="29"/>
        <v>1.5576070482754174</v>
      </c>
      <c r="J113" s="22"/>
      <c r="K113" s="30"/>
      <c r="L113" s="30"/>
      <c r="M113" s="22"/>
      <c r="N113" s="22"/>
      <c r="O113" s="22"/>
      <c r="P113" s="22"/>
      <c r="Q113" s="22"/>
      <c r="R113" s="22"/>
      <c r="S113" s="22"/>
      <c r="T113" s="22"/>
      <c r="U113" s="22"/>
      <c r="V113" s="13"/>
      <c r="W113" s="75">
        <v>0</v>
      </c>
      <c r="X113" s="75">
        <v>0</v>
      </c>
      <c r="Y113" s="76">
        <v>0</v>
      </c>
      <c r="Z113" s="87" t="s">
        <v>589</v>
      </c>
      <c r="AA113" s="22"/>
      <c r="AB113" s="30"/>
      <c r="AC113" s="30"/>
      <c r="AD113" s="22"/>
      <c r="AE113" s="22"/>
      <c r="AF113" s="22"/>
      <c r="AG113" s="22"/>
      <c r="AH113" s="22"/>
      <c r="AI113" s="22"/>
      <c r="AJ113" s="22"/>
      <c r="AK113" s="22"/>
      <c r="AL113" s="22"/>
      <c r="AM113" s="13"/>
      <c r="AN113" s="75">
        <v>0</v>
      </c>
      <c r="AO113" s="75">
        <v>0</v>
      </c>
      <c r="AP113" s="76">
        <v>0</v>
      </c>
      <c r="AQ113" s="87" t="s">
        <v>589</v>
      </c>
      <c r="AR113" s="22"/>
      <c r="AS113" s="30"/>
      <c r="AT113" s="30"/>
      <c r="AU113" s="22"/>
      <c r="AV113" s="22"/>
      <c r="AW113" s="22"/>
      <c r="AX113" s="22"/>
      <c r="AY113" s="22"/>
      <c r="AZ113" s="22"/>
      <c r="BA113" s="22"/>
      <c r="BB113" s="22"/>
      <c r="BC113" s="22"/>
      <c r="BD113" s="13"/>
      <c r="BE113" s="75">
        <v>0</v>
      </c>
      <c r="BF113" s="75">
        <v>0</v>
      </c>
      <c r="BG113" s="76">
        <v>0</v>
      </c>
      <c r="BH113" s="87" t="s">
        <v>589</v>
      </c>
      <c r="BI113" s="22"/>
      <c r="BJ113" s="30"/>
      <c r="BK113" s="30"/>
      <c r="BL113" s="22"/>
      <c r="BM113" s="22"/>
      <c r="BN113" s="22"/>
      <c r="BO113" s="22"/>
      <c r="BP113" s="22"/>
      <c r="BQ113" s="22"/>
      <c r="BR113" s="22"/>
      <c r="BS113" s="22"/>
      <c r="BT113" s="22"/>
      <c r="BU113" s="13"/>
      <c r="BV113" s="75">
        <v>0</v>
      </c>
      <c r="BW113" s="75">
        <v>0</v>
      </c>
      <c r="BX113" s="76">
        <v>0</v>
      </c>
      <c r="BY113" s="87" t="s">
        <v>589</v>
      </c>
      <c r="BZ113" s="22"/>
      <c r="CA113" s="30"/>
      <c r="CB113" s="30"/>
      <c r="CC113" s="22"/>
      <c r="CD113" s="22"/>
      <c r="CE113" s="22"/>
      <c r="CF113" s="22"/>
      <c r="CG113" s="22"/>
      <c r="CH113" s="22"/>
      <c r="CI113" s="22"/>
      <c r="CJ113" s="22"/>
      <c r="CK113" s="22"/>
      <c r="CL113" s="13"/>
      <c r="CM113" s="75">
        <v>-2049.6650799999984</v>
      </c>
      <c r="CN113" s="75">
        <v>-187.51939000000058</v>
      </c>
      <c r="CO113" s="76">
        <v>-1862.1456899999978</v>
      </c>
      <c r="CP113" s="87">
        <v>9.9304167425032261</v>
      </c>
      <c r="CQ113" s="22"/>
      <c r="CR113" s="30"/>
      <c r="CS113" s="30"/>
      <c r="CT113" s="22"/>
      <c r="CU113" s="22"/>
      <c r="CV113" s="22"/>
      <c r="CW113" s="22"/>
      <c r="CX113" s="22"/>
      <c r="CY113" s="22"/>
      <c r="CZ113" s="22"/>
      <c r="DA113" s="22"/>
      <c r="DB113" s="22"/>
      <c r="DC113" s="13"/>
      <c r="DD113" s="75">
        <v>-6000</v>
      </c>
      <c r="DE113" s="75">
        <v>-2959.8229999999999</v>
      </c>
      <c r="DF113" s="76">
        <v>-3040.1770000000001</v>
      </c>
      <c r="DG113" s="87">
        <v>1.0271482450132998</v>
      </c>
      <c r="DH113" s="22"/>
      <c r="DI113" s="30"/>
      <c r="DJ113" s="30"/>
      <c r="DK113" s="22"/>
      <c r="DL113" s="22"/>
      <c r="DM113" s="22"/>
      <c r="DN113" s="22"/>
      <c r="DO113" s="22"/>
      <c r="DP113" s="22"/>
      <c r="DQ113" s="22"/>
      <c r="DR113" s="22"/>
      <c r="DS113" s="22"/>
      <c r="DT113" s="13"/>
      <c r="DU113" s="75">
        <v>0</v>
      </c>
      <c r="DV113" s="75">
        <v>0</v>
      </c>
      <c r="DW113" s="76">
        <v>0</v>
      </c>
      <c r="DX113" s="87" t="s">
        <v>589</v>
      </c>
      <c r="DY113" s="22"/>
      <c r="DZ113" s="30"/>
      <c r="EA113" s="30"/>
      <c r="EB113" s="22"/>
      <c r="EC113" s="22"/>
      <c r="ED113" s="22"/>
      <c r="EE113" s="22"/>
      <c r="EF113" s="22"/>
      <c r="EG113" s="22"/>
      <c r="EH113" s="22"/>
      <c r="EI113" s="22"/>
      <c r="EJ113" s="22"/>
      <c r="EK113" s="13"/>
      <c r="EL113" s="75">
        <v>0</v>
      </c>
      <c r="EM113" s="75">
        <v>0</v>
      </c>
      <c r="EN113" s="76">
        <v>0</v>
      </c>
      <c r="EO113" s="87" t="s">
        <v>589</v>
      </c>
      <c r="EP113" s="22"/>
      <c r="EQ113" s="30"/>
      <c r="ER113" s="30"/>
      <c r="ES113" s="22"/>
      <c r="ET113" s="22"/>
      <c r="EU113" s="22"/>
      <c r="EV113" s="22"/>
      <c r="EW113" s="22"/>
      <c r="EX113" s="22"/>
      <c r="EY113" s="22"/>
      <c r="EZ113" s="22"/>
      <c r="FA113" s="22"/>
      <c r="FB113" s="13"/>
      <c r="FC113" s="75">
        <v>0</v>
      </c>
      <c r="FD113" s="75">
        <v>0</v>
      </c>
      <c r="FE113" s="76">
        <v>0</v>
      </c>
      <c r="FF113" s="87" t="s">
        <v>589</v>
      </c>
      <c r="FG113" s="22"/>
      <c r="FH113" s="30"/>
      <c r="FI113" s="30"/>
      <c r="FJ113" s="22"/>
      <c r="FK113" s="22"/>
      <c r="FL113" s="22"/>
      <c r="FM113" s="22"/>
      <c r="FN113" s="22"/>
      <c r="FO113" s="22"/>
      <c r="FP113" s="22"/>
      <c r="FQ113" s="22"/>
      <c r="FR113" s="22"/>
      <c r="FS113" s="13"/>
    </row>
    <row r="114" spans="1:175" x14ac:dyDescent="0.2">
      <c r="A114" s="42">
        <v>703</v>
      </c>
      <c r="B114" s="46"/>
      <c r="C114" s="46"/>
      <c r="D114" s="79" t="str">
        <f t="shared" si="45"/>
        <v>Bildung zusätzliche Teuerungsrückstellungen</v>
      </c>
      <c r="E114" s="74"/>
      <c r="F114" s="75">
        <f t="shared" si="46"/>
        <v>0</v>
      </c>
      <c r="G114" s="75">
        <f t="shared" si="47"/>
        <v>0</v>
      </c>
      <c r="H114" s="76">
        <f t="shared" si="27"/>
        <v>0</v>
      </c>
      <c r="I114" s="87" t="str">
        <f t="shared" si="29"/>
        <v/>
      </c>
      <c r="J114" s="22"/>
      <c r="K114" s="30"/>
      <c r="L114" s="30"/>
      <c r="M114" s="22"/>
      <c r="N114" s="22"/>
      <c r="O114" s="22"/>
      <c r="P114" s="22"/>
      <c r="Q114" s="22"/>
      <c r="R114" s="22"/>
      <c r="S114" s="22"/>
      <c r="T114" s="22"/>
      <c r="U114" s="22"/>
      <c r="V114" s="13"/>
      <c r="W114" s="75">
        <v>0</v>
      </c>
      <c r="X114" s="75">
        <v>0</v>
      </c>
      <c r="Y114" s="76">
        <v>0</v>
      </c>
      <c r="Z114" s="87" t="s">
        <v>589</v>
      </c>
      <c r="AA114" s="22"/>
      <c r="AB114" s="30"/>
      <c r="AC114" s="30"/>
      <c r="AD114" s="22"/>
      <c r="AE114" s="22"/>
      <c r="AF114" s="22"/>
      <c r="AG114" s="22"/>
      <c r="AH114" s="22"/>
      <c r="AI114" s="22"/>
      <c r="AJ114" s="22"/>
      <c r="AK114" s="22"/>
      <c r="AL114" s="22"/>
      <c r="AM114" s="13"/>
      <c r="AN114" s="75">
        <v>0</v>
      </c>
      <c r="AO114" s="75">
        <v>0</v>
      </c>
      <c r="AP114" s="76">
        <v>0</v>
      </c>
      <c r="AQ114" s="87" t="s">
        <v>589</v>
      </c>
      <c r="AR114" s="22"/>
      <c r="AS114" s="30"/>
      <c r="AT114" s="30"/>
      <c r="AU114" s="22"/>
      <c r="AV114" s="22"/>
      <c r="AW114" s="22"/>
      <c r="AX114" s="22"/>
      <c r="AY114" s="22"/>
      <c r="AZ114" s="22"/>
      <c r="BA114" s="22"/>
      <c r="BB114" s="22"/>
      <c r="BC114" s="22"/>
      <c r="BD114" s="13"/>
      <c r="BE114" s="75">
        <v>0</v>
      </c>
      <c r="BF114" s="75">
        <v>0</v>
      </c>
      <c r="BG114" s="76">
        <v>0</v>
      </c>
      <c r="BH114" s="87" t="s">
        <v>589</v>
      </c>
      <c r="BI114" s="22"/>
      <c r="BJ114" s="30"/>
      <c r="BK114" s="30"/>
      <c r="BL114" s="22"/>
      <c r="BM114" s="22"/>
      <c r="BN114" s="22"/>
      <c r="BO114" s="22"/>
      <c r="BP114" s="22"/>
      <c r="BQ114" s="22"/>
      <c r="BR114" s="22"/>
      <c r="BS114" s="22"/>
      <c r="BT114" s="22"/>
      <c r="BU114" s="13"/>
      <c r="BV114" s="75">
        <v>0</v>
      </c>
      <c r="BW114" s="75">
        <v>0</v>
      </c>
      <c r="BX114" s="76">
        <v>0</v>
      </c>
      <c r="BY114" s="87" t="s">
        <v>589</v>
      </c>
      <c r="BZ114" s="22"/>
      <c r="CA114" s="30"/>
      <c r="CB114" s="30"/>
      <c r="CC114" s="22"/>
      <c r="CD114" s="22"/>
      <c r="CE114" s="22"/>
      <c r="CF114" s="22"/>
      <c r="CG114" s="22"/>
      <c r="CH114" s="22"/>
      <c r="CI114" s="22"/>
      <c r="CJ114" s="22"/>
      <c r="CK114" s="22"/>
      <c r="CL114" s="13"/>
      <c r="CM114" s="75">
        <v>0</v>
      </c>
      <c r="CN114" s="75">
        <v>0</v>
      </c>
      <c r="CO114" s="76">
        <v>0</v>
      </c>
      <c r="CP114" s="87" t="s">
        <v>589</v>
      </c>
      <c r="CQ114" s="22"/>
      <c r="CR114" s="30"/>
      <c r="CS114" s="30"/>
      <c r="CT114" s="22"/>
      <c r="CU114" s="22"/>
      <c r="CV114" s="22"/>
      <c r="CW114" s="22"/>
      <c r="CX114" s="22"/>
      <c r="CY114" s="22"/>
      <c r="CZ114" s="22"/>
      <c r="DA114" s="22"/>
      <c r="DB114" s="22"/>
      <c r="DC114" s="13"/>
      <c r="DD114" s="75">
        <v>0</v>
      </c>
      <c r="DE114" s="75">
        <v>0</v>
      </c>
      <c r="DF114" s="76">
        <v>0</v>
      </c>
      <c r="DG114" s="87" t="s">
        <v>589</v>
      </c>
      <c r="DH114" s="22"/>
      <c r="DI114" s="30"/>
      <c r="DJ114" s="30"/>
      <c r="DK114" s="22"/>
      <c r="DL114" s="22"/>
      <c r="DM114" s="22"/>
      <c r="DN114" s="22"/>
      <c r="DO114" s="22"/>
      <c r="DP114" s="22"/>
      <c r="DQ114" s="22"/>
      <c r="DR114" s="22"/>
      <c r="DS114" s="22"/>
      <c r="DT114" s="13"/>
      <c r="DU114" s="75">
        <v>0</v>
      </c>
      <c r="DV114" s="75">
        <v>0</v>
      </c>
      <c r="DW114" s="76">
        <v>0</v>
      </c>
      <c r="DX114" s="87" t="s">
        <v>589</v>
      </c>
      <c r="DY114" s="22"/>
      <c r="DZ114" s="30"/>
      <c r="EA114" s="30"/>
      <c r="EB114" s="22"/>
      <c r="EC114" s="22"/>
      <c r="ED114" s="22"/>
      <c r="EE114" s="22"/>
      <c r="EF114" s="22"/>
      <c r="EG114" s="22"/>
      <c r="EH114" s="22"/>
      <c r="EI114" s="22"/>
      <c r="EJ114" s="22"/>
      <c r="EK114" s="13"/>
      <c r="EL114" s="75">
        <v>0</v>
      </c>
      <c r="EM114" s="75">
        <v>0</v>
      </c>
      <c r="EN114" s="76">
        <v>0</v>
      </c>
      <c r="EO114" s="87" t="s">
        <v>589</v>
      </c>
      <c r="EP114" s="22"/>
      <c r="EQ114" s="30"/>
      <c r="ER114" s="30"/>
      <c r="ES114" s="22"/>
      <c r="ET114" s="22"/>
      <c r="EU114" s="22"/>
      <c r="EV114" s="22"/>
      <c r="EW114" s="22"/>
      <c r="EX114" s="22"/>
      <c r="EY114" s="22"/>
      <c r="EZ114" s="22"/>
      <c r="FA114" s="22"/>
      <c r="FB114" s="13"/>
      <c r="FC114" s="75">
        <v>0</v>
      </c>
      <c r="FD114" s="75">
        <v>0</v>
      </c>
      <c r="FE114" s="76">
        <v>0</v>
      </c>
      <c r="FF114" s="87" t="s">
        <v>589</v>
      </c>
      <c r="FG114" s="22"/>
      <c r="FH114" s="30"/>
      <c r="FI114" s="30"/>
      <c r="FJ114" s="22"/>
      <c r="FK114" s="22"/>
      <c r="FL114" s="22"/>
      <c r="FM114" s="22"/>
      <c r="FN114" s="22"/>
      <c r="FO114" s="22"/>
      <c r="FP114" s="22"/>
      <c r="FQ114" s="22"/>
      <c r="FR114" s="22"/>
      <c r="FS114" s="13"/>
    </row>
    <row r="115" spans="1:175" x14ac:dyDescent="0.2">
      <c r="A115" s="42">
        <v>704</v>
      </c>
      <c r="B115" s="67" t="str">
        <f>VLOOKUP($A115&amp;B$1,TEXTDF,(SPRCODE="DE")*2+(SPRCODE="FR")*3,FALSE)</f>
        <v>Überschussfonds</v>
      </c>
      <c r="C115" s="67"/>
      <c r="D115" s="67"/>
      <c r="E115" s="67"/>
      <c r="F115" s="68">
        <f>+SUBTOTAL(9,F116:F120)</f>
        <v>1060932.002014603</v>
      </c>
      <c r="G115" s="68">
        <f>+SUBTOTAL(9,G116:G120)</f>
        <v>1102052.2703868779</v>
      </c>
      <c r="H115" s="69">
        <f t="shared" si="27"/>
        <v>-41120.268372274935</v>
      </c>
      <c r="I115" s="70">
        <f t="shared" si="29"/>
        <v>-3.7312448308680968E-2</v>
      </c>
      <c r="J115" s="22"/>
      <c r="K115" s="35"/>
      <c r="L115" s="35"/>
      <c r="M115" s="22"/>
      <c r="N115" s="31"/>
      <c r="O115" s="22"/>
      <c r="P115" s="22"/>
      <c r="Q115" s="22"/>
      <c r="R115" s="22"/>
      <c r="S115" s="22"/>
      <c r="T115" s="22"/>
      <c r="U115" s="22"/>
      <c r="V115" s="13"/>
      <c r="W115" s="68">
        <v>359400.00254270568</v>
      </c>
      <c r="X115" s="68">
        <v>367400.00254270714</v>
      </c>
      <c r="Y115" s="69">
        <v>-8000.0000000014552</v>
      </c>
      <c r="Z115" s="70">
        <v>-2.1774632402381422E-2</v>
      </c>
      <c r="AA115" s="22"/>
      <c r="AB115" s="35"/>
      <c r="AC115" s="35"/>
      <c r="AD115" s="22"/>
      <c r="AE115" s="31"/>
      <c r="AF115" s="22"/>
      <c r="AG115" s="22"/>
      <c r="AH115" s="22"/>
      <c r="AI115" s="22"/>
      <c r="AJ115" s="22"/>
      <c r="AK115" s="22"/>
      <c r="AL115" s="22"/>
      <c r="AM115" s="13"/>
      <c r="AN115" s="68">
        <v>213636.38070029282</v>
      </c>
      <c r="AO115" s="68">
        <v>237464.48543598689</v>
      </c>
      <c r="AP115" s="69">
        <v>-23828.104735694069</v>
      </c>
      <c r="AQ115" s="70">
        <v>-0.10034386696581366</v>
      </c>
      <c r="AR115" s="22"/>
      <c r="AS115" s="35"/>
      <c r="AT115" s="35"/>
      <c r="AU115" s="22"/>
      <c r="AV115" s="31"/>
      <c r="AW115" s="22"/>
      <c r="AX115" s="22"/>
      <c r="AY115" s="22"/>
      <c r="AZ115" s="22"/>
      <c r="BA115" s="22"/>
      <c r="BB115" s="22"/>
      <c r="BC115" s="22"/>
      <c r="BD115" s="13"/>
      <c r="BE115" s="68">
        <v>99261.887661508401</v>
      </c>
      <c r="BF115" s="68">
        <v>133254.698897461</v>
      </c>
      <c r="BG115" s="69">
        <v>-33992.811235952599</v>
      </c>
      <c r="BH115" s="70">
        <v>-0.25509652955735496</v>
      </c>
      <c r="BI115" s="22"/>
      <c r="BJ115" s="35"/>
      <c r="BK115" s="35"/>
      <c r="BL115" s="22"/>
      <c r="BM115" s="31"/>
      <c r="BN115" s="22"/>
      <c r="BO115" s="22"/>
      <c r="BP115" s="22"/>
      <c r="BQ115" s="22"/>
      <c r="BR115" s="22"/>
      <c r="BS115" s="22"/>
      <c r="BT115" s="22"/>
      <c r="BU115" s="13"/>
      <c r="BV115" s="68">
        <v>227550.55831497849</v>
      </c>
      <c r="BW115" s="68">
        <v>190200.78172203695</v>
      </c>
      <c r="BX115" s="69">
        <v>37349.776592941547</v>
      </c>
      <c r="BY115" s="70">
        <v>0.19637025807562258</v>
      </c>
      <c r="BZ115" s="22"/>
      <c r="CA115" s="35"/>
      <c r="CB115" s="35"/>
      <c r="CC115" s="22"/>
      <c r="CD115" s="31"/>
      <c r="CE115" s="22"/>
      <c r="CF115" s="22"/>
      <c r="CG115" s="22"/>
      <c r="CH115" s="22"/>
      <c r="CI115" s="22"/>
      <c r="CJ115" s="22"/>
      <c r="CK115" s="22"/>
      <c r="CL115" s="13"/>
      <c r="CM115" s="68">
        <v>54044.198770449017</v>
      </c>
      <c r="CN115" s="68">
        <v>57314.656598790323</v>
      </c>
      <c r="CO115" s="69">
        <v>-3270.4578283413066</v>
      </c>
      <c r="CP115" s="70">
        <v>-5.7061457267988502E-2</v>
      </c>
      <c r="CQ115" s="22"/>
      <c r="CR115" s="35"/>
      <c r="CS115" s="35"/>
      <c r="CT115" s="22"/>
      <c r="CU115" s="31"/>
      <c r="CV115" s="22"/>
      <c r="CW115" s="22"/>
      <c r="CX115" s="22"/>
      <c r="CY115" s="22"/>
      <c r="CZ115" s="22"/>
      <c r="DA115" s="22"/>
      <c r="DB115" s="22"/>
      <c r="DC115" s="13"/>
      <c r="DD115" s="68">
        <v>21149.156501547968</v>
      </c>
      <c r="DE115" s="68">
        <v>18599.392821009726</v>
      </c>
      <c r="DF115" s="69">
        <v>2549.7636805382426</v>
      </c>
      <c r="DG115" s="70">
        <v>0.13708854396892201</v>
      </c>
      <c r="DH115" s="22"/>
      <c r="DI115" s="35"/>
      <c r="DJ115" s="35"/>
      <c r="DK115" s="22"/>
      <c r="DL115" s="31"/>
      <c r="DM115" s="22"/>
      <c r="DN115" s="22"/>
      <c r="DO115" s="22"/>
      <c r="DP115" s="22"/>
      <c r="DQ115" s="22"/>
      <c r="DR115" s="22"/>
      <c r="DS115" s="22"/>
      <c r="DT115" s="13"/>
      <c r="DU115" s="68">
        <v>57353.499300434276</v>
      </c>
      <c r="DV115" s="68">
        <v>68652.310380352748</v>
      </c>
      <c r="DW115" s="69">
        <v>-11298.811079918472</v>
      </c>
      <c r="DX115" s="70">
        <v>-0.16458020155942221</v>
      </c>
      <c r="DY115" s="22"/>
      <c r="DZ115" s="35"/>
      <c r="EA115" s="35"/>
      <c r="EB115" s="22"/>
      <c r="EC115" s="31"/>
      <c r="ED115" s="22"/>
      <c r="EE115" s="22"/>
      <c r="EF115" s="22"/>
      <c r="EG115" s="22"/>
      <c r="EH115" s="22"/>
      <c r="EI115" s="22"/>
      <c r="EJ115" s="22"/>
      <c r="EK115" s="13"/>
      <c r="EL115" s="68">
        <v>28298.859357509202</v>
      </c>
      <c r="EM115" s="68">
        <v>28865.481573355999</v>
      </c>
      <c r="EN115" s="69">
        <v>-566.62221584679719</v>
      </c>
      <c r="EO115" s="70">
        <v>-1.962975100231179E-2</v>
      </c>
      <c r="EP115" s="22"/>
      <c r="EQ115" s="35"/>
      <c r="ER115" s="35"/>
      <c r="ES115" s="22"/>
      <c r="ET115" s="31"/>
      <c r="EU115" s="22"/>
      <c r="EV115" s="22"/>
      <c r="EW115" s="22"/>
      <c r="EX115" s="22"/>
      <c r="EY115" s="22"/>
      <c r="EZ115" s="22"/>
      <c r="FA115" s="22"/>
      <c r="FB115" s="13"/>
      <c r="FC115" s="68">
        <v>237.45886517708107</v>
      </c>
      <c r="FD115" s="68">
        <v>300.46041517707863</v>
      </c>
      <c r="FE115" s="69">
        <v>-63.001549999997565</v>
      </c>
      <c r="FF115" s="70">
        <v>-0.2096833619925178</v>
      </c>
      <c r="FG115" s="22"/>
      <c r="FH115" s="35"/>
      <c r="FI115" s="35"/>
      <c r="FJ115" s="22"/>
      <c r="FK115" s="31"/>
      <c r="FL115" s="22"/>
      <c r="FM115" s="22"/>
      <c r="FN115" s="22"/>
      <c r="FO115" s="22"/>
      <c r="FP115" s="22"/>
      <c r="FQ115" s="22"/>
      <c r="FR115" s="22"/>
      <c r="FS115" s="13"/>
    </row>
    <row r="116" spans="1:175" x14ac:dyDescent="0.2">
      <c r="A116" s="42">
        <v>705</v>
      </c>
      <c r="B116" s="86"/>
      <c r="C116" s="86" t="str">
        <f>VLOOKUP($A116&amp;C$1,TEXTDF,(SPRCODE="DE")*2+(SPRCODE="FR")*3,FALSE)</f>
        <v>Stand Anfang Jahr</v>
      </c>
      <c r="D116" s="46"/>
      <c r="E116" s="46"/>
      <c r="F116" s="80">
        <f t="shared" ref="F116:F123" si="48">+W116*$G$5+AN116*$H$5+BE116*$I$5+BV116*$K$5+CM116*$L$5+DD116*$M$5+DU116*$N$5+EL116*$P$5+FC116*$Q$5</f>
        <v>1101825.2682968781</v>
      </c>
      <c r="G116" s="80">
        <f t="shared" ref="G116:G123" si="49">+X116*$G$5+AO116*$H$5+BF116*$I$5+BW116*$K$5+CN116*$L$5+DE116*$M$5+DV116*$N$5+EM116*$P$5+FD116*$Q$5</f>
        <v>1984640.3162888526</v>
      </c>
      <c r="H116" s="93">
        <f t="shared" si="27"/>
        <v>-882815.04799197451</v>
      </c>
      <c r="I116" s="94">
        <f t="shared" si="29"/>
        <v>-0.44482369966301039</v>
      </c>
      <c r="J116" s="22"/>
      <c r="K116" s="30"/>
      <c r="L116" s="30"/>
      <c r="M116" s="22"/>
      <c r="N116" s="22"/>
      <c r="O116" s="22"/>
      <c r="P116" s="22"/>
      <c r="Q116" s="22"/>
      <c r="R116" s="22"/>
      <c r="S116" s="22"/>
      <c r="T116" s="22"/>
      <c r="U116" s="22"/>
      <c r="V116" s="13"/>
      <c r="W116" s="80">
        <v>367400.00254270708</v>
      </c>
      <c r="X116" s="80">
        <v>390496.07106039819</v>
      </c>
      <c r="Y116" s="93">
        <v>-23096.068517691107</v>
      </c>
      <c r="Z116" s="94">
        <v>-5.9145456841533273E-2</v>
      </c>
      <c r="AA116" s="22"/>
      <c r="AB116" s="30"/>
      <c r="AC116" s="30"/>
      <c r="AD116" s="22"/>
      <c r="AE116" s="22"/>
      <c r="AF116" s="22"/>
      <c r="AG116" s="22"/>
      <c r="AH116" s="22"/>
      <c r="AI116" s="22"/>
      <c r="AJ116" s="22"/>
      <c r="AK116" s="22"/>
      <c r="AL116" s="22"/>
      <c r="AM116" s="13"/>
      <c r="AN116" s="80">
        <v>237237.72233598723</v>
      </c>
      <c r="AO116" s="80">
        <v>1013358.0768595081</v>
      </c>
      <c r="AP116" s="93">
        <v>-776120.3545235208</v>
      </c>
      <c r="AQ116" s="94">
        <v>-0.7658895431403584</v>
      </c>
      <c r="AR116" s="22"/>
      <c r="AS116" s="30"/>
      <c r="AT116" s="30"/>
      <c r="AU116" s="22"/>
      <c r="AV116" s="22"/>
      <c r="AW116" s="22"/>
      <c r="AX116" s="22"/>
      <c r="AY116" s="22"/>
      <c r="AZ116" s="22"/>
      <c r="BA116" s="22"/>
      <c r="BB116" s="22"/>
      <c r="BC116" s="22"/>
      <c r="BD116" s="13"/>
      <c r="BE116" s="80">
        <v>133254.698897461</v>
      </c>
      <c r="BF116" s="80">
        <v>153967.07406955832</v>
      </c>
      <c r="BG116" s="93">
        <v>-20712.375172097323</v>
      </c>
      <c r="BH116" s="94">
        <v>-0.13452470469588851</v>
      </c>
      <c r="BI116" s="22"/>
      <c r="BJ116" s="30"/>
      <c r="BK116" s="30"/>
      <c r="BL116" s="22"/>
      <c r="BM116" s="22"/>
      <c r="BN116" s="22"/>
      <c r="BO116" s="22"/>
      <c r="BP116" s="22"/>
      <c r="BQ116" s="22"/>
      <c r="BR116" s="22"/>
      <c r="BS116" s="22"/>
      <c r="BT116" s="22"/>
      <c r="BU116" s="13"/>
      <c r="BV116" s="80">
        <v>190200.78172203695</v>
      </c>
      <c r="BW116" s="80">
        <v>222608.25017819728</v>
      </c>
      <c r="BX116" s="93">
        <v>-32407.468456160335</v>
      </c>
      <c r="BY116" s="94">
        <v>-0.1455807160346404</v>
      </c>
      <c r="BZ116" s="22"/>
      <c r="CA116" s="30"/>
      <c r="CB116" s="30"/>
      <c r="CC116" s="22"/>
      <c r="CD116" s="22"/>
      <c r="CE116" s="22"/>
      <c r="CF116" s="22"/>
      <c r="CG116" s="22"/>
      <c r="CH116" s="22"/>
      <c r="CI116" s="22"/>
      <c r="CJ116" s="22"/>
      <c r="CK116" s="22"/>
      <c r="CL116" s="13"/>
      <c r="CM116" s="80">
        <v>57314.656608790327</v>
      </c>
      <c r="CN116" s="80">
        <v>72797.667949619252</v>
      </c>
      <c r="CO116" s="93">
        <v>-15483.011340828925</v>
      </c>
      <c r="CP116" s="94">
        <v>-0.21268554030527709</v>
      </c>
      <c r="CQ116" s="22"/>
      <c r="CR116" s="30"/>
      <c r="CS116" s="30"/>
      <c r="CT116" s="22"/>
      <c r="CU116" s="22"/>
      <c r="CV116" s="22"/>
      <c r="CW116" s="22"/>
      <c r="CX116" s="22"/>
      <c r="CY116" s="22"/>
      <c r="CZ116" s="22"/>
      <c r="DA116" s="22"/>
      <c r="DB116" s="22"/>
      <c r="DC116" s="13"/>
      <c r="DD116" s="80">
        <v>18599.331921009725</v>
      </c>
      <c r="DE116" s="80">
        <v>17949.81111667235</v>
      </c>
      <c r="DF116" s="93">
        <v>649.52080433737501</v>
      </c>
      <c r="DG116" s="94">
        <v>3.6185383796828896E-2</v>
      </c>
      <c r="DH116" s="22"/>
      <c r="DI116" s="30"/>
      <c r="DJ116" s="30"/>
      <c r="DK116" s="22"/>
      <c r="DL116" s="22"/>
      <c r="DM116" s="22"/>
      <c r="DN116" s="22"/>
      <c r="DO116" s="22"/>
      <c r="DP116" s="22"/>
      <c r="DQ116" s="22"/>
      <c r="DR116" s="22"/>
      <c r="DS116" s="22"/>
      <c r="DT116" s="13"/>
      <c r="DU116" s="80">
        <v>68652.132380352763</v>
      </c>
      <c r="DV116" s="80">
        <v>84446.0089324773</v>
      </c>
      <c r="DW116" s="93">
        <v>-15793.876552124537</v>
      </c>
      <c r="DX116" s="94">
        <v>-0.18702928358347004</v>
      </c>
      <c r="DY116" s="22"/>
      <c r="DZ116" s="30"/>
      <c r="EA116" s="30"/>
      <c r="EB116" s="22"/>
      <c r="EC116" s="22"/>
      <c r="ED116" s="22"/>
      <c r="EE116" s="22"/>
      <c r="EF116" s="22"/>
      <c r="EG116" s="22"/>
      <c r="EH116" s="22"/>
      <c r="EI116" s="22"/>
      <c r="EJ116" s="22"/>
      <c r="EK116" s="13"/>
      <c r="EL116" s="80">
        <v>28865.481473355998</v>
      </c>
      <c r="EM116" s="80">
        <v>28735.252769009938</v>
      </c>
      <c r="EN116" s="93">
        <v>130.22870434606011</v>
      </c>
      <c r="EO116" s="94">
        <v>4.5320187503798959E-3</v>
      </c>
      <c r="EP116" s="22"/>
      <c r="EQ116" s="30"/>
      <c r="ER116" s="30"/>
      <c r="ES116" s="22"/>
      <c r="ET116" s="22"/>
      <c r="EU116" s="22"/>
      <c r="EV116" s="22"/>
      <c r="EW116" s="22"/>
      <c r="EX116" s="22"/>
      <c r="EY116" s="22"/>
      <c r="EZ116" s="22"/>
      <c r="FA116" s="22"/>
      <c r="FB116" s="13"/>
      <c r="FC116" s="80">
        <v>300.46041517707863</v>
      </c>
      <c r="FD116" s="80">
        <v>282.10335341179734</v>
      </c>
      <c r="FE116" s="93">
        <v>18.357061765281287</v>
      </c>
      <c r="FF116" s="94">
        <v>6.5072114681617332E-2</v>
      </c>
      <c r="FG116" s="22"/>
      <c r="FH116" s="30"/>
      <c r="FI116" s="30"/>
      <c r="FJ116" s="22"/>
      <c r="FK116" s="22"/>
      <c r="FL116" s="22"/>
      <c r="FM116" s="22"/>
      <c r="FN116" s="22"/>
      <c r="FO116" s="22"/>
      <c r="FP116" s="22"/>
      <c r="FQ116" s="22"/>
      <c r="FR116" s="22"/>
      <c r="FS116" s="13"/>
    </row>
    <row r="117" spans="1:175" x14ac:dyDescent="0.2">
      <c r="A117" s="42">
        <v>706</v>
      </c>
      <c r="B117" s="86"/>
      <c r="C117" s="86" t="str">
        <f>VLOOKUP($A117&amp;C$1,TEXTDF,(SPRCODE="DE")*2+(SPRCODE="FR")*3,FALSE)</f>
        <v>Verteilung an Vorsorgeeinrichtungen (Überschusszuteilung)</v>
      </c>
      <c r="D117" s="46"/>
      <c r="E117" s="46"/>
      <c r="F117" s="80">
        <f t="shared" si="48"/>
        <v>-491378.32467000006</v>
      </c>
      <c r="G117" s="80">
        <f t="shared" si="49"/>
        <v>-1346331.4246400001</v>
      </c>
      <c r="H117" s="93">
        <f t="shared" si="27"/>
        <v>854953.0999700001</v>
      </c>
      <c r="I117" s="94">
        <f t="shared" si="29"/>
        <v>-0.63502424761318244</v>
      </c>
      <c r="J117" s="22"/>
      <c r="K117" s="30"/>
      <c r="L117" s="30"/>
      <c r="M117" s="22"/>
      <c r="N117" s="22"/>
      <c r="O117" s="22"/>
      <c r="P117" s="22"/>
      <c r="Q117" s="22"/>
      <c r="R117" s="22"/>
      <c r="S117" s="22"/>
      <c r="T117" s="22"/>
      <c r="U117" s="22"/>
      <c r="V117" s="13"/>
      <c r="W117" s="80">
        <v>-127534.22085</v>
      </c>
      <c r="X117" s="80">
        <v>-170983.87425999998</v>
      </c>
      <c r="Y117" s="93">
        <v>43449.653409999984</v>
      </c>
      <c r="Z117" s="94">
        <v>-0.25411550415526296</v>
      </c>
      <c r="AA117" s="22"/>
      <c r="AB117" s="30"/>
      <c r="AC117" s="30"/>
      <c r="AD117" s="22"/>
      <c r="AE117" s="22"/>
      <c r="AF117" s="22"/>
      <c r="AG117" s="22"/>
      <c r="AH117" s="22"/>
      <c r="AI117" s="22"/>
      <c r="AJ117" s="22"/>
      <c r="AK117" s="22"/>
      <c r="AL117" s="22"/>
      <c r="AM117" s="13"/>
      <c r="AN117" s="80">
        <v>-177006.633</v>
      </c>
      <c r="AO117" s="80">
        <v>-948475.36838999996</v>
      </c>
      <c r="AP117" s="93">
        <v>771468.73538999993</v>
      </c>
      <c r="AQ117" s="94">
        <v>-0.81337772292340937</v>
      </c>
      <c r="AR117" s="22"/>
      <c r="AS117" s="30"/>
      <c r="AT117" s="30"/>
      <c r="AU117" s="22"/>
      <c r="AV117" s="22"/>
      <c r="AW117" s="22"/>
      <c r="AX117" s="22"/>
      <c r="AY117" s="22"/>
      <c r="AZ117" s="22"/>
      <c r="BA117" s="22"/>
      <c r="BB117" s="22"/>
      <c r="BC117" s="22"/>
      <c r="BD117" s="13"/>
      <c r="BE117" s="80">
        <v>-48992.811240000003</v>
      </c>
      <c r="BF117" s="80">
        <v>-50712.374659999994</v>
      </c>
      <c r="BG117" s="93">
        <v>1719.5634199999913</v>
      </c>
      <c r="BH117" s="94">
        <v>-3.3908162091181193E-2</v>
      </c>
      <c r="BI117" s="22"/>
      <c r="BJ117" s="30"/>
      <c r="BK117" s="30"/>
      <c r="BL117" s="22"/>
      <c r="BM117" s="22"/>
      <c r="BN117" s="22"/>
      <c r="BO117" s="22"/>
      <c r="BP117" s="22"/>
      <c r="BQ117" s="22"/>
      <c r="BR117" s="22"/>
      <c r="BS117" s="22"/>
      <c r="BT117" s="22"/>
      <c r="BU117" s="13"/>
      <c r="BV117" s="80">
        <v>-80765.660409999997</v>
      </c>
      <c r="BW117" s="80">
        <v>-112838.65261</v>
      </c>
      <c r="BX117" s="93">
        <v>32072.992200000008</v>
      </c>
      <c r="BY117" s="94">
        <v>-0.28423763894853193</v>
      </c>
      <c r="BZ117" s="22"/>
      <c r="CA117" s="30"/>
      <c r="CB117" s="30"/>
      <c r="CC117" s="22"/>
      <c r="CD117" s="22"/>
      <c r="CE117" s="22"/>
      <c r="CF117" s="22"/>
      <c r="CG117" s="22"/>
      <c r="CH117" s="22"/>
      <c r="CI117" s="22"/>
      <c r="CJ117" s="22"/>
      <c r="CK117" s="22"/>
      <c r="CL117" s="13"/>
      <c r="CM117" s="80">
        <v>-17256.88409</v>
      </c>
      <c r="CN117" s="80">
        <v>-17395.803309999999</v>
      </c>
      <c r="CO117" s="93">
        <v>138.91921999999977</v>
      </c>
      <c r="CP117" s="94">
        <v>-7.9857893035696348E-3</v>
      </c>
      <c r="CQ117" s="22"/>
      <c r="CR117" s="30"/>
      <c r="CS117" s="30"/>
      <c r="CT117" s="22"/>
      <c r="CU117" s="22"/>
      <c r="CV117" s="22"/>
      <c r="CW117" s="22"/>
      <c r="CX117" s="22"/>
      <c r="CY117" s="22"/>
      <c r="CZ117" s="22"/>
      <c r="DA117" s="22"/>
      <c r="DB117" s="22"/>
      <c r="DC117" s="13"/>
      <c r="DD117" s="80">
        <v>-3450</v>
      </c>
      <c r="DE117" s="80">
        <v>-3349.9391000000001</v>
      </c>
      <c r="DF117" s="93">
        <v>-100.06089999999995</v>
      </c>
      <c r="DG117" s="94">
        <v>2.9869468373320496E-2</v>
      </c>
      <c r="DH117" s="22"/>
      <c r="DI117" s="30"/>
      <c r="DJ117" s="30"/>
      <c r="DK117" s="22"/>
      <c r="DL117" s="22"/>
      <c r="DM117" s="22"/>
      <c r="DN117" s="22"/>
      <c r="DO117" s="22"/>
      <c r="DP117" s="22"/>
      <c r="DQ117" s="22"/>
      <c r="DR117" s="22"/>
      <c r="DS117" s="22"/>
      <c r="DT117" s="13"/>
      <c r="DU117" s="80">
        <v>-22446.62743</v>
      </c>
      <c r="DV117" s="80">
        <v>-25064.919010000005</v>
      </c>
      <c r="DW117" s="93">
        <v>2618.2915800000046</v>
      </c>
      <c r="DX117" s="94">
        <v>-0.10446040455807581</v>
      </c>
      <c r="DY117" s="22"/>
      <c r="DZ117" s="30"/>
      <c r="EA117" s="30"/>
      <c r="EB117" s="22"/>
      <c r="EC117" s="22"/>
      <c r="ED117" s="22"/>
      <c r="EE117" s="22"/>
      <c r="EF117" s="22"/>
      <c r="EG117" s="22"/>
      <c r="EH117" s="22"/>
      <c r="EI117" s="22"/>
      <c r="EJ117" s="22"/>
      <c r="EK117" s="13"/>
      <c r="EL117" s="80">
        <v>-13816.1631</v>
      </c>
      <c r="EM117" s="80">
        <v>-17510.493299999998</v>
      </c>
      <c r="EN117" s="93">
        <v>3694.3301999999985</v>
      </c>
      <c r="EO117" s="94">
        <v>-0.21097807678553515</v>
      </c>
      <c r="EP117" s="22"/>
      <c r="EQ117" s="30"/>
      <c r="ER117" s="30"/>
      <c r="ES117" s="22"/>
      <c r="ET117" s="22"/>
      <c r="EU117" s="22"/>
      <c r="EV117" s="22"/>
      <c r="EW117" s="22"/>
      <c r="EX117" s="22"/>
      <c r="EY117" s="22"/>
      <c r="EZ117" s="22"/>
      <c r="FA117" s="22"/>
      <c r="FB117" s="13"/>
      <c r="FC117" s="80">
        <v>-109.32455</v>
      </c>
      <c r="FD117" s="80">
        <v>0</v>
      </c>
      <c r="FE117" s="93">
        <v>-109.32455</v>
      </c>
      <c r="FF117" s="94" t="s">
        <v>589</v>
      </c>
      <c r="FG117" s="22"/>
      <c r="FH117" s="30"/>
      <c r="FI117" s="30"/>
      <c r="FJ117" s="22"/>
      <c r="FK117" s="22"/>
      <c r="FL117" s="22"/>
      <c r="FM117" s="22"/>
      <c r="FN117" s="22"/>
      <c r="FO117" s="22"/>
      <c r="FP117" s="22"/>
      <c r="FQ117" s="22"/>
      <c r="FR117" s="22"/>
      <c r="FS117" s="13"/>
    </row>
    <row r="118" spans="1:175" x14ac:dyDescent="0.2">
      <c r="A118" s="42">
        <v>707</v>
      </c>
      <c r="B118" s="86"/>
      <c r="C118" s="86" t="str">
        <f>VLOOKUP($A118&amp;C$1,TEXTDF,(SPRCODE="DE")*2+(SPRCODE="FR")*3,FALSE)</f>
        <v>Überschussbeteiligung laufendes Jahr (Überschusszuweisung)</v>
      </c>
      <c r="D118" s="46"/>
      <c r="E118" s="46"/>
      <c r="F118" s="80">
        <f t="shared" si="48"/>
        <v>450485.05838772486</v>
      </c>
      <c r="G118" s="80">
        <f t="shared" si="49"/>
        <v>463743.37873802532</v>
      </c>
      <c r="H118" s="93">
        <f t="shared" si="27"/>
        <v>-13258.320350300462</v>
      </c>
      <c r="I118" s="94">
        <f t="shared" si="29"/>
        <v>-2.8589778222559259E-2</v>
      </c>
      <c r="J118" s="22"/>
      <c r="K118" s="30"/>
      <c r="L118" s="30"/>
      <c r="M118" s="22"/>
      <c r="N118" s="22"/>
      <c r="O118" s="22"/>
      <c r="P118" s="22"/>
      <c r="Q118" s="22"/>
      <c r="R118" s="22"/>
      <c r="S118" s="22"/>
      <c r="T118" s="22"/>
      <c r="U118" s="22"/>
      <c r="V118" s="13"/>
      <c r="W118" s="80">
        <v>119534.22084999857</v>
      </c>
      <c r="X118" s="80">
        <v>147887.80574230896</v>
      </c>
      <c r="Y118" s="93">
        <v>-28353.584892310391</v>
      </c>
      <c r="Z118" s="94">
        <v>-0.19172361608850863</v>
      </c>
      <c r="AA118" s="22"/>
      <c r="AB118" s="30"/>
      <c r="AC118" s="30"/>
      <c r="AD118" s="22"/>
      <c r="AE118" s="22"/>
      <c r="AF118" s="22"/>
      <c r="AG118" s="22"/>
      <c r="AH118" s="22"/>
      <c r="AI118" s="22"/>
      <c r="AJ118" s="22"/>
      <c r="AK118" s="22"/>
      <c r="AL118" s="22"/>
      <c r="AM118" s="13"/>
      <c r="AN118" s="80">
        <v>153405.29136430559</v>
      </c>
      <c r="AO118" s="80">
        <v>172581.77696647879</v>
      </c>
      <c r="AP118" s="93">
        <v>-19176.485602173198</v>
      </c>
      <c r="AQ118" s="94">
        <v>-0.1111153560894087</v>
      </c>
      <c r="AR118" s="22"/>
      <c r="AS118" s="30"/>
      <c r="AT118" s="30"/>
      <c r="AU118" s="22"/>
      <c r="AV118" s="22"/>
      <c r="AW118" s="22"/>
      <c r="AX118" s="22"/>
      <c r="AY118" s="22"/>
      <c r="AZ118" s="22"/>
      <c r="BA118" s="22"/>
      <c r="BB118" s="22"/>
      <c r="BC118" s="22"/>
      <c r="BD118" s="13"/>
      <c r="BE118" s="80">
        <v>15000.000004047411</v>
      </c>
      <c r="BF118" s="80">
        <v>29999.999487902664</v>
      </c>
      <c r="BG118" s="93">
        <v>-14999.999483855252</v>
      </c>
      <c r="BH118" s="94">
        <v>-0.49999999133013051</v>
      </c>
      <c r="BI118" s="22"/>
      <c r="BJ118" s="30"/>
      <c r="BK118" s="30"/>
      <c r="BL118" s="22"/>
      <c r="BM118" s="22"/>
      <c r="BN118" s="22"/>
      <c r="BO118" s="22"/>
      <c r="BP118" s="22"/>
      <c r="BQ118" s="22"/>
      <c r="BR118" s="22"/>
      <c r="BS118" s="22"/>
      <c r="BT118" s="22"/>
      <c r="BU118" s="13"/>
      <c r="BV118" s="80">
        <v>118115.43700294156</v>
      </c>
      <c r="BW118" s="80">
        <v>80431.184153839655</v>
      </c>
      <c r="BX118" s="93">
        <v>37684.252849101904</v>
      </c>
      <c r="BY118" s="94">
        <v>0.46852788810150714</v>
      </c>
      <c r="BZ118" s="22"/>
      <c r="CA118" s="30"/>
      <c r="CB118" s="30"/>
      <c r="CC118" s="22"/>
      <c r="CD118" s="22"/>
      <c r="CE118" s="22"/>
      <c r="CF118" s="22"/>
      <c r="CG118" s="22"/>
      <c r="CH118" s="22"/>
      <c r="CI118" s="22"/>
      <c r="CJ118" s="22"/>
      <c r="CK118" s="22"/>
      <c r="CL118" s="13"/>
      <c r="CM118" s="80">
        <v>13986.426251658688</v>
      </c>
      <c r="CN118" s="80">
        <v>1912.791959171075</v>
      </c>
      <c r="CO118" s="93">
        <v>12073.634292487613</v>
      </c>
      <c r="CP118" s="94">
        <v>6.3120478077081774</v>
      </c>
      <c r="CQ118" s="22"/>
      <c r="CR118" s="30"/>
      <c r="CS118" s="30"/>
      <c r="CT118" s="22"/>
      <c r="CU118" s="22"/>
      <c r="CV118" s="22"/>
      <c r="CW118" s="22"/>
      <c r="CX118" s="22"/>
      <c r="CY118" s="22"/>
      <c r="CZ118" s="22"/>
      <c r="DA118" s="22"/>
      <c r="DB118" s="22"/>
      <c r="DC118" s="13"/>
      <c r="DD118" s="80">
        <v>5999.824580538243</v>
      </c>
      <c r="DE118" s="80">
        <v>3999.520804337375</v>
      </c>
      <c r="DF118" s="93">
        <v>2000.303776200868</v>
      </c>
      <c r="DG118" s="94">
        <v>0.50013585978389985</v>
      </c>
      <c r="DH118" s="22"/>
      <c r="DI118" s="30"/>
      <c r="DJ118" s="30"/>
      <c r="DK118" s="22"/>
      <c r="DL118" s="22"/>
      <c r="DM118" s="22"/>
      <c r="DN118" s="22"/>
      <c r="DO118" s="22"/>
      <c r="DP118" s="22"/>
      <c r="DQ118" s="22"/>
      <c r="DR118" s="22"/>
      <c r="DS118" s="22"/>
      <c r="DT118" s="13"/>
      <c r="DU118" s="80">
        <v>11147.994350081515</v>
      </c>
      <c r="DV118" s="80">
        <v>9271.2204578754499</v>
      </c>
      <c r="DW118" s="93">
        <v>1876.7738922060653</v>
      </c>
      <c r="DX118" s="94">
        <v>0.20243007926878032</v>
      </c>
      <c r="DY118" s="22"/>
      <c r="DZ118" s="30"/>
      <c r="EA118" s="30"/>
      <c r="EB118" s="22"/>
      <c r="EC118" s="22"/>
      <c r="ED118" s="22"/>
      <c r="EE118" s="22"/>
      <c r="EF118" s="22"/>
      <c r="EG118" s="22"/>
      <c r="EH118" s="22"/>
      <c r="EI118" s="22"/>
      <c r="EJ118" s="22"/>
      <c r="EK118" s="13"/>
      <c r="EL118" s="80">
        <v>13249.540984153205</v>
      </c>
      <c r="EM118" s="80">
        <v>17640.722104346059</v>
      </c>
      <c r="EN118" s="93">
        <v>-4391.181120192854</v>
      </c>
      <c r="EO118" s="94">
        <v>-0.24892298026229998</v>
      </c>
      <c r="EP118" s="22"/>
      <c r="EQ118" s="30"/>
      <c r="ER118" s="30"/>
      <c r="ES118" s="22"/>
      <c r="ET118" s="22"/>
      <c r="EU118" s="22"/>
      <c r="EV118" s="22"/>
      <c r="EW118" s="22"/>
      <c r="EX118" s="22"/>
      <c r="EY118" s="22"/>
      <c r="EZ118" s="22"/>
      <c r="FA118" s="22"/>
      <c r="FB118" s="13"/>
      <c r="FC118" s="80">
        <v>46.323000000002423</v>
      </c>
      <c r="FD118" s="80">
        <v>18.357061765281287</v>
      </c>
      <c r="FE118" s="93">
        <v>27.965938234721136</v>
      </c>
      <c r="FF118" s="94">
        <v>1.5234430538123003</v>
      </c>
      <c r="FG118" s="22"/>
      <c r="FH118" s="30"/>
      <c r="FI118" s="30"/>
      <c r="FJ118" s="22"/>
      <c r="FK118" s="22"/>
      <c r="FL118" s="22"/>
      <c r="FM118" s="22"/>
      <c r="FN118" s="22"/>
      <c r="FO118" s="22"/>
      <c r="FP118" s="22"/>
      <c r="FQ118" s="22"/>
      <c r="FR118" s="22"/>
      <c r="FS118" s="13"/>
    </row>
    <row r="119" spans="1:175" x14ac:dyDescent="0.2">
      <c r="A119" s="42">
        <v>708</v>
      </c>
      <c r="B119" s="86"/>
      <c r="C119" s="86" t="str">
        <f>VLOOKUP($A119&amp;C$1,TEXTDF,(SPRCODE="DE")*2+(SPRCODE="FR")*3,FALSE)</f>
        <v>Entnahme zur Deckung des Betriebsdefizits</v>
      </c>
      <c r="D119" s="46"/>
      <c r="E119" s="46"/>
      <c r="F119" s="80">
        <f t="shared" si="48"/>
        <v>0</v>
      </c>
      <c r="G119" s="80">
        <f t="shared" si="49"/>
        <v>0</v>
      </c>
      <c r="H119" s="93">
        <f t="shared" si="27"/>
        <v>0</v>
      </c>
      <c r="I119" s="94" t="str">
        <f t="shared" si="29"/>
        <v/>
      </c>
      <c r="J119" s="22"/>
      <c r="K119" s="30"/>
      <c r="L119" s="30"/>
      <c r="M119" s="22"/>
      <c r="N119" s="22"/>
      <c r="O119" s="22"/>
      <c r="P119" s="22"/>
      <c r="Q119" s="22"/>
      <c r="R119" s="22"/>
      <c r="S119" s="22"/>
      <c r="T119" s="22"/>
      <c r="U119" s="22"/>
      <c r="V119" s="13"/>
      <c r="W119" s="80">
        <v>0</v>
      </c>
      <c r="X119" s="80">
        <v>0</v>
      </c>
      <c r="Y119" s="93">
        <v>0</v>
      </c>
      <c r="Z119" s="94" t="s">
        <v>589</v>
      </c>
      <c r="AA119" s="22"/>
      <c r="AB119" s="30"/>
      <c r="AC119" s="30"/>
      <c r="AD119" s="22"/>
      <c r="AE119" s="22"/>
      <c r="AF119" s="22"/>
      <c r="AG119" s="22"/>
      <c r="AH119" s="22"/>
      <c r="AI119" s="22"/>
      <c r="AJ119" s="22"/>
      <c r="AK119" s="22"/>
      <c r="AL119" s="22"/>
      <c r="AM119" s="13"/>
      <c r="AN119" s="80">
        <v>0</v>
      </c>
      <c r="AO119" s="80">
        <v>0</v>
      </c>
      <c r="AP119" s="93">
        <v>0</v>
      </c>
      <c r="AQ119" s="94" t="s">
        <v>589</v>
      </c>
      <c r="AR119" s="22"/>
      <c r="AS119" s="30"/>
      <c r="AT119" s="30"/>
      <c r="AU119" s="22"/>
      <c r="AV119" s="22"/>
      <c r="AW119" s="22"/>
      <c r="AX119" s="22"/>
      <c r="AY119" s="22"/>
      <c r="AZ119" s="22"/>
      <c r="BA119" s="22"/>
      <c r="BB119" s="22"/>
      <c r="BC119" s="22"/>
      <c r="BD119" s="13"/>
      <c r="BE119" s="80">
        <v>0</v>
      </c>
      <c r="BF119" s="80">
        <v>0</v>
      </c>
      <c r="BG119" s="93">
        <v>0</v>
      </c>
      <c r="BH119" s="94" t="s">
        <v>589</v>
      </c>
      <c r="BI119" s="22"/>
      <c r="BJ119" s="30"/>
      <c r="BK119" s="30"/>
      <c r="BL119" s="22"/>
      <c r="BM119" s="22"/>
      <c r="BN119" s="22"/>
      <c r="BO119" s="22"/>
      <c r="BP119" s="22"/>
      <c r="BQ119" s="22"/>
      <c r="BR119" s="22"/>
      <c r="BS119" s="22"/>
      <c r="BT119" s="22"/>
      <c r="BU119" s="13"/>
      <c r="BV119" s="80">
        <v>0</v>
      </c>
      <c r="BW119" s="80">
        <v>0</v>
      </c>
      <c r="BX119" s="93">
        <v>0</v>
      </c>
      <c r="BY119" s="94" t="s">
        <v>589</v>
      </c>
      <c r="BZ119" s="22"/>
      <c r="CA119" s="30"/>
      <c r="CB119" s="30"/>
      <c r="CC119" s="22"/>
      <c r="CD119" s="22"/>
      <c r="CE119" s="22"/>
      <c r="CF119" s="22"/>
      <c r="CG119" s="22"/>
      <c r="CH119" s="22"/>
      <c r="CI119" s="22"/>
      <c r="CJ119" s="22"/>
      <c r="CK119" s="22"/>
      <c r="CL119" s="13"/>
      <c r="CM119" s="80">
        <v>0</v>
      </c>
      <c r="CN119" s="80">
        <v>0</v>
      </c>
      <c r="CO119" s="93">
        <v>0</v>
      </c>
      <c r="CP119" s="94" t="s">
        <v>589</v>
      </c>
      <c r="CQ119" s="22"/>
      <c r="CR119" s="30"/>
      <c r="CS119" s="30"/>
      <c r="CT119" s="22"/>
      <c r="CU119" s="22"/>
      <c r="CV119" s="22"/>
      <c r="CW119" s="22"/>
      <c r="CX119" s="22"/>
      <c r="CY119" s="22"/>
      <c r="CZ119" s="22"/>
      <c r="DA119" s="22"/>
      <c r="DB119" s="22"/>
      <c r="DC119" s="13"/>
      <c r="DD119" s="80">
        <v>0</v>
      </c>
      <c r="DE119" s="80">
        <v>0</v>
      </c>
      <c r="DF119" s="93">
        <v>0</v>
      </c>
      <c r="DG119" s="94" t="s">
        <v>589</v>
      </c>
      <c r="DH119" s="22"/>
      <c r="DI119" s="30"/>
      <c r="DJ119" s="30"/>
      <c r="DK119" s="22"/>
      <c r="DL119" s="22"/>
      <c r="DM119" s="22"/>
      <c r="DN119" s="22"/>
      <c r="DO119" s="22"/>
      <c r="DP119" s="22"/>
      <c r="DQ119" s="22"/>
      <c r="DR119" s="22"/>
      <c r="DS119" s="22"/>
      <c r="DT119" s="13"/>
      <c r="DU119" s="80">
        <v>0</v>
      </c>
      <c r="DV119" s="80">
        <v>0</v>
      </c>
      <c r="DW119" s="93">
        <v>0</v>
      </c>
      <c r="DX119" s="94" t="s">
        <v>589</v>
      </c>
      <c r="DY119" s="22"/>
      <c r="DZ119" s="30"/>
      <c r="EA119" s="30"/>
      <c r="EB119" s="22"/>
      <c r="EC119" s="22"/>
      <c r="ED119" s="22"/>
      <c r="EE119" s="22"/>
      <c r="EF119" s="22"/>
      <c r="EG119" s="22"/>
      <c r="EH119" s="22"/>
      <c r="EI119" s="22"/>
      <c r="EJ119" s="22"/>
      <c r="EK119" s="13"/>
      <c r="EL119" s="80">
        <v>0</v>
      </c>
      <c r="EM119" s="80">
        <v>0</v>
      </c>
      <c r="EN119" s="93">
        <v>0</v>
      </c>
      <c r="EO119" s="94" t="s">
        <v>589</v>
      </c>
      <c r="EP119" s="22"/>
      <c r="EQ119" s="30"/>
      <c r="ER119" s="30"/>
      <c r="ES119" s="22"/>
      <c r="ET119" s="22"/>
      <c r="EU119" s="22"/>
      <c r="EV119" s="22"/>
      <c r="EW119" s="22"/>
      <c r="EX119" s="22"/>
      <c r="EY119" s="22"/>
      <c r="EZ119" s="22"/>
      <c r="FA119" s="22"/>
      <c r="FB119" s="13"/>
      <c r="FC119" s="80">
        <v>0</v>
      </c>
      <c r="FD119" s="80">
        <v>0</v>
      </c>
      <c r="FE119" s="93">
        <v>0</v>
      </c>
      <c r="FF119" s="94" t="s">
        <v>589</v>
      </c>
      <c r="FG119" s="22"/>
      <c r="FH119" s="30"/>
      <c r="FI119" s="30"/>
      <c r="FJ119" s="22"/>
      <c r="FK119" s="22"/>
      <c r="FL119" s="22"/>
      <c r="FM119" s="22"/>
      <c r="FN119" s="22"/>
      <c r="FO119" s="22"/>
      <c r="FP119" s="22"/>
      <c r="FQ119" s="22"/>
      <c r="FR119" s="22"/>
      <c r="FS119" s="13"/>
    </row>
    <row r="120" spans="1:175" x14ac:dyDescent="0.2">
      <c r="A120" s="42">
        <v>709</v>
      </c>
      <c r="B120" s="86"/>
      <c r="C120" s="86" t="str">
        <f>VLOOKUP($A120&amp;C$1,TEXTDF,(SPRCODE="DE")*2+(SPRCODE="FR")*3,FALSE)</f>
        <v>Valorisationskorrektur</v>
      </c>
      <c r="D120" s="46"/>
      <c r="E120" s="46"/>
      <c r="F120" s="80">
        <f t="shared" si="48"/>
        <v>0</v>
      </c>
      <c r="G120" s="80">
        <f t="shared" si="49"/>
        <v>0</v>
      </c>
      <c r="H120" s="93">
        <f t="shared" si="27"/>
        <v>0</v>
      </c>
      <c r="I120" s="94" t="str">
        <f t="shared" si="29"/>
        <v/>
      </c>
      <c r="J120" s="22"/>
      <c r="K120" s="30"/>
      <c r="L120" s="30"/>
      <c r="M120" s="22"/>
      <c r="N120" s="22"/>
      <c r="O120" s="22"/>
      <c r="P120" s="22"/>
      <c r="Q120" s="22"/>
      <c r="R120" s="22"/>
      <c r="S120" s="22"/>
      <c r="T120" s="22"/>
      <c r="U120" s="22"/>
      <c r="V120" s="13"/>
      <c r="W120" s="80">
        <v>0</v>
      </c>
      <c r="X120" s="80">
        <v>0</v>
      </c>
      <c r="Y120" s="93">
        <v>0</v>
      </c>
      <c r="Z120" s="94" t="s">
        <v>589</v>
      </c>
      <c r="AA120" s="22"/>
      <c r="AB120" s="30"/>
      <c r="AC120" s="30"/>
      <c r="AD120" s="22"/>
      <c r="AE120" s="22"/>
      <c r="AF120" s="22"/>
      <c r="AG120" s="22"/>
      <c r="AH120" s="22"/>
      <c r="AI120" s="22"/>
      <c r="AJ120" s="22"/>
      <c r="AK120" s="22"/>
      <c r="AL120" s="22"/>
      <c r="AM120" s="13"/>
      <c r="AN120" s="80">
        <v>0</v>
      </c>
      <c r="AO120" s="80">
        <v>0</v>
      </c>
      <c r="AP120" s="93">
        <v>0</v>
      </c>
      <c r="AQ120" s="94" t="s">
        <v>589</v>
      </c>
      <c r="AR120" s="22"/>
      <c r="AS120" s="30"/>
      <c r="AT120" s="30"/>
      <c r="AU120" s="22"/>
      <c r="AV120" s="22"/>
      <c r="AW120" s="22"/>
      <c r="AX120" s="22"/>
      <c r="AY120" s="22"/>
      <c r="AZ120" s="22"/>
      <c r="BA120" s="22"/>
      <c r="BB120" s="22"/>
      <c r="BC120" s="22"/>
      <c r="BD120" s="13"/>
      <c r="BE120" s="80">
        <v>0</v>
      </c>
      <c r="BF120" s="80">
        <v>0</v>
      </c>
      <c r="BG120" s="93">
        <v>0</v>
      </c>
      <c r="BH120" s="94" t="s">
        <v>589</v>
      </c>
      <c r="BI120" s="22"/>
      <c r="BJ120" s="30"/>
      <c r="BK120" s="30"/>
      <c r="BL120" s="22"/>
      <c r="BM120" s="22"/>
      <c r="BN120" s="22"/>
      <c r="BO120" s="22"/>
      <c r="BP120" s="22"/>
      <c r="BQ120" s="22"/>
      <c r="BR120" s="22"/>
      <c r="BS120" s="22"/>
      <c r="BT120" s="22"/>
      <c r="BU120" s="13"/>
      <c r="BV120" s="80">
        <v>0</v>
      </c>
      <c r="BW120" s="80">
        <v>0</v>
      </c>
      <c r="BX120" s="93">
        <v>0</v>
      </c>
      <c r="BY120" s="94" t="s">
        <v>589</v>
      </c>
      <c r="BZ120" s="22"/>
      <c r="CA120" s="30"/>
      <c r="CB120" s="30"/>
      <c r="CC120" s="22"/>
      <c r="CD120" s="22"/>
      <c r="CE120" s="22"/>
      <c r="CF120" s="22"/>
      <c r="CG120" s="22"/>
      <c r="CH120" s="22"/>
      <c r="CI120" s="22"/>
      <c r="CJ120" s="22"/>
      <c r="CK120" s="22"/>
      <c r="CL120" s="13"/>
      <c r="CM120" s="80">
        <v>0</v>
      </c>
      <c r="CN120" s="80">
        <v>0</v>
      </c>
      <c r="CO120" s="93">
        <v>0</v>
      </c>
      <c r="CP120" s="94" t="s">
        <v>589</v>
      </c>
      <c r="CQ120" s="22"/>
      <c r="CR120" s="30"/>
      <c r="CS120" s="30"/>
      <c r="CT120" s="22"/>
      <c r="CU120" s="22"/>
      <c r="CV120" s="22"/>
      <c r="CW120" s="22"/>
      <c r="CX120" s="22"/>
      <c r="CY120" s="22"/>
      <c r="CZ120" s="22"/>
      <c r="DA120" s="22"/>
      <c r="DB120" s="22"/>
      <c r="DC120" s="13"/>
      <c r="DD120" s="80">
        <v>0</v>
      </c>
      <c r="DE120" s="80">
        <v>0</v>
      </c>
      <c r="DF120" s="93">
        <v>0</v>
      </c>
      <c r="DG120" s="94" t="s">
        <v>589</v>
      </c>
      <c r="DH120" s="22"/>
      <c r="DI120" s="30"/>
      <c r="DJ120" s="30"/>
      <c r="DK120" s="22"/>
      <c r="DL120" s="22"/>
      <c r="DM120" s="22"/>
      <c r="DN120" s="22"/>
      <c r="DO120" s="22"/>
      <c r="DP120" s="22"/>
      <c r="DQ120" s="22"/>
      <c r="DR120" s="22"/>
      <c r="DS120" s="22"/>
      <c r="DT120" s="13"/>
      <c r="DU120" s="80">
        <v>0</v>
      </c>
      <c r="DV120" s="80">
        <v>0</v>
      </c>
      <c r="DW120" s="93">
        <v>0</v>
      </c>
      <c r="DX120" s="94" t="s">
        <v>589</v>
      </c>
      <c r="DY120" s="22"/>
      <c r="DZ120" s="30"/>
      <c r="EA120" s="30"/>
      <c r="EB120" s="22"/>
      <c r="EC120" s="22"/>
      <c r="ED120" s="22"/>
      <c r="EE120" s="22"/>
      <c r="EF120" s="22"/>
      <c r="EG120" s="22"/>
      <c r="EH120" s="22"/>
      <c r="EI120" s="22"/>
      <c r="EJ120" s="22"/>
      <c r="EK120" s="13"/>
      <c r="EL120" s="80">
        <v>0</v>
      </c>
      <c r="EM120" s="80">
        <v>0</v>
      </c>
      <c r="EN120" s="93">
        <v>0</v>
      </c>
      <c r="EO120" s="94" t="s">
        <v>589</v>
      </c>
      <c r="EP120" s="22"/>
      <c r="EQ120" s="30"/>
      <c r="ER120" s="30"/>
      <c r="ES120" s="22"/>
      <c r="ET120" s="22"/>
      <c r="EU120" s="22"/>
      <c r="EV120" s="22"/>
      <c r="EW120" s="22"/>
      <c r="EX120" s="22"/>
      <c r="EY120" s="22"/>
      <c r="EZ120" s="22"/>
      <c r="FA120" s="22"/>
      <c r="FB120" s="13"/>
      <c r="FC120" s="80">
        <v>0</v>
      </c>
      <c r="FD120" s="80">
        <v>0</v>
      </c>
      <c r="FE120" s="93">
        <v>0</v>
      </c>
      <c r="FF120" s="94" t="s">
        <v>589</v>
      </c>
      <c r="FG120" s="22"/>
      <c r="FH120" s="30"/>
      <c r="FI120" s="30"/>
      <c r="FJ120" s="22"/>
      <c r="FK120" s="22"/>
      <c r="FL120" s="22"/>
      <c r="FM120" s="22"/>
      <c r="FN120" s="22"/>
      <c r="FO120" s="22"/>
      <c r="FP120" s="22"/>
      <c r="FQ120" s="22"/>
      <c r="FR120" s="22"/>
      <c r="FS120" s="13"/>
    </row>
    <row r="121" spans="1:175" x14ac:dyDescent="0.2">
      <c r="A121" s="42">
        <v>710</v>
      </c>
      <c r="B121" s="67" t="str">
        <f>VLOOKUP($A121&amp;B$1,TEXTDF,(SPRCODE="DE")*2+(SPRCODE="FR")*3,FALSE)</f>
        <v>Prämienüberträge</v>
      </c>
      <c r="C121" s="67"/>
      <c r="D121" s="67"/>
      <c r="E121" s="67"/>
      <c r="F121" s="68">
        <f t="shared" si="48"/>
        <v>2.9360400000000002</v>
      </c>
      <c r="G121" s="68">
        <f t="shared" si="49"/>
        <v>6.3458000000000006</v>
      </c>
      <c r="H121" s="69">
        <f t="shared" si="27"/>
        <v>-3.4097600000000003</v>
      </c>
      <c r="I121" s="70">
        <f t="shared" si="29"/>
        <v>-0.53732547511740048</v>
      </c>
      <c r="J121" s="22"/>
      <c r="K121" s="30"/>
      <c r="L121" s="30"/>
      <c r="M121" s="22"/>
      <c r="N121" s="22"/>
      <c r="O121" s="22"/>
      <c r="P121" s="22"/>
      <c r="Q121" s="22"/>
      <c r="R121" s="22"/>
      <c r="S121" s="22"/>
      <c r="T121" s="22"/>
      <c r="U121" s="22"/>
      <c r="V121" s="13"/>
      <c r="W121" s="68">
        <v>0</v>
      </c>
      <c r="X121" s="68" vm="56">
        <v>0</v>
      </c>
      <c r="Y121" s="69">
        <v>0</v>
      </c>
      <c r="Z121" s="70" t="s">
        <v>589</v>
      </c>
      <c r="AA121" s="22"/>
      <c r="AB121" s="30"/>
      <c r="AC121" s="30"/>
      <c r="AD121" s="22"/>
      <c r="AE121" s="22"/>
      <c r="AF121" s="22"/>
      <c r="AG121" s="22"/>
      <c r="AH121" s="22"/>
      <c r="AI121" s="22"/>
      <c r="AJ121" s="22"/>
      <c r="AK121" s="22"/>
      <c r="AL121" s="22"/>
      <c r="AM121" s="13"/>
      <c r="AN121" s="68">
        <v>0.59904000000000002</v>
      </c>
      <c r="AO121" s="68" vm="111">
        <v>2.4508000000000001</v>
      </c>
      <c r="AP121" s="69">
        <v>-1.8517600000000001</v>
      </c>
      <c r="AQ121" s="70">
        <v>-0.75557369022360044</v>
      </c>
      <c r="AR121" s="22"/>
      <c r="AS121" s="30"/>
      <c r="AT121" s="30"/>
      <c r="AU121" s="22"/>
      <c r="AV121" s="22"/>
      <c r="AW121" s="22"/>
      <c r="AX121" s="22"/>
      <c r="AY121" s="22"/>
      <c r="AZ121" s="22"/>
      <c r="BA121" s="22"/>
      <c r="BB121" s="22"/>
      <c r="BC121" s="22"/>
      <c r="BD121" s="13"/>
      <c r="BE121" s="68">
        <v>0</v>
      </c>
      <c r="BF121" s="68" vm="166">
        <v>0</v>
      </c>
      <c r="BG121" s="69">
        <v>0</v>
      </c>
      <c r="BH121" s="70" t="s">
        <v>589</v>
      </c>
      <c r="BI121" s="22"/>
      <c r="BJ121" s="30"/>
      <c r="BK121" s="30"/>
      <c r="BL121" s="22"/>
      <c r="BM121" s="22"/>
      <c r="BN121" s="22"/>
      <c r="BO121" s="22"/>
      <c r="BP121" s="22"/>
      <c r="BQ121" s="22"/>
      <c r="BR121" s="22"/>
      <c r="BS121" s="22"/>
      <c r="BT121" s="22"/>
      <c r="BU121" s="13"/>
      <c r="BV121" s="68">
        <v>2.3370000000000002</v>
      </c>
      <c r="BW121" s="68" vm="221">
        <v>3.895</v>
      </c>
      <c r="BX121" s="69">
        <v>-1.5579999999999998</v>
      </c>
      <c r="BY121" s="70">
        <v>-0.39999999999999991</v>
      </c>
      <c r="BZ121" s="22"/>
      <c r="CA121" s="30"/>
      <c r="CB121" s="30"/>
      <c r="CC121" s="22"/>
      <c r="CD121" s="22"/>
      <c r="CE121" s="22"/>
      <c r="CF121" s="22"/>
      <c r="CG121" s="22"/>
      <c r="CH121" s="22"/>
      <c r="CI121" s="22"/>
      <c r="CJ121" s="22"/>
      <c r="CK121" s="22"/>
      <c r="CL121" s="13"/>
      <c r="CM121" s="68">
        <v>0</v>
      </c>
      <c r="CN121" s="68" vm="276">
        <v>0</v>
      </c>
      <c r="CO121" s="69">
        <v>0</v>
      </c>
      <c r="CP121" s="70" t="s">
        <v>589</v>
      </c>
      <c r="CQ121" s="22"/>
      <c r="CR121" s="30"/>
      <c r="CS121" s="30"/>
      <c r="CT121" s="22"/>
      <c r="CU121" s="22"/>
      <c r="CV121" s="22"/>
      <c r="CW121" s="22"/>
      <c r="CX121" s="22"/>
      <c r="CY121" s="22"/>
      <c r="CZ121" s="22"/>
      <c r="DA121" s="22"/>
      <c r="DB121" s="22"/>
      <c r="DC121" s="13"/>
      <c r="DD121" s="68">
        <v>0</v>
      </c>
      <c r="DE121" s="68" vm="331">
        <v>0</v>
      </c>
      <c r="DF121" s="69">
        <v>0</v>
      </c>
      <c r="DG121" s="70" t="s">
        <v>589</v>
      </c>
      <c r="DH121" s="22"/>
      <c r="DI121" s="30"/>
      <c r="DJ121" s="30"/>
      <c r="DK121" s="22"/>
      <c r="DL121" s="22"/>
      <c r="DM121" s="22"/>
      <c r="DN121" s="22"/>
      <c r="DO121" s="22"/>
      <c r="DP121" s="22"/>
      <c r="DQ121" s="22"/>
      <c r="DR121" s="22"/>
      <c r="DS121" s="22"/>
      <c r="DT121" s="13"/>
      <c r="DU121" s="68">
        <v>0</v>
      </c>
      <c r="DV121" s="68" vm="385">
        <v>0</v>
      </c>
      <c r="DW121" s="69">
        <v>0</v>
      </c>
      <c r="DX121" s="70" t="s">
        <v>589</v>
      </c>
      <c r="DY121" s="22"/>
      <c r="DZ121" s="30"/>
      <c r="EA121" s="30"/>
      <c r="EB121" s="22"/>
      <c r="EC121" s="22"/>
      <c r="ED121" s="22"/>
      <c r="EE121" s="22"/>
      <c r="EF121" s="22"/>
      <c r="EG121" s="22"/>
      <c r="EH121" s="22"/>
      <c r="EI121" s="22"/>
      <c r="EJ121" s="22"/>
      <c r="EK121" s="13"/>
      <c r="EL121" s="68">
        <v>0</v>
      </c>
      <c r="EM121" s="68" vm="440">
        <v>0</v>
      </c>
      <c r="EN121" s="69">
        <v>0</v>
      </c>
      <c r="EO121" s="70" t="s">
        <v>589</v>
      </c>
      <c r="EP121" s="22"/>
      <c r="EQ121" s="30"/>
      <c r="ER121" s="30"/>
      <c r="ES121" s="22"/>
      <c r="ET121" s="22"/>
      <c r="EU121" s="22"/>
      <c r="EV121" s="22"/>
      <c r="EW121" s="22"/>
      <c r="EX121" s="22"/>
      <c r="EY121" s="22"/>
      <c r="EZ121" s="22"/>
      <c r="FA121" s="22"/>
      <c r="FB121" s="13"/>
      <c r="FC121" s="68">
        <v>0</v>
      </c>
      <c r="FD121" s="68" vm="495">
        <v>0</v>
      </c>
      <c r="FE121" s="69">
        <v>0</v>
      </c>
      <c r="FF121" s="70" t="s">
        <v>589</v>
      </c>
      <c r="FG121" s="22"/>
      <c r="FH121" s="30"/>
      <c r="FI121" s="30"/>
      <c r="FJ121" s="22"/>
      <c r="FK121" s="22"/>
      <c r="FL121" s="22"/>
      <c r="FM121" s="22"/>
      <c r="FN121" s="22"/>
      <c r="FO121" s="22"/>
      <c r="FP121" s="22"/>
      <c r="FQ121" s="22"/>
      <c r="FR121" s="22"/>
      <c r="FS121" s="13"/>
    </row>
    <row r="122" spans="1:175" x14ac:dyDescent="0.2">
      <c r="A122" s="42">
        <v>711</v>
      </c>
      <c r="B122" s="67" t="str">
        <f>VLOOKUP($A122&amp;B$1,TEXTDF,(SPRCODE="DE")*2+(SPRCODE="FR")*3,FALSE)</f>
        <v>Gutgeschriebene Überschussanteile</v>
      </c>
      <c r="C122" s="67"/>
      <c r="D122" s="67"/>
      <c r="E122" s="67"/>
      <c r="F122" s="68">
        <f t="shared" si="48"/>
        <v>127975.99617</v>
      </c>
      <c r="G122" s="68">
        <f t="shared" si="49"/>
        <v>189718.94779000001</v>
      </c>
      <c r="H122" s="69">
        <f t="shared" si="27"/>
        <v>-61742.951620000007</v>
      </c>
      <c r="I122" s="70">
        <f t="shared" si="29"/>
        <v>-0.32544430769426003</v>
      </c>
      <c r="J122" s="22"/>
      <c r="K122" s="30"/>
      <c r="L122" s="30"/>
      <c r="M122" s="22"/>
      <c r="N122" s="22"/>
      <c r="O122" s="22"/>
      <c r="P122" s="22"/>
      <c r="Q122" s="22"/>
      <c r="R122" s="22"/>
      <c r="S122" s="22"/>
      <c r="T122" s="22"/>
      <c r="U122" s="22"/>
      <c r="V122" s="13"/>
      <c r="W122" s="68">
        <v>88991.957290000006</v>
      </c>
      <c r="X122" s="68" vm="57">
        <v>146526.68419999999</v>
      </c>
      <c r="Y122" s="69">
        <v>-57534.726909999983</v>
      </c>
      <c r="Z122" s="70">
        <v>-0.3926569909373544</v>
      </c>
      <c r="AA122" s="22"/>
      <c r="AB122" s="30"/>
      <c r="AC122" s="30"/>
      <c r="AD122" s="22"/>
      <c r="AE122" s="22"/>
      <c r="AF122" s="22"/>
      <c r="AG122" s="22"/>
      <c r="AH122" s="22"/>
      <c r="AI122" s="22"/>
      <c r="AJ122" s="22"/>
      <c r="AK122" s="22"/>
      <c r="AL122" s="22"/>
      <c r="AM122" s="13"/>
      <c r="AN122" s="68">
        <v>0</v>
      </c>
      <c r="AO122" s="68" vm="112">
        <v>0</v>
      </c>
      <c r="AP122" s="69">
        <v>0</v>
      </c>
      <c r="AQ122" s="70" t="s">
        <v>589</v>
      </c>
      <c r="AR122" s="22"/>
      <c r="AS122" s="30"/>
      <c r="AT122" s="30"/>
      <c r="AU122" s="22"/>
      <c r="AV122" s="22"/>
      <c r="AW122" s="22"/>
      <c r="AX122" s="22"/>
      <c r="AY122" s="22"/>
      <c r="AZ122" s="22"/>
      <c r="BA122" s="22"/>
      <c r="BB122" s="22"/>
      <c r="BC122" s="22"/>
      <c r="BD122" s="13"/>
      <c r="BE122" s="68">
        <v>15666.306690000001</v>
      </c>
      <c r="BF122" s="68" vm="167">
        <v>15767.577579999999</v>
      </c>
      <c r="BG122" s="69">
        <v>-101.27088999999796</v>
      </c>
      <c r="BH122" s="70">
        <v>-6.4227297748293832E-3</v>
      </c>
      <c r="BI122" s="22"/>
      <c r="BJ122" s="30"/>
      <c r="BK122" s="30"/>
      <c r="BL122" s="22"/>
      <c r="BM122" s="22"/>
      <c r="BN122" s="22"/>
      <c r="BO122" s="22"/>
      <c r="BP122" s="22"/>
      <c r="BQ122" s="22"/>
      <c r="BR122" s="22"/>
      <c r="BS122" s="22"/>
      <c r="BT122" s="22"/>
      <c r="BU122" s="13"/>
      <c r="BV122" s="68">
        <v>16117.242579999998</v>
      </c>
      <c r="BW122" s="68" vm="222">
        <v>20322.482030000003</v>
      </c>
      <c r="BX122" s="69">
        <v>-4205.2394500000046</v>
      </c>
      <c r="BY122" s="70">
        <v>-0.20692548497728969</v>
      </c>
      <c r="BZ122" s="22"/>
      <c r="CA122" s="30"/>
      <c r="CB122" s="30"/>
      <c r="CC122" s="22"/>
      <c r="CD122" s="22"/>
      <c r="CE122" s="22"/>
      <c r="CF122" s="22"/>
      <c r="CG122" s="22"/>
      <c r="CH122" s="22"/>
      <c r="CI122" s="22"/>
      <c r="CJ122" s="22"/>
      <c r="CK122" s="22"/>
      <c r="CL122" s="13"/>
      <c r="CM122" s="68">
        <v>0</v>
      </c>
      <c r="CN122" s="68" vm="277">
        <v>0</v>
      </c>
      <c r="CO122" s="69">
        <v>0</v>
      </c>
      <c r="CP122" s="70" t="s">
        <v>589</v>
      </c>
      <c r="CQ122" s="22"/>
      <c r="CR122" s="30"/>
      <c r="CS122" s="30"/>
      <c r="CT122" s="22"/>
      <c r="CU122" s="22"/>
      <c r="CV122" s="22"/>
      <c r="CW122" s="22"/>
      <c r="CX122" s="22"/>
      <c r="CY122" s="22"/>
      <c r="CZ122" s="22"/>
      <c r="DA122" s="22"/>
      <c r="DB122" s="22"/>
      <c r="DC122" s="13"/>
      <c r="DD122" s="68">
        <v>6007.9943999999996</v>
      </c>
      <c r="DE122" s="68" vm="332">
        <v>5189.6787700000004</v>
      </c>
      <c r="DF122" s="69">
        <v>818.31562999999915</v>
      </c>
      <c r="DG122" s="70">
        <v>0.15768136454426429</v>
      </c>
      <c r="DH122" s="22"/>
      <c r="DI122" s="30"/>
      <c r="DJ122" s="30"/>
      <c r="DK122" s="22"/>
      <c r="DL122" s="22"/>
      <c r="DM122" s="22"/>
      <c r="DN122" s="22"/>
      <c r="DO122" s="22"/>
      <c r="DP122" s="22"/>
      <c r="DQ122" s="22"/>
      <c r="DR122" s="22"/>
      <c r="DS122" s="22"/>
      <c r="DT122" s="13"/>
      <c r="DU122" s="68">
        <v>1192.49521</v>
      </c>
      <c r="DV122" s="68" vm="386">
        <v>1912.52521</v>
      </c>
      <c r="DW122" s="69">
        <v>-720.03</v>
      </c>
      <c r="DX122" s="70">
        <v>-0.37648131184634159</v>
      </c>
      <c r="DY122" s="22"/>
      <c r="DZ122" s="30"/>
      <c r="EA122" s="30"/>
      <c r="EB122" s="22"/>
      <c r="EC122" s="22"/>
      <c r="ED122" s="22"/>
      <c r="EE122" s="22"/>
      <c r="EF122" s="22"/>
      <c r="EG122" s="22"/>
      <c r="EH122" s="22"/>
      <c r="EI122" s="22"/>
      <c r="EJ122" s="22"/>
      <c r="EK122" s="13"/>
      <c r="EL122" s="68">
        <v>0</v>
      </c>
      <c r="EM122" s="68" vm="441">
        <v>0</v>
      </c>
      <c r="EN122" s="69">
        <v>0</v>
      </c>
      <c r="EO122" s="70" t="s">
        <v>589</v>
      </c>
      <c r="EP122" s="22"/>
      <c r="EQ122" s="30"/>
      <c r="ER122" s="30"/>
      <c r="ES122" s="22"/>
      <c r="ET122" s="22"/>
      <c r="EU122" s="22"/>
      <c r="EV122" s="22"/>
      <c r="EW122" s="22"/>
      <c r="EX122" s="22"/>
      <c r="EY122" s="22"/>
      <c r="EZ122" s="22"/>
      <c r="FA122" s="22"/>
      <c r="FB122" s="13"/>
      <c r="FC122" s="68">
        <v>0</v>
      </c>
      <c r="FD122" s="68" vm="496">
        <v>0</v>
      </c>
      <c r="FE122" s="69">
        <v>0</v>
      </c>
      <c r="FF122" s="70" t="s">
        <v>589</v>
      </c>
      <c r="FG122" s="22"/>
      <c r="FH122" s="30"/>
      <c r="FI122" s="30"/>
      <c r="FJ122" s="22"/>
      <c r="FK122" s="22"/>
      <c r="FL122" s="22"/>
      <c r="FM122" s="22"/>
      <c r="FN122" s="22"/>
      <c r="FO122" s="22"/>
      <c r="FP122" s="22"/>
      <c r="FQ122" s="22"/>
      <c r="FR122" s="22"/>
      <c r="FS122" s="13"/>
    </row>
    <row r="123" spans="1:175" x14ac:dyDescent="0.2">
      <c r="A123" s="42">
        <v>712</v>
      </c>
      <c r="B123" s="67" t="str">
        <f>VLOOKUP($A123&amp;B$1,TEXTDF,(SPRCODE="DE")*2+(SPRCODE="FR")*3,FALSE)</f>
        <v>Übrige Passiven</v>
      </c>
      <c r="C123" s="67"/>
      <c r="D123" s="67"/>
      <c r="E123" s="67"/>
      <c r="F123" s="68">
        <f t="shared" si="48"/>
        <v>9601857.4360632021</v>
      </c>
      <c r="G123" s="68">
        <f t="shared" si="49"/>
        <v>11090727.51115752</v>
      </c>
      <c r="H123" s="69">
        <f t="shared" si="27"/>
        <v>-1488870.075094318</v>
      </c>
      <c r="I123" s="70">
        <f t="shared" si="29"/>
        <v>-0.13424458166486208</v>
      </c>
      <c r="J123" s="22"/>
      <c r="K123" s="30"/>
      <c r="L123" s="30"/>
      <c r="M123" s="22"/>
      <c r="N123" s="22"/>
      <c r="O123" s="22"/>
      <c r="P123" s="22"/>
      <c r="Q123" s="22"/>
      <c r="R123" s="22"/>
      <c r="S123" s="22"/>
      <c r="T123" s="22"/>
      <c r="U123" s="22"/>
      <c r="V123" s="13"/>
      <c r="W123" s="68">
        <v>4195544.6985600004</v>
      </c>
      <c r="X123" s="68">
        <v>4325729.8686899999</v>
      </c>
      <c r="Y123" s="69">
        <v>-130185.17012999952</v>
      </c>
      <c r="Z123" s="70">
        <v>-3.0095538575418468E-2</v>
      </c>
      <c r="AA123" s="22"/>
      <c r="AB123" s="30"/>
      <c r="AC123" s="30"/>
      <c r="AD123" s="22"/>
      <c r="AE123" s="22"/>
      <c r="AF123" s="22"/>
      <c r="AG123" s="22"/>
      <c r="AH123" s="22"/>
      <c r="AI123" s="22"/>
      <c r="AJ123" s="22"/>
      <c r="AK123" s="22"/>
      <c r="AL123" s="22"/>
      <c r="AM123" s="13"/>
      <c r="AN123" s="68">
        <v>729945.93907000008</v>
      </c>
      <c r="AO123" s="68">
        <v>1316266.03465</v>
      </c>
      <c r="AP123" s="69">
        <v>-586320.09557999996</v>
      </c>
      <c r="AQ123" s="70">
        <v>-0.44544193965766554</v>
      </c>
      <c r="AR123" s="22"/>
      <c r="AS123" s="30"/>
      <c r="AT123" s="30"/>
      <c r="AU123" s="22"/>
      <c r="AV123" s="22"/>
      <c r="AW123" s="22"/>
      <c r="AX123" s="22"/>
      <c r="AY123" s="22"/>
      <c r="AZ123" s="22"/>
      <c r="BA123" s="22"/>
      <c r="BB123" s="22"/>
      <c r="BC123" s="22"/>
      <c r="BD123" s="13"/>
      <c r="BE123" s="68">
        <v>731180.34175000002</v>
      </c>
      <c r="BF123" s="68">
        <v>1080530.3391900002</v>
      </c>
      <c r="BG123" s="69">
        <v>-349349.99744000018</v>
      </c>
      <c r="BH123" s="70">
        <v>-0.32331345522596244</v>
      </c>
      <c r="BI123" s="22"/>
      <c r="BJ123" s="30"/>
      <c r="BK123" s="30"/>
      <c r="BL123" s="22"/>
      <c r="BM123" s="22"/>
      <c r="BN123" s="22"/>
      <c r="BO123" s="22"/>
      <c r="BP123" s="22"/>
      <c r="BQ123" s="22"/>
      <c r="BR123" s="22"/>
      <c r="BS123" s="22"/>
      <c r="BT123" s="22"/>
      <c r="BU123" s="13"/>
      <c r="BV123" s="68">
        <v>1595055.0318500001</v>
      </c>
      <c r="BW123" s="68">
        <v>1723024.07491</v>
      </c>
      <c r="BX123" s="69">
        <v>-127969.04305999982</v>
      </c>
      <c r="BY123" s="70">
        <v>-7.4270026126410427E-2</v>
      </c>
      <c r="BZ123" s="22"/>
      <c r="CA123" s="30"/>
      <c r="CB123" s="30"/>
      <c r="CC123" s="22"/>
      <c r="CD123" s="22"/>
      <c r="CE123" s="22"/>
      <c r="CF123" s="22"/>
      <c r="CG123" s="22"/>
      <c r="CH123" s="22"/>
      <c r="CI123" s="22"/>
      <c r="CJ123" s="22"/>
      <c r="CK123" s="22"/>
      <c r="CL123" s="13"/>
      <c r="CM123" s="68">
        <v>968948.92097000033</v>
      </c>
      <c r="CN123" s="68">
        <v>1193944.1905000007</v>
      </c>
      <c r="CO123" s="69">
        <v>-224995.2695300004</v>
      </c>
      <c r="CP123" s="70">
        <v>-0.18844705750925994</v>
      </c>
      <c r="CQ123" s="22"/>
      <c r="CR123" s="30"/>
      <c r="CS123" s="30"/>
      <c r="CT123" s="22"/>
      <c r="CU123" s="22"/>
      <c r="CV123" s="22"/>
      <c r="CW123" s="22"/>
      <c r="CX123" s="22"/>
      <c r="CY123" s="22"/>
      <c r="CZ123" s="22"/>
      <c r="DA123" s="22"/>
      <c r="DB123" s="22"/>
      <c r="DC123" s="13"/>
      <c r="DD123" s="68">
        <v>83165.256897793748</v>
      </c>
      <c r="DE123" s="68">
        <v>147518.99732895844</v>
      </c>
      <c r="DF123" s="69">
        <v>-64353.740431164697</v>
      </c>
      <c r="DG123" s="70">
        <v>-0.43624035952237217</v>
      </c>
      <c r="DH123" s="22"/>
      <c r="DI123" s="30"/>
      <c r="DJ123" s="30"/>
      <c r="DK123" s="22"/>
      <c r="DL123" s="22"/>
      <c r="DM123" s="22"/>
      <c r="DN123" s="22"/>
      <c r="DO123" s="22"/>
      <c r="DP123" s="22"/>
      <c r="DQ123" s="22"/>
      <c r="DR123" s="22"/>
      <c r="DS123" s="22"/>
      <c r="DT123" s="13"/>
      <c r="DU123" s="68">
        <v>1189386.3351454081</v>
      </c>
      <c r="DV123" s="68">
        <v>1183234.6010485629</v>
      </c>
      <c r="DW123" s="69">
        <v>6151.7340968451463</v>
      </c>
      <c r="DX123" s="70">
        <v>5.1990823217928916E-3</v>
      </c>
      <c r="DY123" s="22"/>
      <c r="DZ123" s="30"/>
      <c r="EA123" s="30"/>
      <c r="EB123" s="22"/>
      <c r="EC123" s="22"/>
      <c r="ED123" s="22"/>
      <c r="EE123" s="22"/>
      <c r="EF123" s="22"/>
      <c r="EG123" s="22"/>
      <c r="EH123" s="22"/>
      <c r="EI123" s="22"/>
      <c r="EJ123" s="22"/>
      <c r="EK123" s="13"/>
      <c r="EL123" s="68">
        <v>92206.360000000015</v>
      </c>
      <c r="EM123" s="68">
        <v>107125.03599999999</v>
      </c>
      <c r="EN123" s="69">
        <v>-14918.675999999978</v>
      </c>
      <c r="EO123" s="70">
        <v>-0.13926413989723163</v>
      </c>
      <c r="EP123" s="22"/>
      <c r="EQ123" s="30"/>
      <c r="ER123" s="30"/>
      <c r="ES123" s="22"/>
      <c r="ET123" s="22"/>
      <c r="EU123" s="22"/>
      <c r="EV123" s="22"/>
      <c r="EW123" s="22"/>
      <c r="EX123" s="22"/>
      <c r="EY123" s="22"/>
      <c r="EZ123" s="22"/>
      <c r="FA123" s="22"/>
      <c r="FB123" s="13"/>
      <c r="FC123" s="68">
        <v>16424.551819999993</v>
      </c>
      <c r="FD123" s="68">
        <v>13354.368839999999</v>
      </c>
      <c r="FE123" s="69">
        <v>3070.1829799999941</v>
      </c>
      <c r="FF123" s="70">
        <v>0.22990101717154565</v>
      </c>
      <c r="FG123" s="22"/>
      <c r="FH123" s="30"/>
      <c r="FI123" s="30"/>
      <c r="FJ123" s="22"/>
      <c r="FK123" s="22"/>
      <c r="FL123" s="22"/>
      <c r="FM123" s="22"/>
      <c r="FN123" s="22"/>
      <c r="FO123" s="22"/>
      <c r="FP123" s="22"/>
      <c r="FQ123" s="22"/>
      <c r="FR123" s="22"/>
      <c r="FS123" s="13"/>
    </row>
    <row r="124" spans="1:175" x14ac:dyDescent="0.2">
      <c r="A124" s="42"/>
      <c r="B124" s="46"/>
      <c r="C124" s="46"/>
      <c r="D124" s="46"/>
      <c r="E124" s="46"/>
      <c r="F124" s="95"/>
      <c r="G124" s="96"/>
      <c r="H124" s="91"/>
      <c r="I124" s="92"/>
      <c r="J124" s="31"/>
      <c r="K124" s="22"/>
      <c r="L124" s="30"/>
      <c r="M124" s="22"/>
      <c r="N124" s="22"/>
      <c r="O124" s="22"/>
      <c r="P124" s="22"/>
      <c r="Q124" s="22"/>
      <c r="R124" s="22"/>
      <c r="S124" s="22"/>
      <c r="T124" s="22"/>
      <c r="U124" s="22"/>
      <c r="V124" s="13"/>
      <c r="W124" s="95"/>
      <c r="X124" s="96"/>
      <c r="Y124" s="91"/>
      <c r="Z124" s="92"/>
      <c r="AA124" s="31"/>
      <c r="AB124" s="22"/>
      <c r="AC124" s="30"/>
      <c r="AD124" s="22"/>
      <c r="AE124" s="22"/>
      <c r="AF124" s="22"/>
      <c r="AG124" s="22"/>
      <c r="AH124" s="22"/>
      <c r="AI124" s="22"/>
      <c r="AJ124" s="22"/>
      <c r="AK124" s="22"/>
      <c r="AL124" s="22"/>
      <c r="AM124" s="13"/>
      <c r="AN124" s="95"/>
      <c r="AO124" s="96"/>
      <c r="AP124" s="91"/>
      <c r="AQ124" s="92"/>
      <c r="AR124" s="31"/>
      <c r="AS124" s="22"/>
      <c r="AT124" s="30"/>
      <c r="AU124" s="22"/>
      <c r="AV124" s="22"/>
      <c r="AW124" s="22"/>
      <c r="AX124" s="22"/>
      <c r="AY124" s="22"/>
      <c r="AZ124" s="22"/>
      <c r="BA124" s="22"/>
      <c r="BB124" s="22"/>
      <c r="BC124" s="22"/>
      <c r="BD124" s="13"/>
      <c r="BE124" s="95"/>
      <c r="BF124" s="96"/>
      <c r="BG124" s="91"/>
      <c r="BH124" s="92"/>
      <c r="BI124" s="31"/>
      <c r="BJ124" s="22"/>
      <c r="BK124" s="30"/>
      <c r="BL124" s="22"/>
      <c r="BM124" s="22"/>
      <c r="BN124" s="22"/>
      <c r="BO124" s="22"/>
      <c r="BP124" s="22"/>
      <c r="BQ124" s="22"/>
      <c r="BR124" s="22"/>
      <c r="BS124" s="22"/>
      <c r="BT124" s="22"/>
      <c r="BU124" s="13"/>
      <c r="BV124" s="95"/>
      <c r="BW124" s="96"/>
      <c r="BX124" s="91"/>
      <c r="BY124" s="92"/>
      <c r="BZ124" s="31"/>
      <c r="CA124" s="22"/>
      <c r="CB124" s="30"/>
      <c r="CC124" s="22"/>
      <c r="CD124" s="22"/>
      <c r="CE124" s="22"/>
      <c r="CF124" s="22"/>
      <c r="CG124" s="22"/>
      <c r="CH124" s="22"/>
      <c r="CI124" s="22"/>
      <c r="CJ124" s="22"/>
      <c r="CK124" s="22"/>
      <c r="CL124" s="13"/>
      <c r="CM124" s="95"/>
      <c r="CN124" s="96"/>
      <c r="CO124" s="91"/>
      <c r="CP124" s="92"/>
      <c r="CQ124" s="31"/>
      <c r="CR124" s="22"/>
      <c r="CS124" s="30"/>
      <c r="CT124" s="22"/>
      <c r="CU124" s="22"/>
      <c r="CV124" s="22"/>
      <c r="CW124" s="22"/>
      <c r="CX124" s="22"/>
      <c r="CY124" s="22"/>
      <c r="CZ124" s="22"/>
      <c r="DA124" s="22"/>
      <c r="DB124" s="22"/>
      <c r="DC124" s="13"/>
      <c r="DD124" s="95"/>
      <c r="DE124" s="96"/>
      <c r="DF124" s="91"/>
      <c r="DG124" s="92"/>
      <c r="DH124" s="31"/>
      <c r="DI124" s="22"/>
      <c r="DJ124" s="30"/>
      <c r="DK124" s="22"/>
      <c r="DL124" s="22"/>
      <c r="DM124" s="22"/>
      <c r="DN124" s="22"/>
      <c r="DO124" s="22"/>
      <c r="DP124" s="22"/>
      <c r="DQ124" s="22"/>
      <c r="DR124" s="22"/>
      <c r="DS124" s="22"/>
      <c r="DT124" s="13"/>
      <c r="DU124" s="95"/>
      <c r="DV124" s="96"/>
      <c r="DW124" s="91"/>
      <c r="DX124" s="92"/>
      <c r="DY124" s="31"/>
      <c r="DZ124" s="22"/>
      <c r="EA124" s="30"/>
      <c r="EB124" s="22"/>
      <c r="EC124" s="22"/>
      <c r="ED124" s="22"/>
      <c r="EE124" s="22"/>
      <c r="EF124" s="22"/>
      <c r="EG124" s="22"/>
      <c r="EH124" s="22"/>
      <c r="EI124" s="22"/>
      <c r="EJ124" s="22"/>
      <c r="EK124" s="13"/>
      <c r="EL124" s="95"/>
      <c r="EM124" s="96"/>
      <c r="EN124" s="91"/>
      <c r="EO124" s="92"/>
      <c r="EP124" s="31"/>
      <c r="EQ124" s="22"/>
      <c r="ER124" s="30"/>
      <c r="ES124" s="22"/>
      <c r="ET124" s="22"/>
      <c r="EU124" s="22"/>
      <c r="EV124" s="22"/>
      <c r="EW124" s="22"/>
      <c r="EX124" s="22"/>
      <c r="EY124" s="22"/>
      <c r="EZ124" s="22"/>
      <c r="FA124" s="22"/>
      <c r="FB124" s="13"/>
      <c r="FC124" s="95"/>
      <c r="FD124" s="96"/>
      <c r="FE124" s="91"/>
      <c r="FF124" s="92"/>
      <c r="FG124" s="31"/>
      <c r="FH124" s="22"/>
      <c r="FI124" s="30"/>
      <c r="FJ124" s="22"/>
      <c r="FK124" s="22"/>
      <c r="FL124" s="22"/>
      <c r="FM124" s="22"/>
      <c r="FN124" s="22"/>
      <c r="FO124" s="22"/>
      <c r="FP124" s="22"/>
      <c r="FQ124" s="22"/>
      <c r="FR124" s="22"/>
      <c r="FS124" s="13"/>
    </row>
    <row r="125" spans="1:175" ht="15.75" x14ac:dyDescent="0.25">
      <c r="A125" s="42">
        <v>713</v>
      </c>
      <c r="B125" s="54" t="str">
        <f>VLOOKUP($A125&amp;B$1,TEXTDF,(SPRCODE="DE")*2+(SPRCODE="FR")*3,FALSE)</f>
        <v>III.  Ergebnis, Ausschüttungsquoten und Mindestquote</v>
      </c>
      <c r="C125" s="55"/>
      <c r="D125" s="55"/>
      <c r="E125" s="55"/>
      <c r="F125" s="56" t="str">
        <f>+F$8</f>
        <v>Total BV</v>
      </c>
      <c r="G125" s="56" t="str">
        <f t="shared" ref="G125:I125" si="50">+G$8</f>
        <v>Total BV</v>
      </c>
      <c r="H125" s="57" t="str">
        <f t="shared" si="50"/>
        <v>Total BV</v>
      </c>
      <c r="I125" s="57" t="str">
        <f t="shared" si="50"/>
        <v>Total BV</v>
      </c>
      <c r="J125" s="24"/>
      <c r="K125" s="56" t="str">
        <f>VLOOKUP($A125&amp;K$1,TEXTDF,(SPRCODE="DE")*2+(SPRCODE="FR")*3,FALSE)</f>
        <v>MQ</v>
      </c>
      <c r="L125" s="56" t="str">
        <f>+K125</f>
        <v>MQ</v>
      </c>
      <c r="M125" s="57" t="str">
        <f>+L125</f>
        <v>MQ</v>
      </c>
      <c r="N125" s="57" t="str">
        <f>+M125</f>
        <v>MQ</v>
      </c>
      <c r="O125" s="55"/>
      <c r="P125" s="56" t="str">
        <f>VLOOKUP($A125&amp;P$1,TEXTDF,(SPRCODE="DE")*2+(SPRCODE="FR")*3,FALSE)</f>
        <v>nMQ</v>
      </c>
      <c r="Q125" s="56" t="str">
        <f>+P125</f>
        <v>nMQ</v>
      </c>
      <c r="R125" s="57" t="str">
        <f>+Q125</f>
        <v>nMQ</v>
      </c>
      <c r="S125" s="57" t="str">
        <f>+R125</f>
        <v>nMQ</v>
      </c>
      <c r="T125" s="27"/>
      <c r="U125" s="27"/>
      <c r="V125" s="13"/>
      <c r="W125" s="56" t="s">
        <v>148</v>
      </c>
      <c r="X125" s="56" t="s">
        <v>148</v>
      </c>
      <c r="Y125" s="57" t="s">
        <v>148</v>
      </c>
      <c r="Z125" s="57" t="s">
        <v>148</v>
      </c>
      <c r="AA125" s="24"/>
      <c r="AB125" s="56" t="s">
        <v>363</v>
      </c>
      <c r="AC125" s="56" t="s">
        <v>363</v>
      </c>
      <c r="AD125" s="57" t="s">
        <v>363</v>
      </c>
      <c r="AE125" s="57" t="s">
        <v>363</v>
      </c>
      <c r="AF125" s="55"/>
      <c r="AG125" s="56" t="s">
        <v>366</v>
      </c>
      <c r="AH125" s="56" t="s">
        <v>366</v>
      </c>
      <c r="AI125" s="57" t="s">
        <v>366</v>
      </c>
      <c r="AJ125" s="57" t="s">
        <v>366</v>
      </c>
      <c r="AK125" s="27"/>
      <c r="AL125" s="27"/>
      <c r="AM125" s="13"/>
      <c r="AN125" s="56" t="s">
        <v>148</v>
      </c>
      <c r="AO125" s="56" t="s">
        <v>148</v>
      </c>
      <c r="AP125" s="57" t="s">
        <v>148</v>
      </c>
      <c r="AQ125" s="57" t="s">
        <v>148</v>
      </c>
      <c r="AR125" s="24"/>
      <c r="AS125" s="56" t="s">
        <v>363</v>
      </c>
      <c r="AT125" s="56" t="s">
        <v>363</v>
      </c>
      <c r="AU125" s="57" t="s">
        <v>363</v>
      </c>
      <c r="AV125" s="57" t="s">
        <v>363</v>
      </c>
      <c r="AW125" s="55"/>
      <c r="AX125" s="56" t="s">
        <v>366</v>
      </c>
      <c r="AY125" s="56" t="s">
        <v>366</v>
      </c>
      <c r="AZ125" s="57" t="s">
        <v>366</v>
      </c>
      <c r="BA125" s="57" t="s">
        <v>366</v>
      </c>
      <c r="BB125" s="27"/>
      <c r="BC125" s="27"/>
      <c r="BD125" s="13"/>
      <c r="BE125" s="56" t="s">
        <v>148</v>
      </c>
      <c r="BF125" s="56" t="s">
        <v>148</v>
      </c>
      <c r="BG125" s="57" t="s">
        <v>148</v>
      </c>
      <c r="BH125" s="57" t="s">
        <v>148</v>
      </c>
      <c r="BI125" s="24"/>
      <c r="BJ125" s="56" t="s">
        <v>363</v>
      </c>
      <c r="BK125" s="56" t="s">
        <v>363</v>
      </c>
      <c r="BL125" s="57" t="s">
        <v>363</v>
      </c>
      <c r="BM125" s="57" t="s">
        <v>363</v>
      </c>
      <c r="BN125" s="55"/>
      <c r="BO125" s="56" t="s">
        <v>366</v>
      </c>
      <c r="BP125" s="56" t="s">
        <v>366</v>
      </c>
      <c r="BQ125" s="57" t="s">
        <v>366</v>
      </c>
      <c r="BR125" s="57" t="s">
        <v>366</v>
      </c>
      <c r="BS125" s="27"/>
      <c r="BT125" s="27"/>
      <c r="BU125" s="13"/>
      <c r="BV125" s="56" t="s">
        <v>148</v>
      </c>
      <c r="BW125" s="56" t="s">
        <v>148</v>
      </c>
      <c r="BX125" s="57" t="s">
        <v>148</v>
      </c>
      <c r="BY125" s="57" t="s">
        <v>148</v>
      </c>
      <c r="BZ125" s="24"/>
      <c r="CA125" s="56" t="s">
        <v>363</v>
      </c>
      <c r="CB125" s="56" t="s">
        <v>363</v>
      </c>
      <c r="CC125" s="57" t="s">
        <v>363</v>
      </c>
      <c r="CD125" s="57" t="s">
        <v>363</v>
      </c>
      <c r="CE125" s="55"/>
      <c r="CF125" s="56" t="s">
        <v>366</v>
      </c>
      <c r="CG125" s="56" t="s">
        <v>366</v>
      </c>
      <c r="CH125" s="57" t="s">
        <v>366</v>
      </c>
      <c r="CI125" s="57" t="s">
        <v>366</v>
      </c>
      <c r="CJ125" s="27"/>
      <c r="CK125" s="27"/>
      <c r="CL125" s="13"/>
      <c r="CM125" s="56" t="s">
        <v>148</v>
      </c>
      <c r="CN125" s="56" t="s">
        <v>148</v>
      </c>
      <c r="CO125" s="57" t="s">
        <v>148</v>
      </c>
      <c r="CP125" s="57" t="s">
        <v>148</v>
      </c>
      <c r="CQ125" s="24"/>
      <c r="CR125" s="56" t="s">
        <v>363</v>
      </c>
      <c r="CS125" s="56" t="s">
        <v>363</v>
      </c>
      <c r="CT125" s="57" t="s">
        <v>363</v>
      </c>
      <c r="CU125" s="57" t="s">
        <v>363</v>
      </c>
      <c r="CV125" s="55"/>
      <c r="CW125" s="56" t="s">
        <v>366</v>
      </c>
      <c r="CX125" s="56" t="s">
        <v>366</v>
      </c>
      <c r="CY125" s="57" t="s">
        <v>366</v>
      </c>
      <c r="CZ125" s="57" t="s">
        <v>366</v>
      </c>
      <c r="DA125" s="27"/>
      <c r="DB125" s="27"/>
      <c r="DC125" s="13"/>
      <c r="DD125" s="56" t="s">
        <v>148</v>
      </c>
      <c r="DE125" s="56" t="s">
        <v>148</v>
      </c>
      <c r="DF125" s="57" t="s">
        <v>148</v>
      </c>
      <c r="DG125" s="57" t="s">
        <v>148</v>
      </c>
      <c r="DH125" s="24"/>
      <c r="DI125" s="56" t="s">
        <v>363</v>
      </c>
      <c r="DJ125" s="56" t="s">
        <v>363</v>
      </c>
      <c r="DK125" s="57" t="s">
        <v>363</v>
      </c>
      <c r="DL125" s="57" t="s">
        <v>363</v>
      </c>
      <c r="DM125" s="55"/>
      <c r="DN125" s="56" t="s">
        <v>366</v>
      </c>
      <c r="DO125" s="56" t="s">
        <v>366</v>
      </c>
      <c r="DP125" s="57" t="s">
        <v>366</v>
      </c>
      <c r="DQ125" s="57" t="s">
        <v>366</v>
      </c>
      <c r="DR125" s="27"/>
      <c r="DS125" s="27"/>
      <c r="DT125" s="13"/>
      <c r="DU125" s="56" t="s">
        <v>148</v>
      </c>
      <c r="DV125" s="56" t="s">
        <v>148</v>
      </c>
      <c r="DW125" s="57" t="s">
        <v>148</v>
      </c>
      <c r="DX125" s="57" t="s">
        <v>148</v>
      </c>
      <c r="DY125" s="24"/>
      <c r="DZ125" s="56" t="s">
        <v>363</v>
      </c>
      <c r="EA125" s="56" t="s">
        <v>363</v>
      </c>
      <c r="EB125" s="57" t="s">
        <v>363</v>
      </c>
      <c r="EC125" s="57" t="s">
        <v>363</v>
      </c>
      <c r="ED125" s="55"/>
      <c r="EE125" s="56" t="s">
        <v>366</v>
      </c>
      <c r="EF125" s="56" t="s">
        <v>366</v>
      </c>
      <c r="EG125" s="57" t="s">
        <v>366</v>
      </c>
      <c r="EH125" s="57" t="s">
        <v>366</v>
      </c>
      <c r="EI125" s="27"/>
      <c r="EJ125" s="27"/>
      <c r="EK125" s="13"/>
      <c r="EL125" s="56" t="s">
        <v>148</v>
      </c>
      <c r="EM125" s="56" t="s">
        <v>148</v>
      </c>
      <c r="EN125" s="57" t="s">
        <v>148</v>
      </c>
      <c r="EO125" s="57" t="s">
        <v>148</v>
      </c>
      <c r="EP125" s="24"/>
      <c r="EQ125" s="56" t="s">
        <v>363</v>
      </c>
      <c r="ER125" s="56" t="s">
        <v>363</v>
      </c>
      <c r="ES125" s="57" t="s">
        <v>363</v>
      </c>
      <c r="ET125" s="57" t="s">
        <v>363</v>
      </c>
      <c r="EU125" s="55"/>
      <c r="EV125" s="56" t="s">
        <v>366</v>
      </c>
      <c r="EW125" s="56" t="s">
        <v>366</v>
      </c>
      <c r="EX125" s="57" t="s">
        <v>366</v>
      </c>
      <c r="EY125" s="57" t="s">
        <v>366</v>
      </c>
      <c r="EZ125" s="27"/>
      <c r="FA125" s="27"/>
      <c r="FB125" s="13"/>
      <c r="FC125" s="56" t="s">
        <v>148</v>
      </c>
      <c r="FD125" s="56" t="s">
        <v>148</v>
      </c>
      <c r="FE125" s="57" t="s">
        <v>148</v>
      </c>
      <c r="FF125" s="57" t="s">
        <v>148</v>
      </c>
      <c r="FG125" s="24"/>
      <c r="FH125" s="56" t="s">
        <v>363</v>
      </c>
      <c r="FI125" s="56" t="s">
        <v>363</v>
      </c>
      <c r="FJ125" s="57" t="s">
        <v>363</v>
      </c>
      <c r="FK125" s="57" t="s">
        <v>363</v>
      </c>
      <c r="FL125" s="55"/>
      <c r="FM125" s="56" t="s">
        <v>366</v>
      </c>
      <c r="FN125" s="56" t="s">
        <v>366</v>
      </c>
      <c r="FO125" s="57" t="s">
        <v>366</v>
      </c>
      <c r="FP125" s="57" t="s">
        <v>366</v>
      </c>
      <c r="FQ125" s="27"/>
      <c r="FR125" s="27"/>
      <c r="FS125" s="13"/>
    </row>
    <row r="126" spans="1:175" x14ac:dyDescent="0.2">
      <c r="A126" s="42"/>
      <c r="B126" s="46"/>
      <c r="C126" s="46"/>
      <c r="D126" s="46"/>
      <c r="E126" s="46"/>
      <c r="F126" s="48">
        <f>+F86</f>
        <v>2020</v>
      </c>
      <c r="G126" s="48">
        <f>+F126-1</f>
        <v>2019</v>
      </c>
      <c r="H126" s="84" t="s">
        <v>571</v>
      </c>
      <c r="I126" s="85" t="s">
        <v>572</v>
      </c>
      <c r="J126" s="22"/>
      <c r="K126" s="48">
        <f>+F126</f>
        <v>2020</v>
      </c>
      <c r="L126" s="48">
        <f>+K126-1</f>
        <v>2019</v>
      </c>
      <c r="M126" s="84" t="s">
        <v>571</v>
      </c>
      <c r="N126" s="85" t="s">
        <v>572</v>
      </c>
      <c r="O126" s="46"/>
      <c r="P126" s="48">
        <f>+K126</f>
        <v>2020</v>
      </c>
      <c r="Q126" s="48">
        <f>+P126-1</f>
        <v>2019</v>
      </c>
      <c r="R126" s="84" t="s">
        <v>571</v>
      </c>
      <c r="S126" s="85" t="s">
        <v>572</v>
      </c>
      <c r="T126" s="22"/>
      <c r="U126" s="22"/>
      <c r="V126" s="13"/>
      <c r="W126" s="48">
        <v>2020</v>
      </c>
      <c r="X126" s="48">
        <v>2019</v>
      </c>
      <c r="Y126" s="84" t="s">
        <v>571</v>
      </c>
      <c r="Z126" s="85" t="s">
        <v>572</v>
      </c>
      <c r="AA126" s="22"/>
      <c r="AB126" s="48">
        <v>2020</v>
      </c>
      <c r="AC126" s="48">
        <v>2019</v>
      </c>
      <c r="AD126" s="84" t="s">
        <v>571</v>
      </c>
      <c r="AE126" s="85" t="s">
        <v>572</v>
      </c>
      <c r="AF126" s="46"/>
      <c r="AG126" s="48">
        <v>2020</v>
      </c>
      <c r="AH126" s="48">
        <v>2019</v>
      </c>
      <c r="AI126" s="84" t="s">
        <v>571</v>
      </c>
      <c r="AJ126" s="85" t="s">
        <v>572</v>
      </c>
      <c r="AK126" s="22"/>
      <c r="AL126" s="22"/>
      <c r="AM126" s="13"/>
      <c r="AN126" s="48">
        <v>2020</v>
      </c>
      <c r="AO126" s="48">
        <v>2019</v>
      </c>
      <c r="AP126" s="84" t="s">
        <v>571</v>
      </c>
      <c r="AQ126" s="85" t="s">
        <v>572</v>
      </c>
      <c r="AR126" s="22"/>
      <c r="AS126" s="48">
        <v>2020</v>
      </c>
      <c r="AT126" s="48">
        <v>2019</v>
      </c>
      <c r="AU126" s="84" t="s">
        <v>571</v>
      </c>
      <c r="AV126" s="85" t="s">
        <v>572</v>
      </c>
      <c r="AW126" s="46"/>
      <c r="AX126" s="48">
        <v>2020</v>
      </c>
      <c r="AY126" s="48">
        <v>2019</v>
      </c>
      <c r="AZ126" s="84" t="s">
        <v>571</v>
      </c>
      <c r="BA126" s="85" t="s">
        <v>572</v>
      </c>
      <c r="BB126" s="22"/>
      <c r="BC126" s="22"/>
      <c r="BD126" s="13"/>
      <c r="BE126" s="48">
        <v>2020</v>
      </c>
      <c r="BF126" s="48">
        <v>2019</v>
      </c>
      <c r="BG126" s="84" t="s">
        <v>571</v>
      </c>
      <c r="BH126" s="85" t="s">
        <v>572</v>
      </c>
      <c r="BI126" s="22"/>
      <c r="BJ126" s="48">
        <v>2020</v>
      </c>
      <c r="BK126" s="48">
        <v>2019</v>
      </c>
      <c r="BL126" s="84" t="s">
        <v>571</v>
      </c>
      <c r="BM126" s="85" t="s">
        <v>572</v>
      </c>
      <c r="BN126" s="46"/>
      <c r="BO126" s="48">
        <v>2020</v>
      </c>
      <c r="BP126" s="48">
        <v>2019</v>
      </c>
      <c r="BQ126" s="84" t="s">
        <v>571</v>
      </c>
      <c r="BR126" s="85" t="s">
        <v>572</v>
      </c>
      <c r="BS126" s="22"/>
      <c r="BT126" s="22"/>
      <c r="BU126" s="13"/>
      <c r="BV126" s="48">
        <v>2020</v>
      </c>
      <c r="BW126" s="48">
        <v>2019</v>
      </c>
      <c r="BX126" s="84" t="s">
        <v>571</v>
      </c>
      <c r="BY126" s="85" t="s">
        <v>572</v>
      </c>
      <c r="BZ126" s="22"/>
      <c r="CA126" s="48">
        <v>2020</v>
      </c>
      <c r="CB126" s="48">
        <v>2019</v>
      </c>
      <c r="CC126" s="84" t="s">
        <v>571</v>
      </c>
      <c r="CD126" s="85" t="s">
        <v>572</v>
      </c>
      <c r="CE126" s="46"/>
      <c r="CF126" s="48">
        <v>2020</v>
      </c>
      <c r="CG126" s="48">
        <v>2019</v>
      </c>
      <c r="CH126" s="84" t="s">
        <v>571</v>
      </c>
      <c r="CI126" s="85" t="s">
        <v>572</v>
      </c>
      <c r="CJ126" s="22"/>
      <c r="CK126" s="22"/>
      <c r="CL126" s="13"/>
      <c r="CM126" s="48">
        <v>2020</v>
      </c>
      <c r="CN126" s="48">
        <v>2019</v>
      </c>
      <c r="CO126" s="84" t="s">
        <v>571</v>
      </c>
      <c r="CP126" s="85" t="s">
        <v>572</v>
      </c>
      <c r="CQ126" s="22"/>
      <c r="CR126" s="48">
        <v>2020</v>
      </c>
      <c r="CS126" s="48">
        <v>2019</v>
      </c>
      <c r="CT126" s="84" t="s">
        <v>571</v>
      </c>
      <c r="CU126" s="85" t="s">
        <v>572</v>
      </c>
      <c r="CV126" s="46"/>
      <c r="CW126" s="48">
        <v>2020</v>
      </c>
      <c r="CX126" s="48">
        <v>2019</v>
      </c>
      <c r="CY126" s="84" t="s">
        <v>571</v>
      </c>
      <c r="CZ126" s="85" t="s">
        <v>572</v>
      </c>
      <c r="DA126" s="22"/>
      <c r="DB126" s="22"/>
      <c r="DC126" s="13"/>
      <c r="DD126" s="48">
        <v>2020</v>
      </c>
      <c r="DE126" s="48">
        <v>2019</v>
      </c>
      <c r="DF126" s="84" t="s">
        <v>571</v>
      </c>
      <c r="DG126" s="85" t="s">
        <v>572</v>
      </c>
      <c r="DH126" s="22"/>
      <c r="DI126" s="48">
        <v>2020</v>
      </c>
      <c r="DJ126" s="48">
        <v>2019</v>
      </c>
      <c r="DK126" s="84" t="s">
        <v>571</v>
      </c>
      <c r="DL126" s="85" t="s">
        <v>572</v>
      </c>
      <c r="DM126" s="46"/>
      <c r="DN126" s="48">
        <v>2020</v>
      </c>
      <c r="DO126" s="48">
        <v>2019</v>
      </c>
      <c r="DP126" s="84" t="s">
        <v>571</v>
      </c>
      <c r="DQ126" s="85" t="s">
        <v>572</v>
      </c>
      <c r="DR126" s="22"/>
      <c r="DS126" s="22"/>
      <c r="DT126" s="13"/>
      <c r="DU126" s="48">
        <v>2020</v>
      </c>
      <c r="DV126" s="48">
        <v>2019</v>
      </c>
      <c r="DW126" s="84" t="s">
        <v>571</v>
      </c>
      <c r="DX126" s="85" t="s">
        <v>572</v>
      </c>
      <c r="DY126" s="22"/>
      <c r="DZ126" s="48">
        <v>2020</v>
      </c>
      <c r="EA126" s="48">
        <v>2019</v>
      </c>
      <c r="EB126" s="84" t="s">
        <v>571</v>
      </c>
      <c r="EC126" s="85" t="s">
        <v>572</v>
      </c>
      <c r="ED126" s="46"/>
      <c r="EE126" s="48">
        <v>2020</v>
      </c>
      <c r="EF126" s="48">
        <v>2019</v>
      </c>
      <c r="EG126" s="84" t="s">
        <v>571</v>
      </c>
      <c r="EH126" s="85" t="s">
        <v>572</v>
      </c>
      <c r="EI126" s="22"/>
      <c r="EJ126" s="22"/>
      <c r="EK126" s="13"/>
      <c r="EL126" s="48">
        <v>2020</v>
      </c>
      <c r="EM126" s="48">
        <v>2019</v>
      </c>
      <c r="EN126" s="84" t="s">
        <v>571</v>
      </c>
      <c r="EO126" s="85" t="s">
        <v>572</v>
      </c>
      <c r="EP126" s="22"/>
      <c r="EQ126" s="48">
        <v>2020</v>
      </c>
      <c r="ER126" s="48">
        <v>2019</v>
      </c>
      <c r="ES126" s="84" t="s">
        <v>571</v>
      </c>
      <c r="ET126" s="85" t="s">
        <v>572</v>
      </c>
      <c r="EU126" s="46"/>
      <c r="EV126" s="48">
        <v>2020</v>
      </c>
      <c r="EW126" s="48">
        <v>2019</v>
      </c>
      <c r="EX126" s="84" t="s">
        <v>571</v>
      </c>
      <c r="EY126" s="85" t="s">
        <v>572</v>
      </c>
      <c r="EZ126" s="22"/>
      <c r="FA126" s="22"/>
      <c r="FB126" s="13"/>
      <c r="FC126" s="48">
        <v>2020</v>
      </c>
      <c r="FD126" s="48">
        <v>2019</v>
      </c>
      <c r="FE126" s="84" t="s">
        <v>571</v>
      </c>
      <c r="FF126" s="85" t="s">
        <v>572</v>
      </c>
      <c r="FG126" s="22"/>
      <c r="FH126" s="48">
        <v>2020</v>
      </c>
      <c r="FI126" s="48">
        <v>2019</v>
      </c>
      <c r="FJ126" s="84" t="s">
        <v>571</v>
      </c>
      <c r="FK126" s="85" t="s">
        <v>572</v>
      </c>
      <c r="FL126" s="46"/>
      <c r="FM126" s="48">
        <v>2020</v>
      </c>
      <c r="FN126" s="48">
        <v>2019</v>
      </c>
      <c r="FO126" s="84" t="s">
        <v>571</v>
      </c>
      <c r="FP126" s="85" t="s">
        <v>572</v>
      </c>
      <c r="FQ126" s="22"/>
      <c r="FR126" s="22"/>
      <c r="FS126" s="13"/>
    </row>
    <row r="127" spans="1:175" x14ac:dyDescent="0.2">
      <c r="A127" s="42">
        <v>714</v>
      </c>
      <c r="B127" s="67" t="str">
        <f>VLOOKUP($A127&amp;B$1,TEXTDF,(SPRCODE="DE")*2+(SPRCODE="FR")*3,FALSE)</f>
        <v>Summe der Ertragskomponenten</v>
      </c>
      <c r="C127" s="67"/>
      <c r="D127" s="67"/>
      <c r="E127" s="67"/>
      <c r="F127" s="68">
        <f t="shared" ref="F127:G152" si="51">+K127+P127</f>
        <v>5988055.2904699985</v>
      </c>
      <c r="G127" s="68">
        <f t="shared" si="51"/>
        <v>6664404.9113524184</v>
      </c>
      <c r="H127" s="69">
        <f t="shared" ref="H127:H153" si="52">+IFERROR(F127-G127,"")</f>
        <v>-676349.62088241987</v>
      </c>
      <c r="I127" s="70">
        <f t="shared" ref="I127:I153" si="53">+IFERROR(F127/G127-1,"")</f>
        <v>-0.10148687390381972</v>
      </c>
      <c r="J127" s="22"/>
      <c r="K127" s="68">
        <f>+SUBTOTAL(9,K128:K130)</f>
        <v>5134401.4226160459</v>
      </c>
      <c r="L127" s="68">
        <f>+SUBTOTAL(9,L128:L130)</f>
        <v>5866705.7354334025</v>
      </c>
      <c r="M127" s="69">
        <f t="shared" ref="M127:M153" si="54">+IFERROR(K127-L127,"")</f>
        <v>-732304.31281735655</v>
      </c>
      <c r="N127" s="70">
        <f t="shared" ref="N127:N153" si="55">+IFERROR(K127/L127-1,"")</f>
        <v>-0.12482376751818758</v>
      </c>
      <c r="O127" s="46"/>
      <c r="P127" s="68">
        <f>+SUBTOTAL(9,P128:P130)</f>
        <v>853653.86785395234</v>
      </c>
      <c r="Q127" s="68">
        <f>+SUBTOTAL(9,Q128:Q130)</f>
        <v>797699.17591901612</v>
      </c>
      <c r="R127" s="69">
        <f t="shared" ref="R127:R153" si="56">+IFERROR(P127-Q127,"")</f>
        <v>55954.691934936214</v>
      </c>
      <c r="S127" s="70">
        <f t="shared" ref="S127:S153" si="57">+IFERROR(P127/Q127-1,"")</f>
        <v>7.0145104350235465E-2</v>
      </c>
      <c r="T127" s="22"/>
      <c r="U127" s="22"/>
      <c r="V127" s="13"/>
      <c r="W127" s="68">
        <v>2218333.0911585996</v>
      </c>
      <c r="X127" s="68">
        <v>2507991.5510683502</v>
      </c>
      <c r="Y127" s="69">
        <v>-289658.45990975061</v>
      </c>
      <c r="Z127" s="70">
        <v>-0.1154941928677401</v>
      </c>
      <c r="AA127" s="22"/>
      <c r="AB127" s="68">
        <v>1931820.7171838603</v>
      </c>
      <c r="AC127" s="68">
        <v>2301978.0206214325</v>
      </c>
      <c r="AD127" s="69">
        <v>-370157.30343757221</v>
      </c>
      <c r="AE127" s="70">
        <v>-0.16079966885941255</v>
      </c>
      <c r="AF127" s="46"/>
      <c r="AG127" s="68">
        <v>286512.37397473957</v>
      </c>
      <c r="AH127" s="68">
        <v>206013.53044691781</v>
      </c>
      <c r="AI127" s="69">
        <v>80498.843527821766</v>
      </c>
      <c r="AJ127" s="70">
        <v>0.39074542023133474</v>
      </c>
      <c r="AK127" s="22"/>
      <c r="AL127" s="22"/>
      <c r="AM127" s="13"/>
      <c r="AN127" s="68">
        <v>1210396.9978618592</v>
      </c>
      <c r="AO127" s="68">
        <v>1301992.2484032779</v>
      </c>
      <c r="AP127" s="69">
        <v>-91595.250541418791</v>
      </c>
      <c r="AQ127" s="70">
        <v>-7.0350073630429333E-2</v>
      </c>
      <c r="AR127" s="22"/>
      <c r="AS127" s="68">
        <v>1138828.6559583202</v>
      </c>
      <c r="AT127" s="68">
        <v>1227936.6555781288</v>
      </c>
      <c r="AU127" s="69">
        <v>-89107.999619808514</v>
      </c>
      <c r="AV127" s="70">
        <v>-7.2567260872145933E-2</v>
      </c>
      <c r="AW127" s="46"/>
      <c r="AX127" s="68">
        <v>71568.34190353888</v>
      </c>
      <c r="AY127" s="68">
        <v>74055.592825149128</v>
      </c>
      <c r="AZ127" s="69">
        <v>-2487.250921610248</v>
      </c>
      <c r="BA127" s="70">
        <v>-3.3586267109937729E-2</v>
      </c>
      <c r="BB127" s="22"/>
      <c r="BC127" s="22"/>
      <c r="BD127" s="13"/>
      <c r="BE127" s="68">
        <v>611216.05832999991</v>
      </c>
      <c r="BF127" s="68">
        <v>578895.69105849997</v>
      </c>
      <c r="BG127" s="69">
        <v>32320.367271499941</v>
      </c>
      <c r="BH127" s="70">
        <v>5.5831072455216901E-2</v>
      </c>
      <c r="BI127" s="22"/>
      <c r="BJ127" s="68">
        <v>503633.77029540576</v>
      </c>
      <c r="BK127" s="68">
        <v>467185.75702941202</v>
      </c>
      <c r="BL127" s="69">
        <v>36448.013265993737</v>
      </c>
      <c r="BM127" s="70">
        <v>7.801610540900783E-2</v>
      </c>
      <c r="BN127" s="46"/>
      <c r="BO127" s="68">
        <v>107582.28803459417</v>
      </c>
      <c r="BP127" s="68">
        <v>111709.93402908798</v>
      </c>
      <c r="BQ127" s="69">
        <v>-4127.6459944938106</v>
      </c>
      <c r="BR127" s="70">
        <v>-3.6949677129153202E-2</v>
      </c>
      <c r="BS127" s="22"/>
      <c r="BT127" s="22"/>
      <c r="BU127" s="13"/>
      <c r="BV127" s="68">
        <v>647723.71434284991</v>
      </c>
      <c r="BW127" s="68">
        <v>897727.73019774968</v>
      </c>
      <c r="BX127" s="69">
        <v>-250004.01585489977</v>
      </c>
      <c r="BY127" s="70">
        <v>-0.27848534410297143</v>
      </c>
      <c r="BZ127" s="22"/>
      <c r="CA127" s="68">
        <v>471071.21771572565</v>
      </c>
      <c r="CB127" s="68">
        <v>709832.04447107483</v>
      </c>
      <c r="CC127" s="69">
        <v>-238760.82675534918</v>
      </c>
      <c r="CD127" s="70">
        <v>-0.33636242349873025</v>
      </c>
      <c r="CE127" s="46"/>
      <c r="CF127" s="68">
        <v>176652.49662712426</v>
      </c>
      <c r="CG127" s="68">
        <v>187895.68572667483</v>
      </c>
      <c r="CH127" s="69">
        <v>-11243.189099550567</v>
      </c>
      <c r="CI127" s="70">
        <v>-5.9837398906037897E-2</v>
      </c>
      <c r="CJ127" s="22"/>
      <c r="CK127" s="22"/>
      <c r="CL127" s="13"/>
      <c r="CM127" s="68">
        <v>363352.62648341287</v>
      </c>
      <c r="CN127" s="68">
        <v>400999.31543828471</v>
      </c>
      <c r="CO127" s="69">
        <v>-37646.688954871846</v>
      </c>
      <c r="CP127" s="70">
        <v>-9.3882177613507256E-2</v>
      </c>
      <c r="CQ127" s="22"/>
      <c r="CR127" s="68">
        <v>363065.55348341283</v>
      </c>
      <c r="CS127" s="68">
        <v>400691.21760828467</v>
      </c>
      <c r="CT127" s="69">
        <v>-37625.664124871837</v>
      </c>
      <c r="CU127" s="70">
        <v>-9.3901893706227035E-2</v>
      </c>
      <c r="CV127" s="46"/>
      <c r="CW127" s="68">
        <v>287.0730000000143</v>
      </c>
      <c r="CX127" s="68">
        <v>308.09783000003466</v>
      </c>
      <c r="CY127" s="69">
        <v>-21.024830000020359</v>
      </c>
      <c r="CZ127" s="70">
        <v>-6.8240759761332925E-2</v>
      </c>
      <c r="DA127" s="22"/>
      <c r="DB127" s="22"/>
      <c r="DC127" s="13"/>
      <c r="DD127" s="68">
        <v>107166.97184783628</v>
      </c>
      <c r="DE127" s="68">
        <v>109696.38666999999</v>
      </c>
      <c r="DF127" s="69">
        <v>-2529.4148221637151</v>
      </c>
      <c r="DG127" s="70">
        <v>-2.3058323969894823E-2</v>
      </c>
      <c r="DH127" s="22"/>
      <c r="DI127" s="68">
        <v>107166.97184783628</v>
      </c>
      <c r="DJ127" s="68">
        <v>109696.38666999999</v>
      </c>
      <c r="DK127" s="69">
        <v>-2529.4148221637151</v>
      </c>
      <c r="DL127" s="70">
        <v>-2.3058323969894823E-2</v>
      </c>
      <c r="DM127" s="46"/>
      <c r="DN127" s="68">
        <v>0</v>
      </c>
      <c r="DO127" s="68">
        <v>0</v>
      </c>
      <c r="DP127" s="69">
        <v>0</v>
      </c>
      <c r="DQ127" s="70" t="s">
        <v>589</v>
      </c>
      <c r="DR127" s="22"/>
      <c r="DS127" s="22"/>
      <c r="DT127" s="13"/>
      <c r="DU127" s="68">
        <v>522554.71706010215</v>
      </c>
      <c r="DV127" s="68">
        <v>561313.2558103879</v>
      </c>
      <c r="DW127" s="69">
        <v>-38758.538750285748</v>
      </c>
      <c r="DX127" s="70">
        <v>-6.9049747799610928E-2</v>
      </c>
      <c r="DY127" s="22"/>
      <c r="DZ127" s="68">
        <v>344875.41882567178</v>
      </c>
      <c r="EA127" s="68">
        <v>379897.9233704037</v>
      </c>
      <c r="EB127" s="69">
        <v>-35022.504544731928</v>
      </c>
      <c r="EC127" s="70">
        <v>-9.2189249770088133E-2</v>
      </c>
      <c r="ED127" s="46"/>
      <c r="EE127" s="68">
        <v>177679.29823443037</v>
      </c>
      <c r="EF127" s="68">
        <v>181415.33243998425</v>
      </c>
      <c r="EG127" s="69">
        <v>-3736.0342055538786</v>
      </c>
      <c r="EH127" s="70">
        <v>-2.0593817266188474E-2</v>
      </c>
      <c r="EI127" s="22"/>
      <c r="EJ127" s="22"/>
      <c r="EK127" s="13"/>
      <c r="EL127" s="68">
        <v>304038.67314999993</v>
      </c>
      <c r="EM127" s="68">
        <v>301404.78324999998</v>
      </c>
      <c r="EN127" s="69">
        <v>2633.889899999951</v>
      </c>
      <c r="EO127" s="70">
        <v>8.7387130078000474E-3</v>
      </c>
      <c r="EP127" s="22"/>
      <c r="EQ127" s="68">
        <v>270666.67707047495</v>
      </c>
      <c r="ER127" s="68">
        <v>265103.78062879801</v>
      </c>
      <c r="ES127" s="69">
        <v>5562.896441676945</v>
      </c>
      <c r="ET127" s="70">
        <v>2.0983844245760386E-2</v>
      </c>
      <c r="EU127" s="46"/>
      <c r="EV127" s="68">
        <v>33371.996079524994</v>
      </c>
      <c r="EW127" s="68">
        <v>36301.002621202002</v>
      </c>
      <c r="EX127" s="69">
        <v>-2929.0065416770085</v>
      </c>
      <c r="EY127" s="70">
        <v>-8.0686656846394866E-2</v>
      </c>
      <c r="EZ127" s="22"/>
      <c r="FA127" s="22"/>
      <c r="FB127" s="13"/>
      <c r="FC127" s="68">
        <v>3272.4402353386708</v>
      </c>
      <c r="FD127" s="68">
        <v>4383.9494558680253</v>
      </c>
      <c r="FE127" s="69">
        <v>-1111.5092205293545</v>
      </c>
      <c r="FF127" s="70">
        <v>-0.25354061029183894</v>
      </c>
      <c r="FG127" s="22"/>
      <c r="FH127" s="68">
        <v>3272.4402353386708</v>
      </c>
      <c r="FI127" s="68">
        <v>4383.9494558680253</v>
      </c>
      <c r="FJ127" s="69">
        <v>-1111.5092205293545</v>
      </c>
      <c r="FK127" s="70">
        <v>-0.25354061029183894</v>
      </c>
      <c r="FL127" s="46"/>
      <c r="FM127" s="68">
        <v>0</v>
      </c>
      <c r="FN127" s="68">
        <v>0</v>
      </c>
      <c r="FO127" s="69">
        <v>0</v>
      </c>
      <c r="FP127" s="70" t="s">
        <v>589</v>
      </c>
      <c r="FQ127" s="22"/>
      <c r="FR127" s="22"/>
      <c r="FS127" s="13"/>
    </row>
    <row r="128" spans="1:175" x14ac:dyDescent="0.2">
      <c r="A128" s="42">
        <v>715</v>
      </c>
      <c r="B128" s="46"/>
      <c r="C128" s="46" t="str">
        <f>VLOOKUP($A128&amp;C$1,TEXTDF,(SPRCODE="DE")*2+(SPRCODE="FR")*3,FALSE)</f>
        <v>Sparprozess (Kapitalanlageertrag)</v>
      </c>
      <c r="D128" s="46"/>
      <c r="E128" s="46"/>
      <c r="F128" s="80">
        <f t="shared" si="51"/>
        <v>2975278.1580363992</v>
      </c>
      <c r="G128" s="80">
        <f t="shared" si="51"/>
        <v>3627280.6415482853</v>
      </c>
      <c r="H128" s="93">
        <f t="shared" si="52"/>
        <v>-652002.48351188609</v>
      </c>
      <c r="I128" s="94">
        <f t="shared" si="53"/>
        <v>-0.17974966591875896</v>
      </c>
      <c r="J128" s="22"/>
      <c r="K128" s="80">
        <f>+AB128*$G$5+AS128*$H$5+BJ128*$I$5+CA128*$K$5+CR128*$L$5+DI128*$M$5+DZ128*$N$5+EQ128*$P$5+FH128*$Q$5</f>
        <v>2705309.3945858316</v>
      </c>
      <c r="L128" s="80">
        <f>+AC128*$G$5+AT128*$H$5+BK128*$I$5+CB128*$K$5+CS128*$L$5+DJ128*$M$5+EA128*$N$5+ER128*$P$5+FI128*$Q$5</f>
        <v>3426200.569194485</v>
      </c>
      <c r="M128" s="93">
        <f t="shared" si="54"/>
        <v>-720891.17460865341</v>
      </c>
      <c r="N128" s="94">
        <f t="shared" si="55"/>
        <v>-0.21040542141353336</v>
      </c>
      <c r="O128" s="46"/>
      <c r="P128" s="80">
        <f>+AG128*$G$5+AX128*$H$5+BO128*$I$5+CF128*$K$5+CW128*$L$5+DN128*$M$5+EE128*$N$5+EV128*$P$5+FM128*$Q$5</f>
        <v>269968.76345056749</v>
      </c>
      <c r="Q128" s="80">
        <f>+AH128*$G$5+AY128*$H$5+BP128*$I$5+CG128*$K$5+CX128*$L$5+DO128*$M$5+EF128*$N$5+EW128*$P$5+FN128*$Q$5</f>
        <v>201080.07235380035</v>
      </c>
      <c r="R128" s="93">
        <f t="shared" si="56"/>
        <v>68888.691096767143</v>
      </c>
      <c r="S128" s="94">
        <f t="shared" si="57"/>
        <v>0.34259332757528305</v>
      </c>
      <c r="T128" s="22"/>
      <c r="U128" s="22"/>
      <c r="V128" s="13"/>
      <c r="W128" s="80">
        <v>1272587.7620600001</v>
      </c>
      <c r="X128" s="80">
        <v>1571840.1435</v>
      </c>
      <c r="Y128" s="93">
        <v>-299252.38143999991</v>
      </c>
      <c r="Z128" s="94">
        <v>-0.19038347040409453</v>
      </c>
      <c r="AA128" s="22"/>
      <c r="AB128" s="80">
        <v>1107517.6305405605</v>
      </c>
      <c r="AC128" s="80">
        <v>1485388.9356074999</v>
      </c>
      <c r="AD128" s="93">
        <v>-377871.30506693944</v>
      </c>
      <c r="AE128" s="94">
        <v>-0.25439216356650474</v>
      </c>
      <c r="AF128" s="46"/>
      <c r="AG128" s="80">
        <v>165070.13151943957</v>
      </c>
      <c r="AH128" s="80">
        <v>86451.20789250001</v>
      </c>
      <c r="AI128" s="93">
        <v>78618.923626939562</v>
      </c>
      <c r="AJ128" s="94">
        <v>0.90940225756822612</v>
      </c>
      <c r="AK128" s="22"/>
      <c r="AL128" s="22"/>
      <c r="AM128" s="13"/>
      <c r="AN128" s="80">
        <v>622619.6100000001</v>
      </c>
      <c r="AO128" s="80">
        <v>761074.08368000004</v>
      </c>
      <c r="AP128" s="93">
        <v>-138454.47367999994</v>
      </c>
      <c r="AQ128" s="94">
        <v>-0.18191983756763197</v>
      </c>
      <c r="AR128" s="22"/>
      <c r="AS128" s="80">
        <v>622619.6100000001</v>
      </c>
      <c r="AT128" s="80">
        <v>761074.08368000004</v>
      </c>
      <c r="AU128" s="93">
        <v>-138454.47367999994</v>
      </c>
      <c r="AV128" s="94">
        <v>-0.18191983756763197</v>
      </c>
      <c r="AW128" s="46"/>
      <c r="AX128" s="80">
        <v>0</v>
      </c>
      <c r="AY128" s="80">
        <v>0</v>
      </c>
      <c r="AZ128" s="93">
        <v>0</v>
      </c>
      <c r="BA128" s="94" t="s">
        <v>589</v>
      </c>
      <c r="BB128" s="22"/>
      <c r="BC128" s="22"/>
      <c r="BD128" s="13"/>
      <c r="BE128" s="80">
        <v>334965.92103999999</v>
      </c>
      <c r="BF128" s="80">
        <v>293710.12938000006</v>
      </c>
      <c r="BG128" s="93">
        <v>41255.79165999993</v>
      </c>
      <c r="BH128" s="94">
        <v>0.14046431339323506</v>
      </c>
      <c r="BI128" s="22"/>
      <c r="BJ128" s="80">
        <v>287456.64519540581</v>
      </c>
      <c r="BK128" s="80">
        <v>244970.13247941204</v>
      </c>
      <c r="BL128" s="93">
        <v>42486.512715993769</v>
      </c>
      <c r="BM128" s="94">
        <v>0.17343548083178861</v>
      </c>
      <c r="BN128" s="46"/>
      <c r="BO128" s="80">
        <v>47509.275844594173</v>
      </c>
      <c r="BP128" s="80">
        <v>48739.996900587983</v>
      </c>
      <c r="BQ128" s="93">
        <v>-1230.7210559938103</v>
      </c>
      <c r="BR128" s="94">
        <v>-2.5250741367588425E-2</v>
      </c>
      <c r="BS128" s="22"/>
      <c r="BT128" s="22"/>
      <c r="BU128" s="13"/>
      <c r="BV128" s="80">
        <v>253123.86123999988</v>
      </c>
      <c r="BW128" s="80">
        <v>450825.44111000001</v>
      </c>
      <c r="BX128" s="93">
        <v>-197701.57987000013</v>
      </c>
      <c r="BY128" s="94">
        <v>-0.43853243814996135</v>
      </c>
      <c r="BZ128" s="22"/>
      <c r="CA128" s="80">
        <v>241074.11986287564</v>
      </c>
      <c r="CB128" s="80">
        <v>430615.66478332516</v>
      </c>
      <c r="CC128" s="93">
        <v>-189541.54492044952</v>
      </c>
      <c r="CD128" s="94">
        <v>-0.44016407302744553</v>
      </c>
      <c r="CE128" s="46"/>
      <c r="CF128" s="80">
        <v>12049.741377124243</v>
      </c>
      <c r="CG128" s="80">
        <v>20209.776326674826</v>
      </c>
      <c r="CH128" s="93">
        <v>-8160.0349495505834</v>
      </c>
      <c r="CI128" s="94">
        <v>-0.40376671258752017</v>
      </c>
      <c r="CJ128" s="22"/>
      <c r="CK128" s="22"/>
      <c r="CL128" s="13"/>
      <c r="CM128" s="80">
        <v>217692.35800341284</v>
      </c>
      <c r="CN128" s="80">
        <v>250680.10160828472</v>
      </c>
      <c r="CO128" s="93">
        <v>-32987.743604871881</v>
      </c>
      <c r="CP128" s="94">
        <v>-0.13159298800835362</v>
      </c>
      <c r="CQ128" s="22"/>
      <c r="CR128" s="80">
        <v>217405.28500341284</v>
      </c>
      <c r="CS128" s="80">
        <v>250366.8289282847</v>
      </c>
      <c r="CT128" s="93">
        <v>-32961.543924871861</v>
      </c>
      <c r="CU128" s="94">
        <v>-0.13165299918510132</v>
      </c>
      <c r="CV128" s="46"/>
      <c r="CW128" s="80">
        <v>287.0730000000143</v>
      </c>
      <c r="CX128" s="80">
        <v>313.27268000003465</v>
      </c>
      <c r="CY128" s="93">
        <v>-26.199680000020351</v>
      </c>
      <c r="CZ128" s="94">
        <v>-8.3632189056567108E-2</v>
      </c>
      <c r="DA128" s="22"/>
      <c r="DB128" s="22"/>
      <c r="DC128" s="13"/>
      <c r="DD128" s="80">
        <v>49628.56494298629</v>
      </c>
      <c r="DE128" s="80">
        <v>51311.764380000008</v>
      </c>
      <c r="DF128" s="93">
        <v>-1683.1994370137181</v>
      </c>
      <c r="DG128" s="94">
        <v>-3.2803382564443373E-2</v>
      </c>
      <c r="DH128" s="22"/>
      <c r="DI128" s="80">
        <v>49628.56494298629</v>
      </c>
      <c r="DJ128" s="80">
        <v>51311.764380000008</v>
      </c>
      <c r="DK128" s="93">
        <v>-1683.1994370137181</v>
      </c>
      <c r="DL128" s="94">
        <v>-3.2803382564443373E-2</v>
      </c>
      <c r="DM128" s="46"/>
      <c r="DN128" s="80">
        <v>0</v>
      </c>
      <c r="DO128" s="80">
        <v>0</v>
      </c>
      <c r="DP128" s="93">
        <v>0</v>
      </c>
      <c r="DQ128" s="94" t="s">
        <v>589</v>
      </c>
      <c r="DR128" s="22"/>
      <c r="DS128" s="22"/>
      <c r="DT128" s="13"/>
      <c r="DU128" s="80">
        <v>158270.45200000002</v>
      </c>
      <c r="DV128" s="80">
        <v>178437.70152000003</v>
      </c>
      <c r="DW128" s="93">
        <v>-20167.249520000012</v>
      </c>
      <c r="DX128" s="94">
        <v>-0.11302123569294897</v>
      </c>
      <c r="DY128" s="22"/>
      <c r="DZ128" s="80">
        <v>119728.52477011553</v>
      </c>
      <c r="EA128" s="80">
        <v>139728.68713716452</v>
      </c>
      <c r="EB128" s="93">
        <v>-20000.162367048993</v>
      </c>
      <c r="EC128" s="94">
        <v>-0.14313569229642764</v>
      </c>
      <c r="ED128" s="46"/>
      <c r="EE128" s="80">
        <v>38541.927229884481</v>
      </c>
      <c r="EF128" s="80">
        <v>38709.014382835499</v>
      </c>
      <c r="EG128" s="93">
        <v>-167.08715295101865</v>
      </c>
      <c r="EH128" s="94">
        <v>-4.3164920526912454E-3</v>
      </c>
      <c r="EI128" s="22"/>
      <c r="EJ128" s="22"/>
      <c r="EK128" s="13"/>
      <c r="EL128" s="80">
        <v>63436.784</v>
      </c>
      <c r="EM128" s="80">
        <v>65139.304000000004</v>
      </c>
      <c r="EN128" s="93">
        <v>-1702.5200000000041</v>
      </c>
      <c r="EO128" s="94">
        <v>-2.6136601029694839E-2</v>
      </c>
      <c r="EP128" s="22"/>
      <c r="EQ128" s="80">
        <v>56926.169520475007</v>
      </c>
      <c r="ER128" s="80">
        <v>58482.499828798005</v>
      </c>
      <c r="ES128" s="93">
        <v>-1556.3303083229985</v>
      </c>
      <c r="ET128" s="94">
        <v>-2.6611897796417927E-2</v>
      </c>
      <c r="EU128" s="46"/>
      <c r="EV128" s="80">
        <v>6510.614479524992</v>
      </c>
      <c r="EW128" s="80">
        <v>6656.8041712020004</v>
      </c>
      <c r="EX128" s="93">
        <v>-146.18969167700834</v>
      </c>
      <c r="EY128" s="94">
        <v>-2.19609422054865E-2</v>
      </c>
      <c r="EZ128" s="22"/>
      <c r="FA128" s="22"/>
      <c r="FB128" s="13"/>
      <c r="FC128" s="80">
        <v>2952.8447500000002</v>
      </c>
      <c r="FD128" s="80">
        <v>4261.9723700000004</v>
      </c>
      <c r="FE128" s="93">
        <v>-1309.1276200000002</v>
      </c>
      <c r="FF128" s="94">
        <v>-0.30716473649968778</v>
      </c>
      <c r="FG128" s="22"/>
      <c r="FH128" s="80">
        <v>2952.8447500000002</v>
      </c>
      <c r="FI128" s="80">
        <v>4261.9723700000004</v>
      </c>
      <c r="FJ128" s="93">
        <v>-1309.1276200000002</v>
      </c>
      <c r="FK128" s="94">
        <v>-0.30716473649968778</v>
      </c>
      <c r="FL128" s="46"/>
      <c r="FM128" s="80">
        <v>0</v>
      </c>
      <c r="FN128" s="80">
        <v>0</v>
      </c>
      <c r="FO128" s="93">
        <v>0</v>
      </c>
      <c r="FP128" s="94" t="s">
        <v>589</v>
      </c>
      <c r="FQ128" s="22"/>
      <c r="FR128" s="22"/>
      <c r="FS128" s="13"/>
    </row>
    <row r="129" spans="1:175" x14ac:dyDescent="0.2">
      <c r="A129" s="42">
        <v>716</v>
      </c>
      <c r="B129" s="46"/>
      <c r="C129" s="46" t="str">
        <f>VLOOKUP($A129&amp;C$1,TEXTDF,(SPRCODE="DE")*2+(SPRCODE="FR")*3,FALSE)</f>
        <v>Risikoprozess (Risikoprämien)</v>
      </c>
      <c r="D129" s="46"/>
      <c r="E129" s="46"/>
      <c r="F129" s="80">
        <f t="shared" si="51"/>
        <v>2301739.3735022084</v>
      </c>
      <c r="G129" s="80">
        <f t="shared" si="51"/>
        <v>2305128.4557332704</v>
      </c>
      <c r="H129" s="93">
        <f t="shared" si="52"/>
        <v>-3389.0822310619988</v>
      </c>
      <c r="I129" s="94">
        <f t="shared" si="53"/>
        <v>-1.4702357357277984E-3</v>
      </c>
      <c r="J129" s="22"/>
      <c r="K129" s="80">
        <f t="shared" ref="K129:K130" si="58">+AB129*$G$5+AS129*$H$5+BJ129*$I$5+CA129*$K$5+CR129*$L$5+DI129*$M$5+DZ129*$N$5+EQ129*$P$5+FH129*$Q$5</f>
        <v>1795125.2670948792</v>
      </c>
      <c r="L129" s="80">
        <f t="shared" ref="L129:L130" si="59">+AC129*$G$5+AT129*$H$5+BK129*$I$5+CB129*$K$5+CS129*$L$5+DJ129*$M$5+EA129*$N$5+ER129*$P$5+FI129*$Q$5</f>
        <v>1797901.5742125071</v>
      </c>
      <c r="M129" s="93">
        <f t="shared" si="54"/>
        <v>-2776.3071176279336</v>
      </c>
      <c r="N129" s="94">
        <f t="shared" si="55"/>
        <v>-1.5441930511930213E-3</v>
      </c>
      <c r="O129" s="46"/>
      <c r="P129" s="80">
        <f t="shared" ref="P129:P130" si="60">+AG129*$G$5+AX129*$H$5+BO129*$I$5+CF129*$K$5+CW129*$L$5+DN129*$M$5+EE129*$N$5+EV129*$P$5+FM129*$Q$5</f>
        <v>506614.10640732927</v>
      </c>
      <c r="Q129" s="80">
        <f t="shared" ref="Q129:Q130" si="61">+AH129*$G$5+AY129*$H$5+BP129*$I$5+CG129*$K$5+CX129*$L$5+DO129*$M$5+EF129*$N$5+EW129*$P$5+FN129*$Q$5</f>
        <v>507226.88152076339</v>
      </c>
      <c r="R129" s="93">
        <f t="shared" si="56"/>
        <v>-612.77511343412334</v>
      </c>
      <c r="S129" s="94">
        <f t="shared" si="57"/>
        <v>-1.2080887976538834E-3</v>
      </c>
      <c r="T129" s="22"/>
      <c r="U129" s="22"/>
      <c r="V129" s="13"/>
      <c r="W129" s="80">
        <v>718611.81975999987</v>
      </c>
      <c r="X129" s="80">
        <v>710568.61662810133</v>
      </c>
      <c r="Y129" s="93">
        <v>8043.2031318985391</v>
      </c>
      <c r="Z129" s="94">
        <v>1.1319389772751931E-2</v>
      </c>
      <c r="AA129" s="22"/>
      <c r="AB129" s="80">
        <v>610360.07770999987</v>
      </c>
      <c r="AC129" s="80">
        <v>603116.32942570129</v>
      </c>
      <c r="AD129" s="93">
        <v>7243.7482842985773</v>
      </c>
      <c r="AE129" s="94">
        <v>1.2010532514011407E-2</v>
      </c>
      <c r="AF129" s="46"/>
      <c r="AG129" s="80">
        <v>108251.74205</v>
      </c>
      <c r="AH129" s="80">
        <v>107452.28720240001</v>
      </c>
      <c r="AI129" s="93">
        <v>799.4548475999909</v>
      </c>
      <c r="AJ129" s="94">
        <v>7.4400914900407678E-3</v>
      </c>
      <c r="AK129" s="22"/>
      <c r="AL129" s="22"/>
      <c r="AM129" s="13"/>
      <c r="AN129" s="80">
        <v>434803.48968185845</v>
      </c>
      <c r="AO129" s="80">
        <v>393096.34884327778</v>
      </c>
      <c r="AP129" s="93">
        <v>41707.140838580672</v>
      </c>
      <c r="AQ129" s="94">
        <v>0.10609902880377242</v>
      </c>
      <c r="AR129" s="22"/>
      <c r="AS129" s="80">
        <v>371526.85792943294</v>
      </c>
      <c r="AT129" s="80">
        <v>330620.40640584333</v>
      </c>
      <c r="AU129" s="93">
        <v>40906.451523589611</v>
      </c>
      <c r="AV129" s="94">
        <v>0.1237263360972829</v>
      </c>
      <c r="AW129" s="46"/>
      <c r="AX129" s="80">
        <v>63276.631752425536</v>
      </c>
      <c r="AY129" s="80">
        <v>62475.942437434467</v>
      </c>
      <c r="AZ129" s="93">
        <v>800.68931499106839</v>
      </c>
      <c r="BA129" s="94">
        <v>1.2815962172846085E-2</v>
      </c>
      <c r="BB129" s="22"/>
      <c r="BC129" s="22"/>
      <c r="BD129" s="13"/>
      <c r="BE129" s="80">
        <v>216142.71177333329</v>
      </c>
      <c r="BF129" s="80">
        <v>221370.2855618333</v>
      </c>
      <c r="BG129" s="93">
        <v>-5227.5737885000126</v>
      </c>
      <c r="BH129" s="94">
        <v>-2.3614613746522184E-2</v>
      </c>
      <c r="BI129" s="22"/>
      <c r="BJ129" s="80">
        <v>163357.20511666662</v>
      </c>
      <c r="BK129" s="80">
        <v>165840.35259999998</v>
      </c>
      <c r="BL129" s="93">
        <v>-2483.1474833333632</v>
      </c>
      <c r="BM129" s="94">
        <v>-1.4973119897559672E-2</v>
      </c>
      <c r="BN129" s="46"/>
      <c r="BO129" s="80">
        <v>52785.506656666672</v>
      </c>
      <c r="BP129" s="80">
        <v>55529.932961833329</v>
      </c>
      <c r="BQ129" s="93">
        <v>-2744.4263051666567</v>
      </c>
      <c r="BR129" s="94">
        <v>-4.9422467465482955E-2</v>
      </c>
      <c r="BS129" s="22"/>
      <c r="BT129" s="22"/>
      <c r="BU129" s="13"/>
      <c r="BV129" s="80">
        <v>304819.59816159046</v>
      </c>
      <c r="BW129" s="80">
        <v>342392.74812851974</v>
      </c>
      <c r="BX129" s="93">
        <v>-37573.149966929283</v>
      </c>
      <c r="BY129" s="94">
        <v>-0.10973699113751645</v>
      </c>
      <c r="BZ129" s="22"/>
      <c r="CA129" s="80">
        <v>173120.61623504068</v>
      </c>
      <c r="CB129" s="80">
        <v>216328.66007703732</v>
      </c>
      <c r="CC129" s="93">
        <v>-43208.043841996638</v>
      </c>
      <c r="CD129" s="94">
        <v>-0.19973333088001244</v>
      </c>
      <c r="CE129" s="46"/>
      <c r="CF129" s="80">
        <v>131698.98192654978</v>
      </c>
      <c r="CG129" s="80">
        <v>126064.08805148239</v>
      </c>
      <c r="CH129" s="93">
        <v>5634.8938750673842</v>
      </c>
      <c r="CI129" s="94">
        <v>4.4698644651014252E-2</v>
      </c>
      <c r="CJ129" s="22"/>
      <c r="CK129" s="22"/>
      <c r="CL129" s="13"/>
      <c r="CM129" s="80">
        <v>94490.915539999987</v>
      </c>
      <c r="CN129" s="80">
        <v>97837.635779999997</v>
      </c>
      <c r="CO129" s="93">
        <v>-3346.7202400000097</v>
      </c>
      <c r="CP129" s="94">
        <v>-3.420687972801717E-2</v>
      </c>
      <c r="CQ129" s="22"/>
      <c r="CR129" s="80">
        <v>94490.915539999987</v>
      </c>
      <c r="CS129" s="80">
        <v>97839.75787999999</v>
      </c>
      <c r="CT129" s="93">
        <v>-3348.8423400000029</v>
      </c>
      <c r="CU129" s="94">
        <v>-3.4227827343024986E-2</v>
      </c>
      <c r="CV129" s="46"/>
      <c r="CW129" s="80">
        <v>0</v>
      </c>
      <c r="CX129" s="80">
        <v>-2.122100000000001</v>
      </c>
      <c r="CY129" s="93">
        <v>2.122100000000001</v>
      </c>
      <c r="CZ129" s="94">
        <v>-1</v>
      </c>
      <c r="DA129" s="22"/>
      <c r="DB129" s="22"/>
      <c r="DC129" s="13"/>
      <c r="DD129" s="80">
        <v>39047.341274949998</v>
      </c>
      <c r="DE129" s="80">
        <v>39670.855236666663</v>
      </c>
      <c r="DF129" s="93">
        <v>-623.5139617166642</v>
      </c>
      <c r="DG129" s="94">
        <v>-1.5717179727962272E-2</v>
      </c>
      <c r="DH129" s="22"/>
      <c r="DI129" s="80">
        <v>39047.341274949998</v>
      </c>
      <c r="DJ129" s="80">
        <v>39670.855236666663</v>
      </c>
      <c r="DK129" s="93">
        <v>-623.5139617166642</v>
      </c>
      <c r="DL129" s="94">
        <v>-1.5717179727962272E-2</v>
      </c>
      <c r="DM129" s="46"/>
      <c r="DN129" s="80">
        <v>0</v>
      </c>
      <c r="DO129" s="80">
        <v>0</v>
      </c>
      <c r="DP129" s="93">
        <v>0</v>
      </c>
      <c r="DQ129" s="94" t="s">
        <v>589</v>
      </c>
      <c r="DR129" s="22"/>
      <c r="DS129" s="22"/>
      <c r="DT129" s="13"/>
      <c r="DU129" s="80">
        <v>277380.12934312341</v>
      </c>
      <c r="DV129" s="80">
        <v>288035.95152343245</v>
      </c>
      <c r="DW129" s="93">
        <v>-10655.822180309042</v>
      </c>
      <c r="DX129" s="94">
        <v>-3.699476445197214E-2</v>
      </c>
      <c r="DY129" s="22"/>
      <c r="DZ129" s="80">
        <v>151896.37261810282</v>
      </c>
      <c r="EA129" s="80">
        <v>159771.51291581933</v>
      </c>
      <c r="EB129" s="93">
        <v>-7875.1402977165126</v>
      </c>
      <c r="EC129" s="94">
        <v>-4.9290015184783154E-2</v>
      </c>
      <c r="ED129" s="46"/>
      <c r="EE129" s="80">
        <v>125483.75672502056</v>
      </c>
      <c r="EF129" s="80">
        <v>128264.43860761313</v>
      </c>
      <c r="EG129" s="93">
        <v>-2780.6818825925729</v>
      </c>
      <c r="EH129" s="94">
        <v>-2.1679289386664968E-2</v>
      </c>
      <c r="EI129" s="22"/>
      <c r="EJ129" s="22"/>
      <c r="EK129" s="13"/>
      <c r="EL129" s="80">
        <v>216403.07311666664</v>
      </c>
      <c r="EM129" s="80">
        <v>212113.52272000001</v>
      </c>
      <c r="EN129" s="93">
        <v>4289.5503966666292</v>
      </c>
      <c r="EO129" s="94">
        <v>2.0222899236504777E-2</v>
      </c>
      <c r="EP129" s="22"/>
      <c r="EQ129" s="80">
        <v>191285.58581999998</v>
      </c>
      <c r="ER129" s="80">
        <v>184671.20835999999</v>
      </c>
      <c r="ES129" s="93">
        <v>6614.3774599999888</v>
      </c>
      <c r="ET129" s="94">
        <v>3.5817047599027152E-2</v>
      </c>
      <c r="EU129" s="46"/>
      <c r="EV129" s="80">
        <v>25117.487296666666</v>
      </c>
      <c r="EW129" s="80">
        <v>27442.314360000004</v>
      </c>
      <c r="EX129" s="93">
        <v>-2324.8270633333377</v>
      </c>
      <c r="EY129" s="94">
        <v>-8.4716873104624613E-2</v>
      </c>
      <c r="EZ129" s="22"/>
      <c r="FA129" s="22"/>
      <c r="FB129" s="13"/>
      <c r="FC129" s="80">
        <v>40.294850686677286</v>
      </c>
      <c r="FD129" s="80">
        <v>42.49131143904561</v>
      </c>
      <c r="FE129" s="93">
        <v>-2.1964607523683242</v>
      </c>
      <c r="FF129" s="94">
        <v>-5.1691997210280949E-2</v>
      </c>
      <c r="FG129" s="22"/>
      <c r="FH129" s="80">
        <v>40.294850686677286</v>
      </c>
      <c r="FI129" s="80">
        <v>42.49131143904561</v>
      </c>
      <c r="FJ129" s="93">
        <v>-2.1964607523683242</v>
      </c>
      <c r="FK129" s="94">
        <v>-5.1691997210280949E-2</v>
      </c>
      <c r="FL129" s="46"/>
      <c r="FM129" s="80">
        <v>0</v>
      </c>
      <c r="FN129" s="80">
        <v>0</v>
      </c>
      <c r="FO129" s="93">
        <v>0</v>
      </c>
      <c r="FP129" s="94" t="s">
        <v>589</v>
      </c>
      <c r="FQ129" s="22"/>
      <c r="FR129" s="22"/>
      <c r="FS129" s="13"/>
    </row>
    <row r="130" spans="1:175" x14ac:dyDescent="0.2">
      <c r="A130" s="42">
        <v>717</v>
      </c>
      <c r="B130" s="46"/>
      <c r="C130" s="46" t="str">
        <f>VLOOKUP($A130&amp;C$1,TEXTDF,(SPRCODE="DE")*2+(SPRCODE="FR")*3,FALSE)</f>
        <v>Kostenprozess (Kostenprämien)</v>
      </c>
      <c r="D130" s="46"/>
      <c r="E130" s="46"/>
      <c r="F130" s="80">
        <f t="shared" si="51"/>
        <v>711037.75893139071</v>
      </c>
      <c r="G130" s="80">
        <f t="shared" si="51"/>
        <v>731995.8140708633</v>
      </c>
      <c r="H130" s="93">
        <f t="shared" si="52"/>
        <v>-20958.055139472592</v>
      </c>
      <c r="I130" s="94">
        <f t="shared" si="53"/>
        <v>-2.8631386596213115E-2</v>
      </c>
      <c r="J130" s="22"/>
      <c r="K130" s="80">
        <f t="shared" si="58"/>
        <v>633966.76093533519</v>
      </c>
      <c r="L130" s="80">
        <f t="shared" si="59"/>
        <v>642603.59202641097</v>
      </c>
      <c r="M130" s="93">
        <f t="shared" si="54"/>
        <v>-8636.8310910757864</v>
      </c>
      <c r="N130" s="94">
        <f t="shared" si="55"/>
        <v>-1.3440371635396686E-2</v>
      </c>
      <c r="O130" s="46"/>
      <c r="P130" s="80">
        <f t="shared" si="60"/>
        <v>77070.997996055579</v>
      </c>
      <c r="Q130" s="80">
        <f t="shared" si="61"/>
        <v>89392.22204445237</v>
      </c>
      <c r="R130" s="93">
        <f t="shared" si="56"/>
        <v>-12321.224048396791</v>
      </c>
      <c r="S130" s="94">
        <f t="shared" si="57"/>
        <v>-0.13783328981653209</v>
      </c>
      <c r="T130" s="22"/>
      <c r="U130" s="22"/>
      <c r="V130" s="13"/>
      <c r="W130" s="80">
        <v>227133.50933859998</v>
      </c>
      <c r="X130" s="80">
        <v>225582.79094024893</v>
      </c>
      <c r="Y130" s="93">
        <v>1550.7183983510477</v>
      </c>
      <c r="Z130" s="94">
        <v>6.8742761444147149E-3</v>
      </c>
      <c r="AA130" s="22"/>
      <c r="AB130" s="80">
        <v>213943.00893329998</v>
      </c>
      <c r="AC130" s="80" vm="58">
        <v>213472.75558823114</v>
      </c>
      <c r="AD130" s="93">
        <v>470.25334506883519</v>
      </c>
      <c r="AE130" s="94">
        <v>2.2028728854557311E-3</v>
      </c>
      <c r="AF130" s="46"/>
      <c r="AG130" s="80">
        <v>13190.500405299999</v>
      </c>
      <c r="AH130" s="80" vm="59">
        <v>12110.035352017803</v>
      </c>
      <c r="AI130" s="93">
        <v>1080.4650532821961</v>
      </c>
      <c r="AJ130" s="94">
        <v>8.9220635768182621E-2</v>
      </c>
      <c r="AK130" s="22"/>
      <c r="AL130" s="22"/>
      <c r="AM130" s="13"/>
      <c r="AN130" s="80">
        <v>152973.89818000043</v>
      </c>
      <c r="AO130" s="80">
        <v>147821.81587999992</v>
      </c>
      <c r="AP130" s="93">
        <v>5152.0823000005039</v>
      </c>
      <c r="AQ130" s="94">
        <v>3.4853328443637199E-2</v>
      </c>
      <c r="AR130" s="22"/>
      <c r="AS130" s="80">
        <v>144682.18802888709</v>
      </c>
      <c r="AT130" s="80" vm="113">
        <v>136242.16549228528</v>
      </c>
      <c r="AU130" s="93">
        <v>8440.022536601813</v>
      </c>
      <c r="AV130" s="94">
        <v>6.1948681644228065E-2</v>
      </c>
      <c r="AW130" s="46"/>
      <c r="AX130" s="80">
        <v>8291.7101511133515</v>
      </c>
      <c r="AY130" s="80" vm="114">
        <v>11579.650387714653</v>
      </c>
      <c r="AZ130" s="93">
        <v>-3287.9402366013019</v>
      </c>
      <c r="BA130" s="94">
        <v>-0.28394123540116711</v>
      </c>
      <c r="BB130" s="22"/>
      <c r="BC130" s="22"/>
      <c r="BD130" s="13"/>
      <c r="BE130" s="80">
        <v>60107.42551666667</v>
      </c>
      <c r="BF130" s="80">
        <v>63815.276116666675</v>
      </c>
      <c r="BG130" s="93">
        <v>-3707.8506000000052</v>
      </c>
      <c r="BH130" s="94">
        <v>-5.8102868554879228E-2</v>
      </c>
      <c r="BI130" s="22"/>
      <c r="BJ130" s="80">
        <v>52819.919983333333</v>
      </c>
      <c r="BK130" s="80" vm="168">
        <v>56375.271950000009</v>
      </c>
      <c r="BL130" s="93">
        <v>-3555.3519666666762</v>
      </c>
      <c r="BM130" s="94">
        <v>-6.3065806047374218E-2</v>
      </c>
      <c r="BN130" s="46"/>
      <c r="BO130" s="80">
        <v>7287.505533333333</v>
      </c>
      <c r="BP130" s="80" vm="169">
        <v>7440.0041666666657</v>
      </c>
      <c r="BQ130" s="93">
        <v>-152.49863333333269</v>
      </c>
      <c r="BR130" s="94">
        <v>-2.049711665708065E-2</v>
      </c>
      <c r="BS130" s="22"/>
      <c r="BT130" s="22"/>
      <c r="BU130" s="13"/>
      <c r="BV130" s="80">
        <v>89780.254941259569</v>
      </c>
      <c r="BW130" s="80">
        <v>104509.54095923003</v>
      </c>
      <c r="BX130" s="93">
        <v>-14729.286017970458</v>
      </c>
      <c r="BY130" s="94">
        <v>-0.14093723771800382</v>
      </c>
      <c r="BZ130" s="22"/>
      <c r="CA130" s="80">
        <v>56876.481617809339</v>
      </c>
      <c r="CB130" s="80" vm="223">
        <v>62887.719610712425</v>
      </c>
      <c r="CC130" s="93">
        <v>-6011.2379929030867</v>
      </c>
      <c r="CD130" s="94">
        <v>-9.5586833647552383E-2</v>
      </c>
      <c r="CE130" s="46"/>
      <c r="CF130" s="80">
        <v>32903.773323450223</v>
      </c>
      <c r="CG130" s="80" vm="224">
        <v>41621.821348517602</v>
      </c>
      <c r="CH130" s="93">
        <v>-8718.0480250673791</v>
      </c>
      <c r="CI130" s="94">
        <v>-0.20945859029251446</v>
      </c>
      <c r="CJ130" s="22"/>
      <c r="CK130" s="22"/>
      <c r="CL130" s="13"/>
      <c r="CM130" s="80">
        <v>51169.352939999997</v>
      </c>
      <c r="CN130" s="80">
        <v>52481.578049999996</v>
      </c>
      <c r="CO130" s="93">
        <v>-1312.2251099999994</v>
      </c>
      <c r="CP130" s="94">
        <v>-2.5003537598465964E-2</v>
      </c>
      <c r="CQ130" s="22"/>
      <c r="CR130" s="80">
        <v>51169.352939999997</v>
      </c>
      <c r="CS130" s="80" vm="278">
        <v>52484.630799999999</v>
      </c>
      <c r="CT130" s="93">
        <v>-1315.277860000002</v>
      </c>
      <c r="CU130" s="94">
        <v>-2.5060247923093026E-2</v>
      </c>
      <c r="CV130" s="46"/>
      <c r="CW130" s="80">
        <v>0</v>
      </c>
      <c r="CX130" s="80" vm="279">
        <v>-3.052750000000001</v>
      </c>
      <c r="CY130" s="93">
        <v>3.052750000000001</v>
      </c>
      <c r="CZ130" s="94">
        <v>-1</v>
      </c>
      <c r="DA130" s="22"/>
      <c r="DB130" s="22"/>
      <c r="DC130" s="13"/>
      <c r="DD130" s="80">
        <v>18491.0656299</v>
      </c>
      <c r="DE130" s="80">
        <v>18713.767053333333</v>
      </c>
      <c r="DF130" s="93">
        <v>-222.70142343333282</v>
      </c>
      <c r="DG130" s="94">
        <v>-1.190040587758967E-2</v>
      </c>
      <c r="DH130" s="22"/>
      <c r="DI130" s="80">
        <v>18491.0656299</v>
      </c>
      <c r="DJ130" s="80" vm="333">
        <v>18713.767053333333</v>
      </c>
      <c r="DK130" s="93">
        <v>-222.70142343333282</v>
      </c>
      <c r="DL130" s="94">
        <v>-1.190040587758967E-2</v>
      </c>
      <c r="DM130" s="46"/>
      <c r="DN130" s="80">
        <v>0</v>
      </c>
      <c r="DO130" s="80" vm="334">
        <v>0</v>
      </c>
      <c r="DP130" s="93">
        <v>0</v>
      </c>
      <c r="DQ130" s="94" t="s">
        <v>589</v>
      </c>
      <c r="DR130" s="22"/>
      <c r="DS130" s="22"/>
      <c r="DT130" s="13"/>
      <c r="DU130" s="80">
        <v>86904.13571697881</v>
      </c>
      <c r="DV130" s="80">
        <v>94839.60276695549</v>
      </c>
      <c r="DW130" s="93">
        <v>-7935.4670499766798</v>
      </c>
      <c r="DX130" s="94">
        <v>-8.3672504085409272E-2</v>
      </c>
      <c r="DY130" s="22"/>
      <c r="DZ130" s="80">
        <v>73250.52143745347</v>
      </c>
      <c r="EA130" s="80" vm="387">
        <v>80397.723317419848</v>
      </c>
      <c r="EB130" s="93">
        <v>-7147.2018799663783</v>
      </c>
      <c r="EC130" s="94">
        <v>-8.8898063092512802E-2</v>
      </c>
      <c r="ED130" s="46"/>
      <c r="EE130" s="80">
        <v>13653.614279525336</v>
      </c>
      <c r="EF130" s="80" vm="388">
        <v>14441.879449535636</v>
      </c>
      <c r="EG130" s="93">
        <v>-788.2651700102997</v>
      </c>
      <c r="EH130" s="94">
        <v>-5.4581896543641761E-2</v>
      </c>
      <c r="EI130" s="22"/>
      <c r="EJ130" s="22"/>
      <c r="EK130" s="13"/>
      <c r="EL130" s="80">
        <v>24198.816033333333</v>
      </c>
      <c r="EM130" s="80">
        <v>24151.956529999999</v>
      </c>
      <c r="EN130" s="93">
        <v>46.859503333333123</v>
      </c>
      <c r="EO130" s="94">
        <v>1.9401949185826606E-3</v>
      </c>
      <c r="EP130" s="22"/>
      <c r="EQ130" s="80">
        <v>22454.921729999998</v>
      </c>
      <c r="ER130" s="80" vm="442">
        <v>21950.07244</v>
      </c>
      <c r="ES130" s="93">
        <v>504.84928999999829</v>
      </c>
      <c r="ET130" s="94">
        <v>2.2999891748876511E-2</v>
      </c>
      <c r="EU130" s="46"/>
      <c r="EV130" s="80">
        <v>1743.8943033333333</v>
      </c>
      <c r="EW130" s="80" vm="443">
        <v>2201.8840900000005</v>
      </c>
      <c r="EX130" s="93">
        <v>-457.98978666666721</v>
      </c>
      <c r="EY130" s="94">
        <v>-0.20799904443047545</v>
      </c>
      <c r="EZ130" s="22"/>
      <c r="FA130" s="22"/>
      <c r="FB130" s="13"/>
      <c r="FC130" s="80">
        <v>279.30063465199333</v>
      </c>
      <c r="FD130" s="80">
        <v>79.485774428979738</v>
      </c>
      <c r="FE130" s="93">
        <v>199.8148602230136</v>
      </c>
      <c r="FF130" s="94">
        <v>2.513844290484299</v>
      </c>
      <c r="FG130" s="22"/>
      <c r="FH130" s="80">
        <v>279.30063465199333</v>
      </c>
      <c r="FI130" s="80" vm="497">
        <v>79.485774428979738</v>
      </c>
      <c r="FJ130" s="93">
        <v>199.8148602230136</v>
      </c>
      <c r="FK130" s="94">
        <v>2.513844290484299</v>
      </c>
      <c r="FL130" s="46"/>
      <c r="FM130" s="80">
        <v>0</v>
      </c>
      <c r="FN130" s="80" vm="498">
        <v>0</v>
      </c>
      <c r="FO130" s="93">
        <v>0</v>
      </c>
      <c r="FP130" s="94" t="s">
        <v>589</v>
      </c>
      <c r="FQ130" s="22"/>
      <c r="FR130" s="22"/>
      <c r="FS130" s="13"/>
    </row>
    <row r="131" spans="1:175" x14ac:dyDescent="0.2">
      <c r="A131" s="42">
        <v>718</v>
      </c>
      <c r="B131" s="67" t="str">
        <f>VLOOKUP($A131&amp;B$1,TEXTDF,(SPRCODE="DE")*2+(SPRCODE="FR")*3,FALSE)</f>
        <v>Summe der Aufwendungen</v>
      </c>
      <c r="C131" s="67"/>
      <c r="D131" s="67"/>
      <c r="E131" s="67"/>
      <c r="F131" s="68">
        <f t="shared" si="51"/>
        <v>-5181565.8575156424</v>
      </c>
      <c r="G131" s="68">
        <f t="shared" si="51"/>
        <v>-5003595.8435998019</v>
      </c>
      <c r="H131" s="69">
        <f t="shared" si="52"/>
        <v>-177970.01391584054</v>
      </c>
      <c r="I131" s="70">
        <f t="shared" si="53"/>
        <v>3.5568423085866385E-2</v>
      </c>
      <c r="J131" s="22"/>
      <c r="K131" s="68">
        <f>+SUBTOTAL(9,K132:K134)</f>
        <v>-4561442.0256011523</v>
      </c>
      <c r="L131" s="68">
        <f>+SUBTOTAL(9,L132:L134)</f>
        <v>-4478297.0273378715</v>
      </c>
      <c r="M131" s="69">
        <f t="shared" si="54"/>
        <v>-83144.998263280839</v>
      </c>
      <c r="N131" s="70">
        <f t="shared" si="55"/>
        <v>1.856620893069838E-2</v>
      </c>
      <c r="O131" s="46"/>
      <c r="P131" s="68">
        <f>+SUBTOTAL(9,P132:P134)</f>
        <v>-620123.83191448974</v>
      </c>
      <c r="Q131" s="68">
        <f>+SUBTOTAL(9,Q132:Q134)</f>
        <v>-525298.81626193004</v>
      </c>
      <c r="R131" s="69">
        <f t="shared" si="56"/>
        <v>-94825.015652559698</v>
      </c>
      <c r="S131" s="70">
        <f t="shared" si="57"/>
        <v>0.18051633226083075</v>
      </c>
      <c r="T131" s="22"/>
      <c r="U131" s="22"/>
      <c r="V131" s="13"/>
      <c r="W131" s="68">
        <v>-2193033.177668584</v>
      </c>
      <c r="X131" s="68">
        <v>-1973490.4128083501</v>
      </c>
      <c r="Y131" s="69">
        <v>-219542.76486023399</v>
      </c>
      <c r="Z131" s="70">
        <v>0.11124592419368096</v>
      </c>
      <c r="AA131" s="22"/>
      <c r="AB131" s="68">
        <v>-1982295.2216923209</v>
      </c>
      <c r="AC131" s="68">
        <v>-1879043.6435959095</v>
      </c>
      <c r="AD131" s="69">
        <v>-103251.57809641142</v>
      </c>
      <c r="AE131" s="70">
        <v>5.4949004749469177E-2</v>
      </c>
      <c r="AF131" s="46"/>
      <c r="AG131" s="68">
        <v>-210737.95597626315</v>
      </c>
      <c r="AH131" s="68">
        <v>-94446.769212440544</v>
      </c>
      <c r="AI131" s="69">
        <v>-116291.18676382261</v>
      </c>
      <c r="AJ131" s="70">
        <v>1.2312881396953568</v>
      </c>
      <c r="AK131" s="22"/>
      <c r="AL131" s="22"/>
      <c r="AM131" s="13"/>
      <c r="AN131" s="68">
        <v>-973694.30449173413</v>
      </c>
      <c r="AO131" s="68">
        <v>-911099.9232712572</v>
      </c>
      <c r="AP131" s="69">
        <v>-62594.381220476935</v>
      </c>
      <c r="AQ131" s="70">
        <v>6.87019937349298E-2</v>
      </c>
      <c r="AR131" s="22"/>
      <c r="AS131" s="68">
        <v>-929666.05408544</v>
      </c>
      <c r="AT131" s="68">
        <v>-874748.80820196099</v>
      </c>
      <c r="AU131" s="69">
        <v>-54917.245883479016</v>
      </c>
      <c r="AV131" s="70">
        <v>6.2780589545884613E-2</v>
      </c>
      <c r="AW131" s="46"/>
      <c r="AX131" s="68">
        <v>-44028.250406294188</v>
      </c>
      <c r="AY131" s="68">
        <v>-36351.115069296255</v>
      </c>
      <c r="AZ131" s="69">
        <v>-7677.1353369979333</v>
      </c>
      <c r="BA131" s="70">
        <v>0.21119394335945363</v>
      </c>
      <c r="BB131" s="22"/>
      <c r="BC131" s="22"/>
      <c r="BD131" s="13"/>
      <c r="BE131" s="68">
        <v>-448140.14251581853</v>
      </c>
      <c r="BF131" s="68">
        <v>-455698.15446667426</v>
      </c>
      <c r="BG131" s="69">
        <v>7558.0119508557254</v>
      </c>
      <c r="BH131" s="70">
        <v>-1.6585566293770171E-2</v>
      </c>
      <c r="BI131" s="22"/>
      <c r="BJ131" s="68">
        <v>-373962.0999574461</v>
      </c>
      <c r="BK131" s="68">
        <v>-374262.63637936342</v>
      </c>
      <c r="BL131" s="69">
        <v>300.53642191732069</v>
      </c>
      <c r="BM131" s="70">
        <v>-8.030094182650549E-4</v>
      </c>
      <c r="BN131" s="46"/>
      <c r="BO131" s="68">
        <v>-74178.042558372414</v>
      </c>
      <c r="BP131" s="68">
        <v>-81435.518087310818</v>
      </c>
      <c r="BQ131" s="69">
        <v>7257.4755289384048</v>
      </c>
      <c r="BR131" s="70">
        <v>-8.9119289707929705E-2</v>
      </c>
      <c r="BS131" s="22"/>
      <c r="BT131" s="22"/>
      <c r="BU131" s="13"/>
      <c r="BV131" s="68">
        <v>-401065.7252168163</v>
      </c>
      <c r="BW131" s="68">
        <v>-540790.67855774751</v>
      </c>
      <c r="BX131" s="69">
        <v>139724.95334093121</v>
      </c>
      <c r="BY131" s="70">
        <v>-0.25837160084483757</v>
      </c>
      <c r="BZ131" s="22"/>
      <c r="CA131" s="68">
        <v>-307029.84931616543</v>
      </c>
      <c r="CB131" s="68">
        <v>-404817.03722377872</v>
      </c>
      <c r="CC131" s="69">
        <v>97787.18790761329</v>
      </c>
      <c r="CD131" s="70">
        <v>-0.24155897335308429</v>
      </c>
      <c r="CE131" s="46"/>
      <c r="CF131" s="68">
        <v>-94035.875900650892</v>
      </c>
      <c r="CG131" s="68">
        <v>-135973.64133396873</v>
      </c>
      <c r="CH131" s="69">
        <v>41937.765433317836</v>
      </c>
      <c r="CI131" s="70">
        <v>-0.30842569943621134</v>
      </c>
      <c r="CJ131" s="22"/>
      <c r="CK131" s="22"/>
      <c r="CL131" s="13"/>
      <c r="CM131" s="68">
        <v>-298983.69675341289</v>
      </c>
      <c r="CN131" s="68">
        <v>-276207.33918828517</v>
      </c>
      <c r="CO131" s="69">
        <v>-22776.357565127721</v>
      </c>
      <c r="CP131" s="70">
        <v>8.2461087500653063E-2</v>
      </c>
      <c r="CQ131" s="22"/>
      <c r="CR131" s="68">
        <v>-298781.14511341287</v>
      </c>
      <c r="CS131" s="68">
        <v>-245838.39112828515</v>
      </c>
      <c r="CT131" s="69">
        <v>-52942.753985127725</v>
      </c>
      <c r="CU131" s="70">
        <v>0.21535592444347218</v>
      </c>
      <c r="CV131" s="46"/>
      <c r="CW131" s="68">
        <v>-202.5516400000059</v>
      </c>
      <c r="CX131" s="68">
        <v>-30368.948060000006</v>
      </c>
      <c r="CY131" s="69">
        <v>30166.396420000001</v>
      </c>
      <c r="CZ131" s="70">
        <v>-0.99333030437538294</v>
      </c>
      <c r="DA131" s="22"/>
      <c r="DB131" s="22"/>
      <c r="DC131" s="13"/>
      <c r="DD131" s="68">
        <v>-95242.495800521792</v>
      </c>
      <c r="DE131" s="68">
        <v>-99776.159569668933</v>
      </c>
      <c r="DF131" s="69">
        <v>4533.6637691471406</v>
      </c>
      <c r="DG131" s="70">
        <v>-4.5438347083117558E-2</v>
      </c>
      <c r="DH131" s="22"/>
      <c r="DI131" s="68">
        <v>-95242.495800521792</v>
      </c>
      <c r="DJ131" s="68">
        <v>-99776.159569668933</v>
      </c>
      <c r="DK131" s="69">
        <v>4533.6637691471406</v>
      </c>
      <c r="DL131" s="70">
        <v>-4.5438347083117558E-2</v>
      </c>
      <c r="DM131" s="46"/>
      <c r="DN131" s="68">
        <v>0</v>
      </c>
      <c r="DO131" s="68">
        <v>0</v>
      </c>
      <c r="DP131" s="69">
        <v>0</v>
      </c>
      <c r="DQ131" s="70" t="s">
        <v>589</v>
      </c>
      <c r="DR131" s="22"/>
      <c r="DS131" s="22"/>
      <c r="DT131" s="13"/>
      <c r="DU131" s="68">
        <v>-529062.92301266466</v>
      </c>
      <c r="DV131" s="68">
        <v>-510209.6370729715</v>
      </c>
      <c r="DW131" s="69">
        <v>-18853.28593969316</v>
      </c>
      <c r="DX131" s="70">
        <v>3.6952038083507777E-2</v>
      </c>
      <c r="DY131" s="22"/>
      <c r="DZ131" s="68">
        <v>-348783.55248654319</v>
      </c>
      <c r="EA131" s="68">
        <v>-384407.02244192793</v>
      </c>
      <c r="EB131" s="69">
        <v>35623.469955384731</v>
      </c>
      <c r="EC131" s="70">
        <v>-9.2671225746835395E-2</v>
      </c>
      <c r="ED131" s="46"/>
      <c r="EE131" s="68">
        <v>-180279.37052612143</v>
      </c>
      <c r="EF131" s="68">
        <v>-125802.61463104359</v>
      </c>
      <c r="EG131" s="69">
        <v>-54476.755895077848</v>
      </c>
      <c r="EH131" s="70">
        <v>0.43303357449961077</v>
      </c>
      <c r="EI131" s="22"/>
      <c r="EJ131" s="22"/>
      <c r="EK131" s="13"/>
      <c r="EL131" s="68">
        <v>-239699.81997075074</v>
      </c>
      <c r="EM131" s="68">
        <v>-233783.4522489791</v>
      </c>
      <c r="EN131" s="69">
        <v>-5916.3677217716468</v>
      </c>
      <c r="EO131" s="70">
        <v>2.530704232851666E-2</v>
      </c>
      <c r="EP131" s="22"/>
      <c r="EQ131" s="68">
        <v>-223038.03506396312</v>
      </c>
      <c r="ER131" s="68">
        <v>-212863.24238110898</v>
      </c>
      <c r="ES131" s="69">
        <v>-10174.792682854139</v>
      </c>
      <c r="ET131" s="70">
        <v>4.7799669727088157E-2</v>
      </c>
      <c r="EU131" s="46"/>
      <c r="EV131" s="68">
        <v>-16661.784906787612</v>
      </c>
      <c r="EW131" s="68">
        <v>-20920.209867870104</v>
      </c>
      <c r="EX131" s="69">
        <v>4258.4249610824918</v>
      </c>
      <c r="EY131" s="70">
        <v>-0.20355555646804058</v>
      </c>
      <c r="EZ131" s="22"/>
      <c r="FA131" s="22"/>
      <c r="FB131" s="13"/>
      <c r="FC131" s="68">
        <v>-2643.5720853386701</v>
      </c>
      <c r="FD131" s="68">
        <v>-2540.0864158680233</v>
      </c>
      <c r="FE131" s="69">
        <v>-103.48566947064683</v>
      </c>
      <c r="FF131" s="70">
        <v>4.0741003465144976E-2</v>
      </c>
      <c r="FG131" s="22"/>
      <c r="FH131" s="68">
        <v>-2643.5720853386701</v>
      </c>
      <c r="FI131" s="68">
        <v>-2540.0864158680233</v>
      </c>
      <c r="FJ131" s="69">
        <v>-103.48566947064683</v>
      </c>
      <c r="FK131" s="70">
        <v>4.0741003465144976E-2</v>
      </c>
      <c r="FL131" s="46"/>
      <c r="FM131" s="68">
        <v>0</v>
      </c>
      <c r="FN131" s="68">
        <v>0</v>
      </c>
      <c r="FO131" s="69">
        <v>0</v>
      </c>
      <c r="FP131" s="70" t="s">
        <v>589</v>
      </c>
      <c r="FQ131" s="22"/>
      <c r="FR131" s="22"/>
      <c r="FS131" s="13"/>
    </row>
    <row r="132" spans="1:175" x14ac:dyDescent="0.2">
      <c r="A132" s="42">
        <v>719</v>
      </c>
      <c r="B132" s="46"/>
      <c r="C132" s="46" t="str">
        <f>VLOOKUP($A132&amp;C$1,TEXTDF,(SPRCODE="DE")*2+(SPRCODE="FR")*3,FALSE)</f>
        <v>Sparprozess (hauptsächlich techn. Verzinsung)</v>
      </c>
      <c r="D132" s="46"/>
      <c r="E132" s="46"/>
      <c r="F132" s="80">
        <f t="shared" si="51"/>
        <v>-2768727.4813575675</v>
      </c>
      <c r="G132" s="80">
        <f t="shared" si="51"/>
        <v>-2658682.7286386928</v>
      </c>
      <c r="H132" s="93">
        <f t="shared" si="52"/>
        <v>-110044.75271887472</v>
      </c>
      <c r="I132" s="94">
        <f t="shared" si="53"/>
        <v>4.139070507868392E-2</v>
      </c>
      <c r="J132" s="22"/>
      <c r="K132" s="80">
        <f t="shared" ref="K132:K134" si="62">+AB132*$G$5+AS132*$H$5+BJ132*$I$5+CA132*$K$5+CR132*$L$5+DI132*$M$5+DZ132*$N$5+EQ132*$P$5+FH132*$Q$5</f>
        <v>-2545801.152095791</v>
      </c>
      <c r="L132" s="80">
        <f t="shared" ref="L132:L134" si="63">+AC132*$G$5+AT132*$H$5+BK132*$I$5+CB132*$K$5+CS132*$L$5+DJ132*$M$5+EA132*$N$5+ER132*$P$5+FI132*$Q$5</f>
        <v>-2550163.6197865782</v>
      </c>
      <c r="M132" s="93">
        <f t="shared" si="54"/>
        <v>4362.4676907872781</v>
      </c>
      <c r="N132" s="94">
        <f t="shared" si="55"/>
        <v>-1.7106618794727746E-3</v>
      </c>
      <c r="O132" s="46"/>
      <c r="P132" s="80">
        <f t="shared" ref="P132:P134" si="64">+AG132*$G$5+AX132*$H$5+BO132*$I$5+CF132*$K$5+CW132*$L$5+DN132*$M$5+EE132*$N$5+EV132*$P$5+FM132*$Q$5</f>
        <v>-222926.32926177632</v>
      </c>
      <c r="Q132" s="80">
        <f t="shared" ref="Q132:Q134" si="65">+AH132*$G$5+AY132*$H$5+BP132*$I$5+CG132*$K$5+CX132*$L$5+DO132*$M$5+EF132*$N$5+EW132*$P$5+FN132*$Q$5</f>
        <v>-108519.10885211432</v>
      </c>
      <c r="R132" s="93">
        <f t="shared" si="56"/>
        <v>-114407.220409662</v>
      </c>
      <c r="S132" s="94">
        <f t="shared" si="57"/>
        <v>1.0542587533184755</v>
      </c>
      <c r="T132" s="22"/>
      <c r="U132" s="22"/>
      <c r="V132" s="13"/>
      <c r="W132" s="80">
        <v>-1516260.679685761</v>
      </c>
      <c r="X132" s="80">
        <v>-1302449.3688155017</v>
      </c>
      <c r="Y132" s="93">
        <v>-213811.3108702593</v>
      </c>
      <c r="Z132" s="94">
        <v>0.16416093860501291</v>
      </c>
      <c r="AA132" s="22"/>
      <c r="AB132" s="80">
        <v>-1366364.3820374259</v>
      </c>
      <c r="AC132" s="80">
        <v>-1267938.6558509378</v>
      </c>
      <c r="AD132" s="93">
        <v>-98425.726186488057</v>
      </c>
      <c r="AE132" s="94">
        <v>7.7626567919748979E-2</v>
      </c>
      <c r="AF132" s="46"/>
      <c r="AG132" s="80">
        <v>-149896.29764833511</v>
      </c>
      <c r="AH132" s="80">
        <v>-34510.712964563892</v>
      </c>
      <c r="AI132" s="93">
        <v>-115385.58468377122</v>
      </c>
      <c r="AJ132" s="94">
        <v>3.3434714838331745</v>
      </c>
      <c r="AK132" s="22"/>
      <c r="AL132" s="22"/>
      <c r="AM132" s="13"/>
      <c r="AN132" s="80">
        <v>-416001.42204519053</v>
      </c>
      <c r="AO132" s="80">
        <v>-476257.19685478025</v>
      </c>
      <c r="AP132" s="93">
        <v>60255.774809589726</v>
      </c>
      <c r="AQ132" s="94">
        <v>-0.12651940003746098</v>
      </c>
      <c r="AR132" s="22"/>
      <c r="AS132" s="80">
        <v>-416001.42204519053</v>
      </c>
      <c r="AT132" s="80">
        <v>-476257.19685478025</v>
      </c>
      <c r="AU132" s="93">
        <v>60255.774809589726</v>
      </c>
      <c r="AV132" s="94">
        <v>-0.12651940003746098</v>
      </c>
      <c r="AW132" s="46"/>
      <c r="AX132" s="80">
        <v>0</v>
      </c>
      <c r="AY132" s="80">
        <v>0</v>
      </c>
      <c r="AZ132" s="93">
        <v>0</v>
      </c>
      <c r="BA132" s="94" t="s">
        <v>589</v>
      </c>
      <c r="BB132" s="22"/>
      <c r="BC132" s="22"/>
      <c r="BD132" s="13"/>
      <c r="BE132" s="80">
        <v>-240146.59694999998</v>
      </c>
      <c r="BF132" s="80">
        <v>-244598.25147999998</v>
      </c>
      <c r="BG132" s="93">
        <v>4451.6545299999998</v>
      </c>
      <c r="BH132" s="94">
        <v>-1.8199862439997827E-2</v>
      </c>
      <c r="BI132" s="22"/>
      <c r="BJ132" s="80">
        <v>-209700.11375999998</v>
      </c>
      <c r="BK132" s="80">
        <v>-215014.42675999997</v>
      </c>
      <c r="BL132" s="93">
        <v>5314.3129999999946</v>
      </c>
      <c r="BM132" s="94">
        <v>-2.471607640510487E-2</v>
      </c>
      <c r="BN132" s="46"/>
      <c r="BO132" s="80">
        <v>-30446.483190000003</v>
      </c>
      <c r="BP132" s="80">
        <v>-29583.824720000001</v>
      </c>
      <c r="BQ132" s="93">
        <v>-862.65847000000213</v>
      </c>
      <c r="BR132" s="94">
        <v>2.915980195815604E-2</v>
      </c>
      <c r="BS132" s="22"/>
      <c r="BT132" s="22"/>
      <c r="BU132" s="13"/>
      <c r="BV132" s="80">
        <v>-229953.42222391799</v>
      </c>
      <c r="BW132" s="80">
        <v>-229039.9990538533</v>
      </c>
      <c r="BX132" s="93">
        <v>-913.42317006469239</v>
      </c>
      <c r="BY132" s="94">
        <v>3.9880508812346616E-3</v>
      </c>
      <c r="BZ132" s="22"/>
      <c r="CA132" s="80">
        <v>-218139.53488860393</v>
      </c>
      <c r="CB132" s="80">
        <v>-216608.43580482461</v>
      </c>
      <c r="CC132" s="93">
        <v>-1531.0990837793215</v>
      </c>
      <c r="CD132" s="94">
        <v>7.0685108735051294E-3</v>
      </c>
      <c r="CE132" s="46"/>
      <c r="CF132" s="80">
        <v>-11813.887335314053</v>
      </c>
      <c r="CG132" s="80">
        <v>-12431.563249028686</v>
      </c>
      <c r="CH132" s="93">
        <v>617.67591371463277</v>
      </c>
      <c r="CI132" s="94">
        <v>-4.9686101525718729E-2</v>
      </c>
      <c r="CJ132" s="22"/>
      <c r="CK132" s="22"/>
      <c r="CL132" s="13"/>
      <c r="CM132" s="80">
        <v>-161797.09218566603</v>
      </c>
      <c r="CN132" s="80">
        <v>-152378.89267673282</v>
      </c>
      <c r="CO132" s="93">
        <v>-9418.1995089332049</v>
      </c>
      <c r="CP132" s="94">
        <v>6.180776972118851E-2</v>
      </c>
      <c r="CQ132" s="22"/>
      <c r="CR132" s="80">
        <v>-161590.16231202974</v>
      </c>
      <c r="CS132" s="80">
        <v>-152168.38805773633</v>
      </c>
      <c r="CT132" s="93">
        <v>-9421.7742542934138</v>
      </c>
      <c r="CU132" s="94">
        <v>6.1916764543228142E-2</v>
      </c>
      <c r="CV132" s="46"/>
      <c r="CW132" s="80">
        <v>-206.92987363627688</v>
      </c>
      <c r="CX132" s="80">
        <v>-210.50461899650219</v>
      </c>
      <c r="CY132" s="93">
        <v>3.5747453602253074</v>
      </c>
      <c r="CZ132" s="94">
        <v>-1.6981790600446245E-2</v>
      </c>
      <c r="DA132" s="22"/>
      <c r="DB132" s="22"/>
      <c r="DC132" s="13"/>
      <c r="DD132" s="80">
        <v>-34162.17710723338</v>
      </c>
      <c r="DE132" s="80">
        <v>-51701.293893775714</v>
      </c>
      <c r="DF132" s="93">
        <v>17539.116786542334</v>
      </c>
      <c r="DG132" s="94">
        <v>-0.33923941676542557</v>
      </c>
      <c r="DH132" s="22"/>
      <c r="DI132" s="80">
        <v>-34162.17710723338</v>
      </c>
      <c r="DJ132" s="80">
        <v>-51701.293893775714</v>
      </c>
      <c r="DK132" s="93">
        <v>17539.116786542334</v>
      </c>
      <c r="DL132" s="94">
        <v>-0.33923941676542557</v>
      </c>
      <c r="DM132" s="46"/>
      <c r="DN132" s="80">
        <v>0</v>
      </c>
      <c r="DO132" s="80">
        <v>0</v>
      </c>
      <c r="DP132" s="93">
        <v>0</v>
      </c>
      <c r="DQ132" s="94" t="s">
        <v>589</v>
      </c>
      <c r="DR132" s="22"/>
      <c r="DS132" s="22"/>
      <c r="DT132" s="13"/>
      <c r="DU132" s="80">
        <v>-135987.98249029074</v>
      </c>
      <c r="DV132" s="80">
        <v>-158516.72674467595</v>
      </c>
      <c r="DW132" s="93">
        <v>22528.744254385208</v>
      </c>
      <c r="DX132" s="94">
        <v>-0.14212218935527487</v>
      </c>
      <c r="DY132" s="22"/>
      <c r="DZ132" s="80">
        <v>-107757.68544436216</v>
      </c>
      <c r="EA132" s="80">
        <v>-129902.71668268539</v>
      </c>
      <c r="EB132" s="93">
        <v>22145.031238323238</v>
      </c>
      <c r="EC132" s="94">
        <v>-0.17047396547076932</v>
      </c>
      <c r="ED132" s="46"/>
      <c r="EE132" s="80">
        <v>-28230.297045928593</v>
      </c>
      <c r="EF132" s="80">
        <v>-28614.010061990542</v>
      </c>
      <c r="EG132" s="93">
        <v>383.71301606194902</v>
      </c>
      <c r="EH132" s="94">
        <v>-1.340996998430688E-2</v>
      </c>
      <c r="EI132" s="22"/>
      <c r="EJ132" s="22"/>
      <c r="EK132" s="13"/>
      <c r="EL132" s="80">
        <v>-32657.270053118886</v>
      </c>
      <c r="EM132" s="80">
        <v>-41975.904362534704</v>
      </c>
      <c r="EN132" s="93">
        <v>9318.6343094158183</v>
      </c>
      <c r="EO132" s="94">
        <v>-0.22199960789250084</v>
      </c>
      <c r="EP132" s="22"/>
      <c r="EQ132" s="80">
        <v>-30324.835884556611</v>
      </c>
      <c r="ER132" s="80">
        <v>-38807.411125000006</v>
      </c>
      <c r="ES132" s="93">
        <v>8482.5752404433952</v>
      </c>
      <c r="ET132" s="94">
        <v>-0.21858132234383609</v>
      </c>
      <c r="EU132" s="46"/>
      <c r="EV132" s="80">
        <v>-2332.4341685622735</v>
      </c>
      <c r="EW132" s="80">
        <v>-3168.4932375346953</v>
      </c>
      <c r="EX132" s="93">
        <v>836.05906897242176</v>
      </c>
      <c r="EY132" s="94">
        <v>-0.26386645206253712</v>
      </c>
      <c r="EZ132" s="22"/>
      <c r="FA132" s="22"/>
      <c r="FB132" s="13"/>
      <c r="FC132" s="80">
        <v>-1760.8386163886696</v>
      </c>
      <c r="FD132" s="80">
        <v>-1765.0947568380227</v>
      </c>
      <c r="FE132" s="93">
        <v>4.2561404493530972</v>
      </c>
      <c r="FF132" s="94">
        <v>-2.4112815659695919E-3</v>
      </c>
      <c r="FG132" s="22"/>
      <c r="FH132" s="80">
        <v>-1760.8386163886696</v>
      </c>
      <c r="FI132" s="80">
        <v>-1765.0947568380227</v>
      </c>
      <c r="FJ132" s="93">
        <v>4.2561404493530972</v>
      </c>
      <c r="FK132" s="94">
        <v>-2.4112815659695919E-3</v>
      </c>
      <c r="FL132" s="46"/>
      <c r="FM132" s="80">
        <v>0</v>
      </c>
      <c r="FN132" s="80">
        <v>0</v>
      </c>
      <c r="FO132" s="93">
        <v>0</v>
      </c>
      <c r="FP132" s="94" t="s">
        <v>589</v>
      </c>
      <c r="FQ132" s="22"/>
      <c r="FR132" s="22"/>
      <c r="FS132" s="13"/>
    </row>
    <row r="133" spans="1:175" x14ac:dyDescent="0.2">
      <c r="A133" s="42">
        <v>720</v>
      </c>
      <c r="B133" s="46"/>
      <c r="C133" s="46" t="str">
        <f>VLOOKUP($A133&amp;C$1,TEXTDF,(SPRCODE="DE")*2+(SPRCODE="FR")*3,FALSE)</f>
        <v>Risikoprozess (hauptsächlich Todesfall- und Inv.leistungen)</v>
      </c>
      <c r="D133" s="46"/>
      <c r="E133" s="46"/>
      <c r="F133" s="80">
        <f t="shared" si="51"/>
        <v>-1666331.4041360505</v>
      </c>
      <c r="G133" s="80">
        <f t="shared" si="51"/>
        <v>-1579965.1124406941</v>
      </c>
      <c r="H133" s="93">
        <f t="shared" si="52"/>
        <v>-86366.291695356369</v>
      </c>
      <c r="I133" s="94">
        <f t="shared" si="53"/>
        <v>5.466341694212451E-2</v>
      </c>
      <c r="J133" s="22"/>
      <c r="K133" s="80">
        <f t="shared" si="62"/>
        <v>-1321450.0181806949</v>
      </c>
      <c r="L133" s="80">
        <f t="shared" si="63"/>
        <v>-1223554.7128259195</v>
      </c>
      <c r="M133" s="93">
        <f t="shared" si="54"/>
        <v>-97895.305354775395</v>
      </c>
      <c r="N133" s="94">
        <f t="shared" si="55"/>
        <v>8.000893162241729E-2</v>
      </c>
      <c r="O133" s="46"/>
      <c r="P133" s="80">
        <f t="shared" si="64"/>
        <v>-344881.38595535554</v>
      </c>
      <c r="Q133" s="80">
        <f t="shared" si="65"/>
        <v>-356410.39961477474</v>
      </c>
      <c r="R133" s="93">
        <f t="shared" si="56"/>
        <v>11529.013659419201</v>
      </c>
      <c r="S133" s="94">
        <f t="shared" si="57"/>
        <v>-3.2347579284668249E-2</v>
      </c>
      <c r="T133" s="22"/>
      <c r="U133" s="22"/>
      <c r="V133" s="13"/>
      <c r="W133" s="80">
        <v>-460559.67154955002</v>
      </c>
      <c r="X133" s="80">
        <v>-443938.0834229411</v>
      </c>
      <c r="Y133" s="93">
        <v>-16621.588126608927</v>
      </c>
      <c r="Z133" s="94">
        <v>3.744123053929016E-2</v>
      </c>
      <c r="AA133" s="22"/>
      <c r="AB133" s="80">
        <v>-412274.30834075203</v>
      </c>
      <c r="AC133" s="80">
        <v>-396193.67029458744</v>
      </c>
      <c r="AD133" s="93">
        <v>-16080.638046164589</v>
      </c>
      <c r="AE133" s="94">
        <v>4.0587821693889969E-2</v>
      </c>
      <c r="AF133" s="46"/>
      <c r="AG133" s="80">
        <v>-48285.363208797993</v>
      </c>
      <c r="AH133" s="80">
        <v>-47744.413128353648</v>
      </c>
      <c r="AI133" s="93">
        <v>-540.95008044434508</v>
      </c>
      <c r="AJ133" s="94">
        <v>1.1330123149489335E-2</v>
      </c>
      <c r="AK133" s="22"/>
      <c r="AL133" s="22"/>
      <c r="AM133" s="13"/>
      <c r="AN133" s="80">
        <v>-350752.12661654362</v>
      </c>
      <c r="AO133" s="80">
        <v>-243553.29709703213</v>
      </c>
      <c r="AP133" s="93">
        <v>-107198.82951951149</v>
      </c>
      <c r="AQ133" s="94">
        <v>0.44014526100545148</v>
      </c>
      <c r="AR133" s="22"/>
      <c r="AS133" s="80">
        <v>-311233.82166875905</v>
      </c>
      <c r="AT133" s="80">
        <v>-213698.68648717043</v>
      </c>
      <c r="AU133" s="93">
        <v>-97535.135181588616</v>
      </c>
      <c r="AV133" s="94">
        <v>0.45641429427992386</v>
      </c>
      <c r="AW133" s="46"/>
      <c r="AX133" s="80">
        <v>-39518.304947784607</v>
      </c>
      <c r="AY133" s="80">
        <v>-29854.610609861702</v>
      </c>
      <c r="AZ133" s="93">
        <v>-9663.6943379229051</v>
      </c>
      <c r="BA133" s="94">
        <v>0.32369185665180811</v>
      </c>
      <c r="BB133" s="22"/>
      <c r="BC133" s="22"/>
      <c r="BD133" s="13"/>
      <c r="BE133" s="80">
        <v>-141387.930932783</v>
      </c>
      <c r="BF133" s="80">
        <v>-137899.74491422097</v>
      </c>
      <c r="BG133" s="93">
        <v>-3488.1860185620317</v>
      </c>
      <c r="BH133" s="94">
        <v>2.5295086809129508E-2</v>
      </c>
      <c r="BI133" s="22"/>
      <c r="BJ133" s="80">
        <v>-107615.92315927005</v>
      </c>
      <c r="BK133" s="80">
        <v>-100595.1765597593</v>
      </c>
      <c r="BL133" s="93">
        <v>-7020.7465995107486</v>
      </c>
      <c r="BM133" s="94">
        <v>6.9792079895004022E-2</v>
      </c>
      <c r="BN133" s="46"/>
      <c r="BO133" s="80">
        <v>-33772.007773512931</v>
      </c>
      <c r="BP133" s="80">
        <v>-37304.568354461662</v>
      </c>
      <c r="BQ133" s="93">
        <v>3532.5605809487315</v>
      </c>
      <c r="BR133" s="94">
        <v>-9.4695120109230091E-2</v>
      </c>
      <c r="BS133" s="22"/>
      <c r="BT133" s="22"/>
      <c r="BU133" s="13"/>
      <c r="BV133" s="80">
        <v>-101981.87759150867</v>
      </c>
      <c r="BW133" s="80">
        <v>-239351.76317389411</v>
      </c>
      <c r="BX133" s="93">
        <v>137369.88558238544</v>
      </c>
      <c r="BY133" s="94">
        <v>-0.5739246862475933</v>
      </c>
      <c r="BZ133" s="22"/>
      <c r="CA133" s="80">
        <v>-39982.786456733273</v>
      </c>
      <c r="CB133" s="80">
        <v>-136488.57198222884</v>
      </c>
      <c r="CC133" s="93">
        <v>96505.785525495565</v>
      </c>
      <c r="CD133" s="94">
        <v>-0.70706128816455682</v>
      </c>
      <c r="CE133" s="46"/>
      <c r="CF133" s="80">
        <v>-61999.091134775401</v>
      </c>
      <c r="CG133" s="80">
        <v>-102863.19119166528</v>
      </c>
      <c r="CH133" s="93">
        <v>40864.100056889874</v>
      </c>
      <c r="CI133" s="94">
        <v>-0.39726650110191197</v>
      </c>
      <c r="CJ133" s="22"/>
      <c r="CK133" s="22"/>
      <c r="CL133" s="13"/>
      <c r="CM133" s="80">
        <v>-81347.039696194319</v>
      </c>
      <c r="CN133" s="80">
        <v>-62034.807302021611</v>
      </c>
      <c r="CO133" s="93">
        <v>-19312.232394172708</v>
      </c>
      <c r="CP133" s="94">
        <v>0.31131284570853102</v>
      </c>
      <c r="CQ133" s="22"/>
      <c r="CR133" s="80">
        <v>-81363.455629830583</v>
      </c>
      <c r="CS133" s="80">
        <v>-31904.839341018112</v>
      </c>
      <c r="CT133" s="93">
        <v>-49458.616288812467</v>
      </c>
      <c r="CU133" s="94">
        <v>1.5501916734376575</v>
      </c>
      <c r="CV133" s="46"/>
      <c r="CW133" s="80">
        <v>16.415933636270978</v>
      </c>
      <c r="CX133" s="80">
        <v>-30129.967961003502</v>
      </c>
      <c r="CY133" s="93">
        <v>30146.383894639774</v>
      </c>
      <c r="CZ133" s="94">
        <v>-1.000544837407644</v>
      </c>
      <c r="DA133" s="22"/>
      <c r="DB133" s="22"/>
      <c r="DC133" s="13"/>
      <c r="DD133" s="80">
        <v>-36357.457320399168</v>
      </c>
      <c r="DE133" s="80">
        <v>-23172.141675893225</v>
      </c>
      <c r="DF133" s="93">
        <v>-13185.315644505943</v>
      </c>
      <c r="DG133" s="94">
        <v>0.56901583931808419</v>
      </c>
      <c r="DH133" s="22"/>
      <c r="DI133" s="80">
        <v>-36357.457320399168</v>
      </c>
      <c r="DJ133" s="80">
        <v>-23172.141675893225</v>
      </c>
      <c r="DK133" s="93">
        <v>-13185.315644505943</v>
      </c>
      <c r="DL133" s="94">
        <v>0.56901583931808419</v>
      </c>
      <c r="DM133" s="46"/>
      <c r="DN133" s="80">
        <v>0</v>
      </c>
      <c r="DO133" s="80">
        <v>0</v>
      </c>
      <c r="DP133" s="93">
        <v>0</v>
      </c>
      <c r="DQ133" s="94" t="s">
        <v>589</v>
      </c>
      <c r="DR133" s="22"/>
      <c r="DS133" s="22"/>
      <c r="DT133" s="13"/>
      <c r="DU133" s="80">
        <v>-306531.6480823739</v>
      </c>
      <c r="DV133" s="80">
        <v>-261848.61836829555</v>
      </c>
      <c r="DW133" s="93">
        <v>-44683.029714078351</v>
      </c>
      <c r="DX133" s="94">
        <v>0.17064451205631626</v>
      </c>
      <c r="DY133" s="22"/>
      <c r="DZ133" s="80">
        <v>-157929.40387369457</v>
      </c>
      <c r="EA133" s="80">
        <v>-168712.61790733971</v>
      </c>
      <c r="EB133" s="93">
        <v>10783.214033645141</v>
      </c>
      <c r="EC133" s="94">
        <v>-6.3914686212548144E-2</v>
      </c>
      <c r="ED133" s="46"/>
      <c r="EE133" s="80">
        <v>-148602.2442086793</v>
      </c>
      <c r="EF133" s="80">
        <v>-93136.000460955824</v>
      </c>
      <c r="EG133" s="93">
        <v>-55466.243747723478</v>
      </c>
      <c r="EH133" s="94">
        <v>0.5955403224661322</v>
      </c>
      <c r="EI133" s="22"/>
      <c r="EJ133" s="22"/>
      <c r="EK133" s="13"/>
      <c r="EL133" s="80">
        <v>-187060.43560354784</v>
      </c>
      <c r="EM133" s="80">
        <v>-167971.51629746536</v>
      </c>
      <c r="EN133" s="93">
        <v>-19088.919306082476</v>
      </c>
      <c r="EO133" s="94">
        <v>0.11364378751143378</v>
      </c>
      <c r="EP133" s="22"/>
      <c r="EQ133" s="80">
        <v>-174339.64498810627</v>
      </c>
      <c r="ER133" s="80">
        <v>-152593.86838899227</v>
      </c>
      <c r="ES133" s="93">
        <v>-21745.776599114004</v>
      </c>
      <c r="ET133" s="94">
        <v>0.14250753866256072</v>
      </c>
      <c r="EU133" s="46"/>
      <c r="EV133" s="80">
        <v>-12720.790615441576</v>
      </c>
      <c r="EW133" s="80">
        <v>-15377.647908473098</v>
      </c>
      <c r="EX133" s="93">
        <v>2656.8572930315222</v>
      </c>
      <c r="EY133" s="94">
        <v>-0.17277397095088853</v>
      </c>
      <c r="EZ133" s="22"/>
      <c r="FA133" s="22"/>
      <c r="FB133" s="13"/>
      <c r="FC133" s="80">
        <v>-353.21674315000075</v>
      </c>
      <c r="FD133" s="80">
        <v>-195.14018893000016</v>
      </c>
      <c r="FE133" s="93">
        <v>-158.07655422000059</v>
      </c>
      <c r="FF133" s="94">
        <v>0.81006662485453029</v>
      </c>
      <c r="FG133" s="22"/>
      <c r="FH133" s="80">
        <v>-353.21674315000075</v>
      </c>
      <c r="FI133" s="80">
        <v>-195.14018893000016</v>
      </c>
      <c r="FJ133" s="93">
        <v>-158.07655422000059</v>
      </c>
      <c r="FK133" s="94">
        <v>0.81006662485453029</v>
      </c>
      <c r="FL133" s="46"/>
      <c r="FM133" s="80">
        <v>0</v>
      </c>
      <c r="FN133" s="80">
        <v>0</v>
      </c>
      <c r="FO133" s="93">
        <v>0</v>
      </c>
      <c r="FP133" s="94" t="s">
        <v>589</v>
      </c>
      <c r="FQ133" s="22"/>
      <c r="FR133" s="22"/>
      <c r="FS133" s="13"/>
    </row>
    <row r="134" spans="1:175" x14ac:dyDescent="0.2">
      <c r="A134" s="42">
        <v>721</v>
      </c>
      <c r="B134" s="46"/>
      <c r="C134" s="46" t="str">
        <f>VLOOKUP($A134&amp;C$1,TEXTDF,(SPRCODE="DE")*2+(SPRCODE="FR")*3,FALSE)</f>
        <v>Kostenprozess (hauptsächlich Verwaltungskosten)</v>
      </c>
      <c r="D134" s="46"/>
      <c r="E134" s="46"/>
      <c r="F134" s="80">
        <f t="shared" si="51"/>
        <v>-746506.97202202387</v>
      </c>
      <c r="G134" s="80">
        <f t="shared" si="51"/>
        <v>-764948.00252041512</v>
      </c>
      <c r="H134" s="93">
        <f t="shared" si="52"/>
        <v>18441.03049839125</v>
      </c>
      <c r="I134" s="94">
        <f t="shared" si="53"/>
        <v>-2.410756082456611E-2</v>
      </c>
      <c r="J134" s="22"/>
      <c r="K134" s="80">
        <f t="shared" si="62"/>
        <v>-694190.85532466602</v>
      </c>
      <c r="L134" s="80">
        <f t="shared" si="63"/>
        <v>-704578.69472537411</v>
      </c>
      <c r="M134" s="93">
        <f t="shared" si="54"/>
        <v>10387.839400708093</v>
      </c>
      <c r="N134" s="94">
        <f t="shared" si="55"/>
        <v>-1.4743334532357655E-2</v>
      </c>
      <c r="O134" s="46"/>
      <c r="P134" s="80">
        <f t="shared" si="64"/>
        <v>-52316.11669735788</v>
      </c>
      <c r="Q134" s="80">
        <f t="shared" si="65"/>
        <v>-60369.307795041015</v>
      </c>
      <c r="R134" s="93">
        <f t="shared" si="56"/>
        <v>8053.191097683135</v>
      </c>
      <c r="S134" s="94">
        <f t="shared" si="57"/>
        <v>-0.13339876489928315</v>
      </c>
      <c r="T134" s="22"/>
      <c r="U134" s="22"/>
      <c r="V134" s="13"/>
      <c r="W134" s="80">
        <v>-216212.82643327292</v>
      </c>
      <c r="X134" s="80">
        <v>-227102.96056990715</v>
      </c>
      <c r="Y134" s="93">
        <v>10890.134136634239</v>
      </c>
      <c r="Z134" s="94">
        <v>-4.7952409379894534E-2</v>
      </c>
      <c r="AA134" s="22"/>
      <c r="AB134" s="80">
        <v>-203656.53131414286</v>
      </c>
      <c r="AC134" s="80">
        <v>-214911.31745038414</v>
      </c>
      <c r="AD134" s="93">
        <v>11254.78613624128</v>
      </c>
      <c r="AE134" s="94">
        <v>-5.2369443683856431E-2</v>
      </c>
      <c r="AF134" s="46"/>
      <c r="AG134" s="80">
        <v>-12556.29511913006</v>
      </c>
      <c r="AH134" s="80">
        <v>-12191.643119522998</v>
      </c>
      <c r="AI134" s="93">
        <v>-364.65199960706195</v>
      </c>
      <c r="AJ134" s="94">
        <v>2.9909996218896007E-2</v>
      </c>
      <c r="AK134" s="22"/>
      <c r="AL134" s="22"/>
      <c r="AM134" s="13"/>
      <c r="AN134" s="80">
        <v>-206940.75583000004</v>
      </c>
      <c r="AO134" s="80">
        <v>-191289.42931944481</v>
      </c>
      <c r="AP134" s="93">
        <v>-15651.326510555227</v>
      </c>
      <c r="AQ134" s="94">
        <v>8.1820132802101764E-2</v>
      </c>
      <c r="AR134" s="22"/>
      <c r="AS134" s="80">
        <v>-202430.81037149046</v>
      </c>
      <c r="AT134" s="80">
        <v>-184792.92486001024</v>
      </c>
      <c r="AU134" s="93">
        <v>-17637.885511480214</v>
      </c>
      <c r="AV134" s="94">
        <v>9.5446757633398382E-2</v>
      </c>
      <c r="AW134" s="46"/>
      <c r="AX134" s="80">
        <v>-4509.9454585095846</v>
      </c>
      <c r="AY134" s="80">
        <v>-6496.5044594345527</v>
      </c>
      <c r="AZ134" s="93">
        <v>1986.5590009249681</v>
      </c>
      <c r="BA134" s="94">
        <v>-0.30578890745468301</v>
      </c>
      <c r="BB134" s="22"/>
      <c r="BC134" s="22"/>
      <c r="BD134" s="13"/>
      <c r="BE134" s="80">
        <v>-66605.614633035497</v>
      </c>
      <c r="BF134" s="80">
        <v>-73200.158072453327</v>
      </c>
      <c r="BG134" s="93">
        <v>6594.5434394178301</v>
      </c>
      <c r="BH134" s="94">
        <v>-9.0089196704883689E-2</v>
      </c>
      <c r="BI134" s="22"/>
      <c r="BJ134" s="80">
        <v>-56646.063038176013</v>
      </c>
      <c r="BK134" s="80">
        <v>-58653.033059604175</v>
      </c>
      <c r="BL134" s="93">
        <v>2006.970021428162</v>
      </c>
      <c r="BM134" s="94">
        <v>-3.4217668153472047E-2</v>
      </c>
      <c r="BN134" s="46"/>
      <c r="BO134" s="80">
        <v>-9959.5515948594839</v>
      </c>
      <c r="BP134" s="80">
        <v>-14547.125012849152</v>
      </c>
      <c r="BQ134" s="93">
        <v>4587.5734179896681</v>
      </c>
      <c r="BR134" s="94">
        <v>-0.31535945514578079</v>
      </c>
      <c r="BS134" s="22"/>
      <c r="BT134" s="22"/>
      <c r="BU134" s="13"/>
      <c r="BV134" s="80">
        <v>-69130.425401389657</v>
      </c>
      <c r="BW134" s="80">
        <v>-72398.916330000007</v>
      </c>
      <c r="BX134" s="93">
        <v>3268.4909286103502</v>
      </c>
      <c r="BY134" s="94">
        <v>-4.514557805965369E-2</v>
      </c>
      <c r="BZ134" s="22"/>
      <c r="CA134" s="80">
        <v>-48907.527970828218</v>
      </c>
      <c r="CB134" s="80">
        <v>-51720.029436725235</v>
      </c>
      <c r="CC134" s="93">
        <v>2812.5014658970176</v>
      </c>
      <c r="CD134" s="94">
        <v>-5.437934774066322E-2</v>
      </c>
      <c r="CE134" s="46"/>
      <c r="CF134" s="80">
        <v>-20222.897430561447</v>
      </c>
      <c r="CG134" s="80">
        <v>-20678.886893274779</v>
      </c>
      <c r="CH134" s="93">
        <v>455.98946271333261</v>
      </c>
      <c r="CI134" s="94">
        <v>-2.2050967494852469E-2</v>
      </c>
      <c r="CJ134" s="22"/>
      <c r="CK134" s="22"/>
      <c r="CL134" s="13"/>
      <c r="CM134" s="80">
        <v>-55839.564871552517</v>
      </c>
      <c r="CN134" s="80">
        <v>-61793.639209530716</v>
      </c>
      <c r="CO134" s="93">
        <v>5954.0743379781998</v>
      </c>
      <c r="CP134" s="94">
        <v>-9.6354162242962338E-2</v>
      </c>
      <c r="CQ134" s="22"/>
      <c r="CR134" s="80">
        <v>-55827.527171552516</v>
      </c>
      <c r="CS134" s="80">
        <v>-61765.163729530716</v>
      </c>
      <c r="CT134" s="93">
        <v>5937.6365579781996</v>
      </c>
      <c r="CU134" s="94">
        <v>-9.6132450712493434E-2</v>
      </c>
      <c r="CV134" s="46"/>
      <c r="CW134" s="80">
        <v>-12.037699999999999</v>
      </c>
      <c r="CX134" s="80">
        <v>-28.47547999999999</v>
      </c>
      <c r="CY134" s="93">
        <v>16.437779999999989</v>
      </c>
      <c r="CZ134" s="94">
        <v>-0.57726085741135869</v>
      </c>
      <c r="DA134" s="22"/>
      <c r="DB134" s="22"/>
      <c r="DC134" s="13"/>
      <c r="DD134" s="80">
        <v>-24722.861372889234</v>
      </c>
      <c r="DE134" s="80">
        <v>-24902.723999999995</v>
      </c>
      <c r="DF134" s="93">
        <v>179.86262711076051</v>
      </c>
      <c r="DG134" s="94">
        <v>-7.2226085431762455E-3</v>
      </c>
      <c r="DH134" s="22"/>
      <c r="DI134" s="80">
        <v>-24722.861372889234</v>
      </c>
      <c r="DJ134" s="80">
        <v>-24902.723999999995</v>
      </c>
      <c r="DK134" s="93">
        <v>179.86262711076051</v>
      </c>
      <c r="DL134" s="94">
        <v>-7.2226085431762455E-3</v>
      </c>
      <c r="DM134" s="46"/>
      <c r="DN134" s="80">
        <v>0</v>
      </c>
      <c r="DO134" s="80">
        <v>0</v>
      </c>
      <c r="DP134" s="93">
        <v>0</v>
      </c>
      <c r="DQ134" s="94" t="s">
        <v>589</v>
      </c>
      <c r="DR134" s="22"/>
      <c r="DS134" s="22"/>
      <c r="DT134" s="13"/>
      <c r="DU134" s="80">
        <v>-86543.292440000005</v>
      </c>
      <c r="DV134" s="80">
        <v>-89844.291959999988</v>
      </c>
      <c r="DW134" s="93">
        <v>3300.999519999983</v>
      </c>
      <c r="DX134" s="94">
        <v>-3.6741338241828791E-2</v>
      </c>
      <c r="DY134" s="22"/>
      <c r="DZ134" s="80">
        <v>-83096.463168486458</v>
      </c>
      <c r="EA134" s="80">
        <v>-85791.687851902767</v>
      </c>
      <c r="EB134" s="93">
        <v>2695.2246834163088</v>
      </c>
      <c r="EC134" s="94">
        <v>-3.141591861520332E-2</v>
      </c>
      <c r="ED134" s="46"/>
      <c r="EE134" s="80">
        <v>-3446.8292715135458</v>
      </c>
      <c r="EF134" s="80">
        <v>-4052.6041080972273</v>
      </c>
      <c r="EG134" s="93">
        <v>605.77483658368146</v>
      </c>
      <c r="EH134" s="94">
        <v>-0.14947792096773649</v>
      </c>
      <c r="EI134" s="22"/>
      <c r="EJ134" s="22"/>
      <c r="EK134" s="13"/>
      <c r="EL134" s="80">
        <v>-19982.114314083999</v>
      </c>
      <c r="EM134" s="80">
        <v>-23836.031588979</v>
      </c>
      <c r="EN134" s="93">
        <v>3853.9172748950004</v>
      </c>
      <c r="EO134" s="94">
        <v>-0.16168451784889082</v>
      </c>
      <c r="EP134" s="22"/>
      <c r="EQ134" s="80">
        <v>-18373.554191300238</v>
      </c>
      <c r="ER134" s="80">
        <v>-21461.96286711669</v>
      </c>
      <c r="ES134" s="93">
        <v>3088.4086758164522</v>
      </c>
      <c r="ET134" s="94">
        <v>-0.143901501225147</v>
      </c>
      <c r="EU134" s="46"/>
      <c r="EV134" s="80">
        <v>-1608.5601227837619</v>
      </c>
      <c r="EW134" s="80">
        <v>-2374.0687218623088</v>
      </c>
      <c r="EX134" s="93">
        <v>765.50859907854692</v>
      </c>
      <c r="EY134" s="94">
        <v>-0.32244584667205978</v>
      </c>
      <c r="EZ134" s="22"/>
      <c r="FA134" s="22"/>
      <c r="FB134" s="13"/>
      <c r="FC134" s="80">
        <v>-529.5167257999999</v>
      </c>
      <c r="FD134" s="80">
        <v>-579.85147010000014</v>
      </c>
      <c r="FE134" s="93">
        <v>50.334744300000239</v>
      </c>
      <c r="FF134" s="94">
        <v>-8.6806271770458077E-2</v>
      </c>
      <c r="FG134" s="22"/>
      <c r="FH134" s="80">
        <v>-529.5167257999999</v>
      </c>
      <c r="FI134" s="80">
        <v>-579.85147010000014</v>
      </c>
      <c r="FJ134" s="93">
        <v>50.334744300000239</v>
      </c>
      <c r="FK134" s="94">
        <v>-8.6806271770458077E-2</v>
      </c>
      <c r="FL134" s="46"/>
      <c r="FM134" s="80">
        <v>0</v>
      </c>
      <c r="FN134" s="80">
        <v>0</v>
      </c>
      <c r="FO134" s="93">
        <v>0</v>
      </c>
      <c r="FP134" s="94" t="s">
        <v>589</v>
      </c>
      <c r="FQ134" s="22"/>
      <c r="FR134" s="22"/>
      <c r="FS134" s="13"/>
    </row>
    <row r="135" spans="1:175" x14ac:dyDescent="0.2">
      <c r="A135" s="42">
        <v>722</v>
      </c>
      <c r="B135" s="61" t="str">
        <f>VLOOKUP($A135&amp;B$1,TEXTDF,(SPRCODE="DE")*2+(SPRCODE="FR")*3,FALSE)</f>
        <v>Bruttoergebnis der Betriebsrechnung  b)</v>
      </c>
      <c r="C135" s="61"/>
      <c r="D135" s="61"/>
      <c r="E135" s="61"/>
      <c r="F135" s="62">
        <f t="shared" si="51"/>
        <v>806489.43295435666</v>
      </c>
      <c r="G135" s="62">
        <f t="shared" si="51"/>
        <v>1660809.0677526165</v>
      </c>
      <c r="H135" s="63">
        <f t="shared" si="52"/>
        <v>-854319.63479825982</v>
      </c>
      <c r="I135" s="64">
        <f t="shared" si="53"/>
        <v>-0.51439966904462597</v>
      </c>
      <c r="J135" s="22"/>
      <c r="K135" s="62">
        <f>+SUBTOTAL(9,K127:K134)</f>
        <v>572959.39701489406</v>
      </c>
      <c r="L135" s="62">
        <f>+SUBTOTAL(9,L127:L134)</f>
        <v>1388408.7080955305</v>
      </c>
      <c r="M135" s="63">
        <f t="shared" si="54"/>
        <v>-815449.31108063646</v>
      </c>
      <c r="N135" s="64">
        <f t="shared" si="55"/>
        <v>-0.58732656049037746</v>
      </c>
      <c r="O135" s="46"/>
      <c r="P135" s="62">
        <f>+SUBTOTAL(9,P127:P134)</f>
        <v>233530.03593946263</v>
      </c>
      <c r="Q135" s="62">
        <f>+SUBTOTAL(9,Q127:Q134)</f>
        <v>272400.35965708608</v>
      </c>
      <c r="R135" s="63">
        <f t="shared" si="56"/>
        <v>-38870.323717623454</v>
      </c>
      <c r="S135" s="64">
        <f t="shared" si="57"/>
        <v>-0.14269556679938211</v>
      </c>
      <c r="T135" s="22"/>
      <c r="U135" s="22"/>
      <c r="V135" s="13"/>
      <c r="W135" s="62">
        <v>25299.913490015897</v>
      </c>
      <c r="X135" s="62">
        <v>534501.13826000027</v>
      </c>
      <c r="Y135" s="63">
        <v>-509201.22476998437</v>
      </c>
      <c r="Z135" s="64">
        <v>-0.95266630568388211</v>
      </c>
      <c r="AA135" s="22"/>
      <c r="AB135" s="62">
        <v>-50474.504508460523</v>
      </c>
      <c r="AC135" s="62">
        <v>422934.37702552299</v>
      </c>
      <c r="AD135" s="63">
        <v>-473408.88153398351</v>
      </c>
      <c r="AE135" s="64">
        <v>-1.1193435843722264</v>
      </c>
      <c r="AF135" s="46"/>
      <c r="AG135" s="62">
        <v>75774.41799847642</v>
      </c>
      <c r="AH135" s="62">
        <v>111566.76123447726</v>
      </c>
      <c r="AI135" s="63">
        <v>-35792.343236000845</v>
      </c>
      <c r="AJ135" s="64">
        <v>-0.32081547263684485</v>
      </c>
      <c r="AK135" s="22"/>
      <c r="AL135" s="22"/>
      <c r="AM135" s="13"/>
      <c r="AN135" s="62">
        <v>236702.69337012485</v>
      </c>
      <c r="AO135" s="62">
        <v>390892.32513202075</v>
      </c>
      <c r="AP135" s="63">
        <v>-154189.6317618959</v>
      </c>
      <c r="AQ135" s="64">
        <v>-0.39445551075943885</v>
      </c>
      <c r="AR135" s="22"/>
      <c r="AS135" s="62">
        <v>209162.60187288016</v>
      </c>
      <c r="AT135" s="62">
        <v>353187.84737616789</v>
      </c>
      <c r="AU135" s="63">
        <v>-144025.24550328773</v>
      </c>
      <c r="AV135" s="64">
        <v>-0.40778652655591385</v>
      </c>
      <c r="AW135" s="46"/>
      <c r="AX135" s="62">
        <v>27540.091497244688</v>
      </c>
      <c r="AY135" s="62">
        <v>37704.477755852873</v>
      </c>
      <c r="AZ135" s="63">
        <v>-10164.386258608185</v>
      </c>
      <c r="BA135" s="64">
        <v>-0.26958034863724811</v>
      </c>
      <c r="BB135" s="22"/>
      <c r="BC135" s="22"/>
      <c r="BD135" s="13"/>
      <c r="BE135" s="62">
        <v>163075.91581418147</v>
      </c>
      <c r="BF135" s="62">
        <v>123197.53659182573</v>
      </c>
      <c r="BG135" s="63">
        <v>39878.379222355739</v>
      </c>
      <c r="BH135" s="64">
        <v>0.32369461537595146</v>
      </c>
      <c r="BI135" s="22"/>
      <c r="BJ135" s="62">
        <v>129671.67033795972</v>
      </c>
      <c r="BK135" s="62">
        <v>92923.120650048571</v>
      </c>
      <c r="BL135" s="63">
        <v>36748.549687911145</v>
      </c>
      <c r="BM135" s="64">
        <v>0.39547261683459123</v>
      </c>
      <c r="BN135" s="46"/>
      <c r="BO135" s="62">
        <v>33404.245476221753</v>
      </c>
      <c r="BP135" s="62">
        <v>30274.415941777159</v>
      </c>
      <c r="BQ135" s="63">
        <v>3129.8295344445942</v>
      </c>
      <c r="BR135" s="64">
        <v>0.10338199555901539</v>
      </c>
      <c r="BS135" s="22"/>
      <c r="BT135" s="22"/>
      <c r="BU135" s="13"/>
      <c r="BV135" s="62">
        <v>246657.98912603356</v>
      </c>
      <c r="BW135" s="62">
        <v>356937.05164000223</v>
      </c>
      <c r="BX135" s="63">
        <v>-110279.06251396867</v>
      </c>
      <c r="BY135" s="64">
        <v>-0.30895941457261034</v>
      </c>
      <c r="BZ135" s="22"/>
      <c r="CA135" s="62">
        <v>164041.36839956022</v>
      </c>
      <c r="CB135" s="62">
        <v>305015.00724729616</v>
      </c>
      <c r="CC135" s="63">
        <v>-140973.63884773594</v>
      </c>
      <c r="CD135" s="64">
        <v>-0.46218591052288505</v>
      </c>
      <c r="CE135" s="46"/>
      <c r="CF135" s="62">
        <v>82616.620726473338</v>
      </c>
      <c r="CG135" s="62">
        <v>51922.044392706077</v>
      </c>
      <c r="CH135" s="63">
        <v>30694.576333767262</v>
      </c>
      <c r="CI135" s="64">
        <v>0.59116655926743866</v>
      </c>
      <c r="CJ135" s="22"/>
      <c r="CK135" s="22"/>
      <c r="CL135" s="13"/>
      <c r="CM135" s="62">
        <v>64368.929729999996</v>
      </c>
      <c r="CN135" s="62">
        <v>124791.97624999956</v>
      </c>
      <c r="CO135" s="63">
        <v>-60423.04651999956</v>
      </c>
      <c r="CP135" s="64">
        <v>-0.48419015657667153</v>
      </c>
      <c r="CQ135" s="22"/>
      <c r="CR135" s="62">
        <v>64284.40836999999</v>
      </c>
      <c r="CS135" s="62">
        <v>154852.82647999952</v>
      </c>
      <c r="CT135" s="63">
        <v>-90568.418109999533</v>
      </c>
      <c r="CU135" s="64">
        <v>-0.58486771064328724</v>
      </c>
      <c r="CV135" s="46"/>
      <c r="CW135" s="62">
        <v>84.5213600000084</v>
      </c>
      <c r="CX135" s="62">
        <v>-30060.850229999971</v>
      </c>
      <c r="CY135" s="63">
        <v>30145.371589999981</v>
      </c>
      <c r="CZ135" s="64">
        <v>-1.0028116756297085</v>
      </c>
      <c r="DA135" s="22"/>
      <c r="DB135" s="22"/>
      <c r="DC135" s="13"/>
      <c r="DD135" s="62">
        <v>11924.476047314496</v>
      </c>
      <c r="DE135" s="62">
        <v>9920.2271003310598</v>
      </c>
      <c r="DF135" s="63">
        <v>2004.2489469834363</v>
      </c>
      <c r="DG135" s="64">
        <v>0.20203659923436135</v>
      </c>
      <c r="DH135" s="22"/>
      <c r="DI135" s="62">
        <v>11924.476047314496</v>
      </c>
      <c r="DJ135" s="62">
        <v>9920.2271003310598</v>
      </c>
      <c r="DK135" s="63">
        <v>2004.2489469834363</v>
      </c>
      <c r="DL135" s="64">
        <v>0.20203659923436135</v>
      </c>
      <c r="DM135" s="46"/>
      <c r="DN135" s="62">
        <v>0</v>
      </c>
      <c r="DO135" s="62">
        <v>0</v>
      </c>
      <c r="DP135" s="63">
        <v>0</v>
      </c>
      <c r="DQ135" s="64" t="s">
        <v>589</v>
      </c>
      <c r="DR135" s="22"/>
      <c r="DS135" s="22"/>
      <c r="DT135" s="13"/>
      <c r="DU135" s="62">
        <v>-6508.2059525624927</v>
      </c>
      <c r="DV135" s="62">
        <v>51103.618737416509</v>
      </c>
      <c r="DW135" s="63">
        <v>-57611.824689979003</v>
      </c>
      <c r="DX135" s="64">
        <v>-1.127353132974855</v>
      </c>
      <c r="DY135" s="22"/>
      <c r="DZ135" s="62">
        <v>-3908.1336608714191</v>
      </c>
      <c r="EA135" s="62">
        <v>-4509.0990715241642</v>
      </c>
      <c r="EB135" s="63">
        <v>600.96541065274505</v>
      </c>
      <c r="EC135" s="64">
        <v>-0.13327837803519516</v>
      </c>
      <c r="ED135" s="46"/>
      <c r="EE135" s="62">
        <v>-2600.0722916910736</v>
      </c>
      <c r="EF135" s="62">
        <v>55612.717808940673</v>
      </c>
      <c r="EG135" s="63">
        <v>-58212.790100631748</v>
      </c>
      <c r="EH135" s="64">
        <v>-1.046753195925862</v>
      </c>
      <c r="EI135" s="22"/>
      <c r="EJ135" s="22"/>
      <c r="EK135" s="13"/>
      <c r="EL135" s="62">
        <v>64338.853179249214</v>
      </c>
      <c r="EM135" s="62">
        <v>67621.331001020939</v>
      </c>
      <c r="EN135" s="63">
        <v>-3282.4778217717248</v>
      </c>
      <c r="EO135" s="64">
        <v>-4.8542046913009784E-2</v>
      </c>
      <c r="EP135" s="22"/>
      <c r="EQ135" s="62">
        <v>47628.642006511829</v>
      </c>
      <c r="ER135" s="62">
        <v>52240.538247689037</v>
      </c>
      <c r="ES135" s="63">
        <v>-4611.8962411772081</v>
      </c>
      <c r="ET135" s="64">
        <v>-8.8281943407832797E-2</v>
      </c>
      <c r="EU135" s="46"/>
      <c r="EV135" s="62">
        <v>16710.211172737381</v>
      </c>
      <c r="EW135" s="62">
        <v>15380.792753331898</v>
      </c>
      <c r="EX135" s="63">
        <v>1329.4184194054833</v>
      </c>
      <c r="EY135" s="64">
        <v>8.6433673525540211E-2</v>
      </c>
      <c r="EZ135" s="22"/>
      <c r="FA135" s="22"/>
      <c r="FB135" s="13"/>
      <c r="FC135" s="62">
        <v>628.86815000000047</v>
      </c>
      <c r="FD135" s="62">
        <v>1843.8630400000027</v>
      </c>
      <c r="FE135" s="63">
        <v>-1214.9948900000022</v>
      </c>
      <c r="FF135" s="64">
        <v>-0.65893987982968649</v>
      </c>
      <c r="FG135" s="22"/>
      <c r="FH135" s="62">
        <v>628.86815000000047</v>
      </c>
      <c r="FI135" s="62">
        <v>1843.8630400000027</v>
      </c>
      <c r="FJ135" s="63">
        <v>-1214.9948900000022</v>
      </c>
      <c r="FK135" s="64">
        <v>-0.65893987982968649</v>
      </c>
      <c r="FL135" s="46"/>
      <c r="FM135" s="62">
        <v>0</v>
      </c>
      <c r="FN135" s="62">
        <v>0</v>
      </c>
      <c r="FO135" s="63">
        <v>0</v>
      </c>
      <c r="FP135" s="64" t="s">
        <v>589</v>
      </c>
      <c r="FQ135" s="22"/>
      <c r="FR135" s="22"/>
      <c r="FS135" s="13"/>
    </row>
    <row r="136" spans="1:175" x14ac:dyDescent="0.2">
      <c r="A136" s="42">
        <v>723</v>
      </c>
      <c r="B136" s="67" t="str">
        <f>VLOOKUP($A136&amp;B$1,TEXTDF,(SPRCODE="DE")*2+(SPRCODE="FR")*3,FALSE)</f>
        <v>Bildung (-) und Auflösung (+) technischer Rückstellungen</v>
      </c>
      <c r="C136" s="67"/>
      <c r="D136" s="67"/>
      <c r="E136" s="67"/>
      <c r="F136" s="68">
        <f t="shared" si="51"/>
        <v>54594.416159984459</v>
      </c>
      <c r="G136" s="68">
        <f t="shared" si="51"/>
        <v>-746423.5468382471</v>
      </c>
      <c r="H136" s="69">
        <f t="shared" si="52"/>
        <v>801017.96299823152</v>
      </c>
      <c r="I136" s="70">
        <f t="shared" si="53"/>
        <v>-1.0731413369677836</v>
      </c>
      <c r="J136" s="22"/>
      <c r="K136" s="68">
        <f>+SUBTOTAL(9,K137:K150)</f>
        <v>110312.04720396188</v>
      </c>
      <c r="L136" s="68">
        <f>+SUBTOTAL(9,L137:L150)</f>
        <v>-713048.1341653486</v>
      </c>
      <c r="M136" s="69">
        <f t="shared" si="54"/>
        <v>823360.18136931048</v>
      </c>
      <c r="N136" s="70">
        <f t="shared" si="55"/>
        <v>-1.154704909694612</v>
      </c>
      <c r="O136" s="46"/>
      <c r="P136" s="68">
        <f>+SUBTOTAL(9,P137:P150)</f>
        <v>-55717.631043977417</v>
      </c>
      <c r="Q136" s="68">
        <f>+SUBTOTAL(9,Q137:Q150)</f>
        <v>-33375.412672898499</v>
      </c>
      <c r="R136" s="69">
        <f t="shared" si="56"/>
        <v>-22342.218371078918</v>
      </c>
      <c r="S136" s="70">
        <f t="shared" si="57"/>
        <v>0.66942148671082191</v>
      </c>
      <c r="T136" s="22"/>
      <c r="U136" s="22"/>
      <c r="V136" s="13"/>
      <c r="W136" s="68">
        <v>208881.40899999996</v>
      </c>
      <c r="X136" s="68">
        <v>-254134.83199999997</v>
      </c>
      <c r="Y136" s="69">
        <v>463016.24099999992</v>
      </c>
      <c r="Z136" s="70">
        <v>-1.8219314422825752</v>
      </c>
      <c r="AA136" s="22"/>
      <c r="AB136" s="68">
        <v>232716.69011283643</v>
      </c>
      <c r="AC136" s="68">
        <v>-241361.38159819131</v>
      </c>
      <c r="AD136" s="69">
        <v>474078.07171102776</v>
      </c>
      <c r="AE136" s="70">
        <v>-1.9641836178260439</v>
      </c>
      <c r="AF136" s="46"/>
      <c r="AG136" s="68">
        <v>-23835.281112836459</v>
      </c>
      <c r="AH136" s="68">
        <v>-12773.45040180867</v>
      </c>
      <c r="AI136" s="69">
        <v>-11061.830711027789</v>
      </c>
      <c r="AJ136" s="70">
        <v>0.86600177423176739</v>
      </c>
      <c r="AK136" s="22"/>
      <c r="AL136" s="22"/>
      <c r="AM136" s="13"/>
      <c r="AN136" s="68">
        <v>31270.713715800121</v>
      </c>
      <c r="AO136" s="68">
        <v>-91363.717671099032</v>
      </c>
      <c r="AP136" s="69">
        <v>122634.43138689914</v>
      </c>
      <c r="AQ136" s="70">
        <v>-1.342266213688587</v>
      </c>
      <c r="AR136" s="22"/>
      <c r="AS136" s="68">
        <v>33379.481373500123</v>
      </c>
      <c r="AT136" s="68">
        <v>-94824.472944799039</v>
      </c>
      <c r="AU136" s="69">
        <v>128203.95431829916</v>
      </c>
      <c r="AV136" s="70">
        <v>-1.3520133604426317</v>
      </c>
      <c r="AW136" s="46"/>
      <c r="AX136" s="68">
        <v>-2108.767657700002</v>
      </c>
      <c r="AY136" s="68">
        <v>3460.7552737000019</v>
      </c>
      <c r="AZ136" s="69">
        <v>-5569.5229314000044</v>
      </c>
      <c r="BA136" s="70">
        <v>-1.6093374107454448</v>
      </c>
      <c r="BB136" s="22"/>
      <c r="BC136" s="22"/>
      <c r="BD136" s="13"/>
      <c r="BE136" s="68">
        <v>-107980</v>
      </c>
      <c r="BF136" s="68">
        <v>-53090</v>
      </c>
      <c r="BG136" s="69">
        <v>-54890</v>
      </c>
      <c r="BH136" s="70">
        <v>1.033904690148804</v>
      </c>
      <c r="BI136" s="22"/>
      <c r="BJ136" s="68">
        <v>-86100</v>
      </c>
      <c r="BK136" s="68">
        <v>-43400</v>
      </c>
      <c r="BL136" s="69">
        <v>-42700</v>
      </c>
      <c r="BM136" s="70">
        <v>0.9838709677419355</v>
      </c>
      <c r="BN136" s="46"/>
      <c r="BO136" s="68">
        <v>-21880</v>
      </c>
      <c r="BP136" s="68">
        <v>-9690</v>
      </c>
      <c r="BQ136" s="69">
        <v>-12190</v>
      </c>
      <c r="BR136" s="70">
        <v>1.2579979360165119</v>
      </c>
      <c r="BS136" s="22"/>
      <c r="BT136" s="22"/>
      <c r="BU136" s="13"/>
      <c r="BV136" s="68">
        <v>-65814.206000000006</v>
      </c>
      <c r="BW136" s="68">
        <v>-207564.09299999999</v>
      </c>
      <c r="BX136" s="69">
        <v>141749.88699999999</v>
      </c>
      <c r="BY136" s="70">
        <v>-0.68292104357375527</v>
      </c>
      <c r="BZ136" s="22"/>
      <c r="CA136" s="68">
        <v>-64200</v>
      </c>
      <c r="CB136" s="68">
        <v>-194750</v>
      </c>
      <c r="CC136" s="69">
        <v>130550</v>
      </c>
      <c r="CD136" s="70">
        <v>-0.67034659820282405</v>
      </c>
      <c r="CE136" s="46"/>
      <c r="CF136" s="68">
        <v>-1614.2059999999999</v>
      </c>
      <c r="CG136" s="68">
        <v>-12814.093000000001</v>
      </c>
      <c r="CH136" s="69">
        <v>11199.887000000001</v>
      </c>
      <c r="CI136" s="70">
        <v>-0.87402885245174988</v>
      </c>
      <c r="CJ136" s="22"/>
      <c r="CK136" s="22"/>
      <c r="CL136" s="13"/>
      <c r="CM136" s="68">
        <v>-14047.230320000002</v>
      </c>
      <c r="CN136" s="68">
        <v>-82779.25275</v>
      </c>
      <c r="CO136" s="69">
        <v>68732.022429999997</v>
      </c>
      <c r="CP136" s="70">
        <v>-0.83030493930135163</v>
      </c>
      <c r="CQ136" s="22"/>
      <c r="CR136" s="68">
        <v>-14150.300220000008</v>
      </c>
      <c r="CS136" s="68">
        <v>-112962.66351</v>
      </c>
      <c r="CT136" s="69">
        <v>98812.363289999994</v>
      </c>
      <c r="CU136" s="70">
        <v>-0.87473471516765933</v>
      </c>
      <c r="CV136" s="46"/>
      <c r="CW136" s="68">
        <v>103.06990000000596</v>
      </c>
      <c r="CX136" s="68">
        <v>30183.410760000002</v>
      </c>
      <c r="CY136" s="69">
        <v>-30080.340859999997</v>
      </c>
      <c r="CZ136" s="70">
        <v>-0.99658521361884667</v>
      </c>
      <c r="DA136" s="22"/>
      <c r="DB136" s="22"/>
      <c r="DC136" s="13"/>
      <c r="DD136" s="68">
        <v>-151.56669333333048</v>
      </c>
      <c r="DE136" s="68">
        <v>-1740.1770000000001</v>
      </c>
      <c r="DF136" s="69">
        <v>1588.6103066666697</v>
      </c>
      <c r="DG136" s="70">
        <v>-0.91290156499406072</v>
      </c>
      <c r="DH136" s="22"/>
      <c r="DI136" s="68">
        <v>-151.56669333333048</v>
      </c>
      <c r="DJ136" s="68">
        <v>-1740.1770000000001</v>
      </c>
      <c r="DK136" s="69">
        <v>1588.6103066666697</v>
      </c>
      <c r="DL136" s="70">
        <v>-0.91290156499406072</v>
      </c>
      <c r="DM136" s="46"/>
      <c r="DN136" s="68">
        <v>0</v>
      </c>
      <c r="DO136" s="68">
        <v>0</v>
      </c>
      <c r="DP136" s="69">
        <v>0</v>
      </c>
      <c r="DQ136" s="70" t="s">
        <v>589</v>
      </c>
      <c r="DR136" s="22"/>
      <c r="DS136" s="22"/>
      <c r="DT136" s="13"/>
      <c r="DU136" s="68">
        <v>37163.159991072243</v>
      </c>
      <c r="DV136" s="68">
        <v>-20958.583473416955</v>
      </c>
      <c r="DW136" s="69">
        <v>58121.743464489198</v>
      </c>
      <c r="DX136" s="70">
        <v>-2.773171361423759</v>
      </c>
      <c r="DY136" s="22"/>
      <c r="DZ136" s="68">
        <v>40952.238164513197</v>
      </c>
      <c r="EA136" s="68">
        <v>8573.5874313728746</v>
      </c>
      <c r="EB136" s="69">
        <v>32378.650733140323</v>
      </c>
      <c r="EC136" s="70">
        <v>3.7765580618748738</v>
      </c>
      <c r="ED136" s="46"/>
      <c r="EE136" s="68">
        <v>-3789.0781734409511</v>
      </c>
      <c r="EF136" s="68">
        <v>-29532.170904789829</v>
      </c>
      <c r="EG136" s="69">
        <v>25743.092731348879</v>
      </c>
      <c r="EH136" s="70">
        <v>-0.8716965919756885</v>
      </c>
      <c r="EI136" s="22"/>
      <c r="EJ136" s="22"/>
      <c r="EK136" s="13"/>
      <c r="EL136" s="68">
        <v>-34227.057533554471</v>
      </c>
      <c r="EM136" s="68">
        <v>-33142.742943731086</v>
      </c>
      <c r="EN136" s="69">
        <v>-1084.3145898233852</v>
      </c>
      <c r="EO136" s="70">
        <v>3.2716501216097482E-2</v>
      </c>
      <c r="EP136" s="22"/>
      <c r="EQ136" s="68">
        <v>-31633.689533554469</v>
      </c>
      <c r="ER136" s="68">
        <v>-30932.878543731087</v>
      </c>
      <c r="ES136" s="69">
        <v>-700.81098982338153</v>
      </c>
      <c r="ET136" s="70">
        <v>2.2655860780386616E-2</v>
      </c>
      <c r="EU136" s="46"/>
      <c r="EV136" s="68">
        <v>-2593.3679999999999</v>
      </c>
      <c r="EW136" s="68">
        <v>-2209.8643999999986</v>
      </c>
      <c r="EX136" s="69">
        <v>-383.50360000000137</v>
      </c>
      <c r="EY136" s="70">
        <v>0.17354168880226384</v>
      </c>
      <c r="EZ136" s="22"/>
      <c r="FA136" s="22"/>
      <c r="FB136" s="13"/>
      <c r="FC136" s="68">
        <v>-500.80599999999998</v>
      </c>
      <c r="FD136" s="68">
        <v>-1650.1480000000001</v>
      </c>
      <c r="FE136" s="69">
        <v>1149.3420000000001</v>
      </c>
      <c r="FF136" s="70">
        <v>-0.69650843439497545</v>
      </c>
      <c r="FG136" s="22"/>
      <c r="FH136" s="68">
        <v>-500.80599999999998</v>
      </c>
      <c r="FI136" s="68">
        <v>-1650.1480000000001</v>
      </c>
      <c r="FJ136" s="69">
        <v>1149.3420000000001</v>
      </c>
      <c r="FK136" s="70">
        <v>-0.69650843439497545</v>
      </c>
      <c r="FL136" s="46"/>
      <c r="FM136" s="68">
        <v>0</v>
      </c>
      <c r="FN136" s="68">
        <v>0</v>
      </c>
      <c r="FO136" s="69">
        <v>0</v>
      </c>
      <c r="FP136" s="70" t="s">
        <v>589</v>
      </c>
      <c r="FQ136" s="22"/>
      <c r="FR136" s="22"/>
      <c r="FS136" s="13"/>
    </row>
    <row r="137" spans="1:175" x14ac:dyDescent="0.2">
      <c r="A137" s="42">
        <v>724</v>
      </c>
      <c r="B137" s="46"/>
      <c r="C137" s="86" t="str">
        <f>VLOOKUP($A137&amp;C$1,TEXTDF,(SPRCODE="DE")*2+(SPRCODE="FR")*3,FALSE)</f>
        <v>im Sparprozess</v>
      </c>
      <c r="D137" s="46"/>
      <c r="E137" s="46"/>
      <c r="F137" s="80">
        <f t="shared" si="51"/>
        <v>121494.58882223477</v>
      </c>
      <c r="G137" s="80">
        <f t="shared" si="51"/>
        <v>-664735.98527946079</v>
      </c>
      <c r="H137" s="93">
        <f t="shared" si="52"/>
        <v>786230.57410169556</v>
      </c>
      <c r="I137" s="94">
        <f t="shared" si="53"/>
        <v>-1.182771192642982</v>
      </c>
      <c r="J137" s="22"/>
      <c r="K137" s="80">
        <f>+SUBTOTAL(9,K138:K142)</f>
        <v>160281.73855994162</v>
      </c>
      <c r="L137" s="80">
        <f>+SUBTOTAL(9,L138:L142)</f>
        <v>-665210.27380889922</v>
      </c>
      <c r="M137" s="93">
        <f t="shared" si="54"/>
        <v>825492.01236884086</v>
      </c>
      <c r="N137" s="94">
        <f t="shared" si="55"/>
        <v>-1.2409489824055049</v>
      </c>
      <c r="O137" s="46"/>
      <c r="P137" s="80">
        <f>+SUBTOTAL(9,P138:P142)</f>
        <v>-38787.149737706837</v>
      </c>
      <c r="Q137" s="80">
        <f>+SUBTOTAL(9,Q138:Q142)</f>
        <v>474.28852943846323</v>
      </c>
      <c r="R137" s="93">
        <f t="shared" si="56"/>
        <v>-39261.438267145299</v>
      </c>
      <c r="S137" s="94">
        <f t="shared" si="57"/>
        <v>-82.779649580876679</v>
      </c>
      <c r="T137" s="22"/>
      <c r="U137" s="22"/>
      <c r="V137" s="13"/>
      <c r="W137" s="80">
        <v>257388.80199999997</v>
      </c>
      <c r="X137" s="80">
        <v>-219426.37699999995</v>
      </c>
      <c r="Y137" s="93">
        <v>476815.17899999989</v>
      </c>
      <c r="Z137" s="94">
        <v>-2.1730075732873262</v>
      </c>
      <c r="AA137" s="22"/>
      <c r="AB137" s="80">
        <v>272835.95399999997</v>
      </c>
      <c r="AC137" s="80">
        <v>-209106.86499999996</v>
      </c>
      <c r="AD137" s="93">
        <v>481942.8189999999</v>
      </c>
      <c r="AE137" s="94">
        <v>-2.3047680381033882</v>
      </c>
      <c r="AF137" s="46"/>
      <c r="AG137" s="80">
        <v>-15447.151999999998</v>
      </c>
      <c r="AH137" s="80">
        <v>-10319.511999999999</v>
      </c>
      <c r="AI137" s="93">
        <v>-5127.6399999999994</v>
      </c>
      <c r="AJ137" s="94">
        <v>0.49688783733184283</v>
      </c>
      <c r="AK137" s="22"/>
      <c r="AL137" s="22"/>
      <c r="AM137" s="13"/>
      <c r="AN137" s="80">
        <v>10299.758680000203</v>
      </c>
      <c r="AO137" s="80">
        <v>-126940.15096000003</v>
      </c>
      <c r="AP137" s="93">
        <v>137239.90964000023</v>
      </c>
      <c r="AQ137" s="94">
        <v>-1.0811386988443534</v>
      </c>
      <c r="AR137" s="22"/>
      <c r="AS137" s="80">
        <v>10299.758680000203</v>
      </c>
      <c r="AT137" s="80">
        <v>-126940.15096000003</v>
      </c>
      <c r="AU137" s="93">
        <v>137239.90964000023</v>
      </c>
      <c r="AV137" s="94">
        <v>-1.0811386988443534</v>
      </c>
      <c r="AW137" s="46"/>
      <c r="AX137" s="80">
        <v>0</v>
      </c>
      <c r="AY137" s="80">
        <v>0</v>
      </c>
      <c r="AZ137" s="93">
        <v>0</v>
      </c>
      <c r="BA137" s="94" t="s">
        <v>589</v>
      </c>
      <c r="BB137" s="22"/>
      <c r="BC137" s="22"/>
      <c r="BD137" s="13"/>
      <c r="BE137" s="80">
        <v>-120280</v>
      </c>
      <c r="BF137" s="80">
        <v>-62390</v>
      </c>
      <c r="BG137" s="93">
        <v>-57890</v>
      </c>
      <c r="BH137" s="94">
        <v>0.92787305657958008</v>
      </c>
      <c r="BI137" s="22"/>
      <c r="BJ137" s="80">
        <v>-99600</v>
      </c>
      <c r="BK137" s="80">
        <v>-53900</v>
      </c>
      <c r="BL137" s="93">
        <v>-45700</v>
      </c>
      <c r="BM137" s="94">
        <v>0.84786641929499074</v>
      </c>
      <c r="BN137" s="46"/>
      <c r="BO137" s="80">
        <v>-20680</v>
      </c>
      <c r="BP137" s="80">
        <v>-8490</v>
      </c>
      <c r="BQ137" s="93">
        <v>-12190</v>
      </c>
      <c r="BR137" s="94">
        <v>1.4358068315665489</v>
      </c>
      <c r="BS137" s="22"/>
      <c r="BT137" s="22"/>
      <c r="BU137" s="13"/>
      <c r="BV137" s="80">
        <v>-36114.108999999997</v>
      </c>
      <c r="BW137" s="80">
        <v>-134004.927</v>
      </c>
      <c r="BX137" s="93">
        <v>97890.817999999999</v>
      </c>
      <c r="BY137" s="94">
        <v>-0.73050163297353987</v>
      </c>
      <c r="BZ137" s="22"/>
      <c r="CA137" s="80">
        <v>-35600</v>
      </c>
      <c r="CB137" s="80">
        <v>-132500</v>
      </c>
      <c r="CC137" s="93">
        <v>96900</v>
      </c>
      <c r="CD137" s="94">
        <v>-0.7313207547169811</v>
      </c>
      <c r="CE137" s="46"/>
      <c r="CF137" s="80">
        <v>-514.10899999999992</v>
      </c>
      <c r="CG137" s="80">
        <v>-1504.9270000000001</v>
      </c>
      <c r="CH137" s="93">
        <v>990.81800000000021</v>
      </c>
      <c r="CI137" s="94">
        <v>-0.65838276540988372</v>
      </c>
      <c r="CJ137" s="22"/>
      <c r="CK137" s="22"/>
      <c r="CL137" s="13"/>
      <c r="CM137" s="80">
        <v>-16800</v>
      </c>
      <c r="CN137" s="80">
        <v>-86800</v>
      </c>
      <c r="CO137" s="93">
        <v>70000</v>
      </c>
      <c r="CP137" s="94">
        <v>-0.80645161290322576</v>
      </c>
      <c r="CQ137" s="22"/>
      <c r="CR137" s="80">
        <v>-16900</v>
      </c>
      <c r="CS137" s="80">
        <v>-114600</v>
      </c>
      <c r="CT137" s="93">
        <v>97700</v>
      </c>
      <c r="CU137" s="94">
        <v>-0.85253054101221637</v>
      </c>
      <c r="CV137" s="46"/>
      <c r="CW137" s="80">
        <v>100</v>
      </c>
      <c r="CX137" s="80">
        <v>27800</v>
      </c>
      <c r="CY137" s="93">
        <v>-27700</v>
      </c>
      <c r="CZ137" s="94">
        <v>-0.99640287769784175</v>
      </c>
      <c r="DA137" s="22"/>
      <c r="DB137" s="22"/>
      <c r="DC137" s="13"/>
      <c r="DD137" s="80">
        <v>-4213.3326933333301</v>
      </c>
      <c r="DE137" s="80">
        <v>-1450</v>
      </c>
      <c r="DF137" s="93">
        <v>-2763.3326933333301</v>
      </c>
      <c r="DG137" s="94">
        <v>1.9057466850574691</v>
      </c>
      <c r="DH137" s="22"/>
      <c r="DI137" s="80">
        <v>-4213.3326933333301</v>
      </c>
      <c r="DJ137" s="80">
        <v>-1450</v>
      </c>
      <c r="DK137" s="93">
        <v>-2763.3326933333301</v>
      </c>
      <c r="DL137" s="94">
        <v>1.9057466850574691</v>
      </c>
      <c r="DM137" s="46"/>
      <c r="DN137" s="80">
        <v>0</v>
      </c>
      <c r="DO137" s="80">
        <v>0</v>
      </c>
      <c r="DP137" s="93">
        <v>0</v>
      </c>
      <c r="DQ137" s="94" t="s">
        <v>589</v>
      </c>
      <c r="DR137" s="22"/>
      <c r="DS137" s="22"/>
      <c r="DT137" s="13"/>
      <c r="DU137" s="80">
        <v>64748.869369122447</v>
      </c>
      <c r="DV137" s="80">
        <v>237.78822427032901</v>
      </c>
      <c r="DW137" s="93">
        <v>64511.08114485212</v>
      </c>
      <c r="DX137" s="94">
        <v>271.2963660955424</v>
      </c>
      <c r="DY137" s="22"/>
      <c r="DZ137" s="80">
        <v>65593.854106829283</v>
      </c>
      <c r="EA137" s="80">
        <v>6869.7686948318715</v>
      </c>
      <c r="EB137" s="93">
        <v>58724.08541199741</v>
      </c>
      <c r="EC137" s="94">
        <v>8.5481896146191296</v>
      </c>
      <c r="ED137" s="46"/>
      <c r="EE137" s="80">
        <v>-844.98473770683268</v>
      </c>
      <c r="EF137" s="80">
        <v>-6631.9804705615425</v>
      </c>
      <c r="EG137" s="93">
        <v>5786.9957328547098</v>
      </c>
      <c r="EH137" s="94">
        <v>-0.8725893808859051</v>
      </c>
      <c r="EI137" s="22"/>
      <c r="EJ137" s="22"/>
      <c r="EK137" s="13"/>
      <c r="EL137" s="80">
        <v>-33034.593533554471</v>
      </c>
      <c r="EM137" s="80">
        <v>-31312.170543731088</v>
      </c>
      <c r="EN137" s="93">
        <v>-1722.4229898233825</v>
      </c>
      <c r="EO137" s="94">
        <v>5.5008099403962341E-2</v>
      </c>
      <c r="EP137" s="22"/>
      <c r="EQ137" s="80">
        <v>-31633.689533554469</v>
      </c>
      <c r="ER137" s="80">
        <v>-30932.878543731087</v>
      </c>
      <c r="ES137" s="93">
        <v>-700.81098982338153</v>
      </c>
      <c r="ET137" s="94">
        <v>2.2655860780386616E-2</v>
      </c>
      <c r="EU137" s="46"/>
      <c r="EV137" s="80">
        <v>-1400.904</v>
      </c>
      <c r="EW137" s="80">
        <v>-379.29199999999997</v>
      </c>
      <c r="EX137" s="93">
        <v>-1021.6120000000001</v>
      </c>
      <c r="EY137" s="94">
        <v>2.6934709933244045</v>
      </c>
      <c r="EZ137" s="22"/>
      <c r="FA137" s="22"/>
      <c r="FB137" s="13"/>
      <c r="FC137" s="80">
        <v>-500.80599999999998</v>
      </c>
      <c r="FD137" s="80">
        <v>-2650.1480000000001</v>
      </c>
      <c r="FE137" s="93">
        <v>2149.3420000000001</v>
      </c>
      <c r="FF137" s="94">
        <v>-0.8110271577285495</v>
      </c>
      <c r="FG137" s="22"/>
      <c r="FH137" s="80">
        <v>-500.80599999999998</v>
      </c>
      <c r="FI137" s="80">
        <v>-2650.1480000000001</v>
      </c>
      <c r="FJ137" s="93">
        <v>2149.3420000000001</v>
      </c>
      <c r="FK137" s="94">
        <v>-0.8110271577285495</v>
      </c>
      <c r="FL137" s="46"/>
      <c r="FM137" s="80">
        <v>0</v>
      </c>
      <c r="FN137" s="80">
        <v>0</v>
      </c>
      <c r="FO137" s="93">
        <v>0</v>
      </c>
      <c r="FP137" s="94" t="s">
        <v>589</v>
      </c>
      <c r="FQ137" s="22"/>
      <c r="FR137" s="22"/>
      <c r="FS137" s="13"/>
    </row>
    <row r="138" spans="1:175" x14ac:dyDescent="0.2">
      <c r="A138" s="42">
        <v>725</v>
      </c>
      <c r="B138" s="46"/>
      <c r="C138" s="46"/>
      <c r="D138" s="46" t="str">
        <f>VLOOKUP($A138&amp;D$1,TEXTDF,(SPRCODE="DE")*2+(SPRCODE="FR")*3,FALSE)</f>
        <v>Langlebigkeitsrisiko</v>
      </c>
      <c r="E138" s="46"/>
      <c r="F138" s="80">
        <f t="shared" si="51"/>
        <v>127215.13991125653</v>
      </c>
      <c r="G138" s="80">
        <f t="shared" si="51"/>
        <v>-694929.61419695069</v>
      </c>
      <c r="H138" s="93">
        <f t="shared" si="52"/>
        <v>822144.75410820718</v>
      </c>
      <c r="I138" s="94">
        <f t="shared" si="53"/>
        <v>-1.1830619062885444</v>
      </c>
      <c r="J138" s="22"/>
      <c r="K138" s="80">
        <f t="shared" ref="K138:K142" si="66">+AB138*$G$5+AS138*$H$5+BJ138*$I$5+CA138*$K$5+CR138*$L$5+DI138*$M$5+DZ138*$N$5+EQ138*$P$5+FH138*$Q$5</f>
        <v>158966.93613940707</v>
      </c>
      <c r="L138" s="80">
        <f t="shared" ref="L138:L142" si="67">+AC138*$G$5+AT138*$H$5+BK138*$I$5+CB138*$K$5+CS138*$L$5+DJ138*$M$5+EA138*$N$5+ER138*$P$5+FI138*$Q$5</f>
        <v>-651341.05241114215</v>
      </c>
      <c r="M138" s="93">
        <f t="shared" si="54"/>
        <v>810307.98855054926</v>
      </c>
      <c r="N138" s="94">
        <f t="shared" si="55"/>
        <v>-1.2440609808808172</v>
      </c>
      <c r="O138" s="46"/>
      <c r="P138" s="80">
        <f t="shared" ref="P138:P142" si="68">+AG138*$G$5+AX138*$H$5+BO138*$I$5+CF138*$K$5+CW138*$L$5+DN138*$M$5+EE138*$N$5+EV138*$P$5+FM138*$Q$5</f>
        <v>-31751.796228150542</v>
      </c>
      <c r="Q138" s="80">
        <f t="shared" ref="Q138:Q142" si="69">+AH138*$G$5+AY138*$H$5+BP138*$I$5+CG138*$K$5+CX138*$L$5+DO138*$M$5+EF138*$N$5+EW138*$P$5+FN138*$Q$5</f>
        <v>-43588.561785808517</v>
      </c>
      <c r="R138" s="93">
        <f t="shared" si="56"/>
        <v>11836.765557657975</v>
      </c>
      <c r="S138" s="94">
        <f t="shared" si="57"/>
        <v>-0.27155668993675686</v>
      </c>
      <c r="T138" s="22"/>
      <c r="U138" s="22"/>
      <c r="V138" s="13"/>
      <c r="W138" s="80">
        <v>136988.802</v>
      </c>
      <c r="X138" s="80">
        <v>-377126.37699999998</v>
      </c>
      <c r="Y138" s="93">
        <v>514115.179</v>
      </c>
      <c r="Z138" s="94">
        <v>-1.3632437568799385</v>
      </c>
      <c r="AA138" s="22"/>
      <c r="AB138" s="80">
        <v>154069.72099999999</v>
      </c>
      <c r="AC138" s="80">
        <v>-347114.86199999996</v>
      </c>
      <c r="AD138" s="93">
        <v>501184.58299999998</v>
      </c>
      <c r="AE138" s="94">
        <v>-1.4438580362485314</v>
      </c>
      <c r="AF138" s="46"/>
      <c r="AG138" s="80">
        <v>-17080.918999999998</v>
      </c>
      <c r="AH138" s="80">
        <v>-30011.514999999999</v>
      </c>
      <c r="AI138" s="93">
        <v>12930.596000000001</v>
      </c>
      <c r="AJ138" s="94">
        <v>-0.43085449035145351</v>
      </c>
      <c r="AK138" s="22"/>
      <c r="AL138" s="22"/>
      <c r="AM138" s="13"/>
      <c r="AN138" s="80">
        <v>96145.285220000194</v>
      </c>
      <c r="AO138" s="80">
        <v>-93513.609790000031</v>
      </c>
      <c r="AP138" s="93">
        <v>189658.89501000021</v>
      </c>
      <c r="AQ138" s="94">
        <v>-2.0281421649309657</v>
      </c>
      <c r="AR138" s="22"/>
      <c r="AS138" s="80">
        <v>96145.285220000194</v>
      </c>
      <c r="AT138" s="80">
        <v>-93513.609790000031</v>
      </c>
      <c r="AU138" s="93">
        <v>189658.89501000021</v>
      </c>
      <c r="AV138" s="94">
        <v>-2.0281421649309657</v>
      </c>
      <c r="AW138" s="46"/>
      <c r="AX138" s="80">
        <v>0</v>
      </c>
      <c r="AY138" s="80">
        <v>0</v>
      </c>
      <c r="AZ138" s="93">
        <v>0</v>
      </c>
      <c r="BA138" s="94" t="s">
        <v>589</v>
      </c>
      <c r="BB138" s="22"/>
      <c r="BC138" s="22"/>
      <c r="BD138" s="13"/>
      <c r="BE138" s="80">
        <v>-88580</v>
      </c>
      <c r="BF138" s="80">
        <v>-190</v>
      </c>
      <c r="BG138" s="93">
        <v>-88390</v>
      </c>
      <c r="BH138" s="94">
        <v>465.21052631578948</v>
      </c>
      <c r="BI138" s="22"/>
      <c r="BJ138" s="80">
        <v>-82100</v>
      </c>
      <c r="BK138" s="80">
        <v>400</v>
      </c>
      <c r="BL138" s="93">
        <v>-82500</v>
      </c>
      <c r="BM138" s="94">
        <v>-206.25</v>
      </c>
      <c r="BN138" s="46"/>
      <c r="BO138" s="80">
        <v>-6480</v>
      </c>
      <c r="BP138" s="80">
        <v>-590</v>
      </c>
      <c r="BQ138" s="93">
        <v>-5890</v>
      </c>
      <c r="BR138" s="94">
        <v>9.9830508474576263</v>
      </c>
      <c r="BS138" s="22"/>
      <c r="BT138" s="22"/>
      <c r="BU138" s="13"/>
      <c r="BV138" s="80">
        <v>-77914.108999999997</v>
      </c>
      <c r="BW138" s="80">
        <v>-195104.927</v>
      </c>
      <c r="BX138" s="93">
        <v>117190.818</v>
      </c>
      <c r="BY138" s="94">
        <v>-0.60065534890361838</v>
      </c>
      <c r="BZ138" s="22"/>
      <c r="CA138" s="80">
        <v>-77600</v>
      </c>
      <c r="CB138" s="80">
        <v>-194100</v>
      </c>
      <c r="CC138" s="93">
        <v>116500</v>
      </c>
      <c r="CD138" s="94">
        <v>-0.60020607934054615</v>
      </c>
      <c r="CE138" s="46"/>
      <c r="CF138" s="80">
        <v>-314.10899999999998</v>
      </c>
      <c r="CG138" s="80">
        <v>-1004.927</v>
      </c>
      <c r="CH138" s="93">
        <v>690.81799999999998</v>
      </c>
      <c r="CI138" s="94">
        <v>-0.68743102732835326</v>
      </c>
      <c r="CJ138" s="22"/>
      <c r="CK138" s="22"/>
      <c r="CL138" s="13"/>
      <c r="CM138" s="80">
        <v>4500</v>
      </c>
      <c r="CN138" s="80">
        <v>-11000</v>
      </c>
      <c r="CO138" s="93">
        <v>15500</v>
      </c>
      <c r="CP138" s="94">
        <v>-1.4090909090909092</v>
      </c>
      <c r="CQ138" s="22"/>
      <c r="CR138" s="80">
        <v>4500</v>
      </c>
      <c r="CS138" s="80">
        <v>-13500</v>
      </c>
      <c r="CT138" s="93">
        <v>18000</v>
      </c>
      <c r="CU138" s="94">
        <v>-1.3333333333333333</v>
      </c>
      <c r="CV138" s="46"/>
      <c r="CW138" s="80">
        <v>0</v>
      </c>
      <c r="CX138" s="80">
        <v>2500</v>
      </c>
      <c r="CY138" s="93">
        <v>-2500</v>
      </c>
      <c r="CZ138" s="94">
        <v>-1</v>
      </c>
      <c r="DA138" s="22"/>
      <c r="DB138" s="22"/>
      <c r="DC138" s="13"/>
      <c r="DD138" s="80">
        <v>3900</v>
      </c>
      <c r="DE138" s="80">
        <v>7900</v>
      </c>
      <c r="DF138" s="93">
        <v>-4000</v>
      </c>
      <c r="DG138" s="94">
        <v>-0.50632911392405067</v>
      </c>
      <c r="DH138" s="22"/>
      <c r="DI138" s="80">
        <v>3900</v>
      </c>
      <c r="DJ138" s="80">
        <v>7900</v>
      </c>
      <c r="DK138" s="93">
        <v>-4000</v>
      </c>
      <c r="DL138" s="94">
        <v>-0.50632911392405067</v>
      </c>
      <c r="DM138" s="46"/>
      <c r="DN138" s="80">
        <v>0</v>
      </c>
      <c r="DO138" s="80">
        <v>0</v>
      </c>
      <c r="DP138" s="93">
        <v>0</v>
      </c>
      <c r="DQ138" s="94" t="s">
        <v>589</v>
      </c>
      <c r="DR138" s="22"/>
      <c r="DS138" s="22"/>
      <c r="DT138" s="13"/>
      <c r="DU138" s="80">
        <v>67991.417224810823</v>
      </c>
      <c r="DV138" s="80">
        <v>-5828.2328632196131</v>
      </c>
      <c r="DW138" s="93">
        <v>73819.650088030437</v>
      </c>
      <c r="DX138" s="94">
        <v>-12.665871769449382</v>
      </c>
      <c r="DY138" s="22"/>
      <c r="DZ138" s="80">
        <v>75868.185452961363</v>
      </c>
      <c r="EA138" s="80">
        <v>8653.8869225889084</v>
      </c>
      <c r="EB138" s="93">
        <v>67214.298530372456</v>
      </c>
      <c r="EC138" s="94">
        <v>7.766949017432335</v>
      </c>
      <c r="ED138" s="46"/>
      <c r="EE138" s="80">
        <v>-7876.768228150544</v>
      </c>
      <c r="EF138" s="80">
        <v>-14482.119785808522</v>
      </c>
      <c r="EG138" s="93">
        <v>6605.3515576579775</v>
      </c>
      <c r="EH138" s="94">
        <v>-0.45610391678508044</v>
      </c>
      <c r="EI138" s="22"/>
      <c r="EJ138" s="22"/>
      <c r="EK138" s="13"/>
      <c r="EL138" s="80">
        <v>-15816.255533554471</v>
      </c>
      <c r="EM138" s="80">
        <v>-17766.467543731087</v>
      </c>
      <c r="EN138" s="93">
        <v>1950.2120101766159</v>
      </c>
      <c r="EO138" s="94">
        <v>-0.10976926084919736</v>
      </c>
      <c r="EP138" s="22"/>
      <c r="EQ138" s="80">
        <v>-15816.255533554471</v>
      </c>
      <c r="ER138" s="80">
        <v>-17766.467543731087</v>
      </c>
      <c r="ES138" s="93">
        <v>1950.2120101766159</v>
      </c>
      <c r="ET138" s="94">
        <v>-0.10976926084919736</v>
      </c>
      <c r="EU138" s="46"/>
      <c r="EV138" s="80">
        <v>0</v>
      </c>
      <c r="EW138" s="80">
        <v>0</v>
      </c>
      <c r="EX138" s="93">
        <v>0</v>
      </c>
      <c r="EY138" s="94" t="s">
        <v>589</v>
      </c>
      <c r="EZ138" s="22"/>
      <c r="FA138" s="22"/>
      <c r="FB138" s="13"/>
      <c r="FC138" s="80">
        <v>0</v>
      </c>
      <c r="FD138" s="80">
        <v>-2300</v>
      </c>
      <c r="FE138" s="93">
        <v>2300</v>
      </c>
      <c r="FF138" s="94">
        <v>-1</v>
      </c>
      <c r="FG138" s="22"/>
      <c r="FH138" s="80">
        <v>0</v>
      </c>
      <c r="FI138" s="80">
        <v>-2300</v>
      </c>
      <c r="FJ138" s="93">
        <v>2300</v>
      </c>
      <c r="FK138" s="94">
        <v>-1</v>
      </c>
      <c r="FL138" s="46"/>
      <c r="FM138" s="80">
        <v>0</v>
      </c>
      <c r="FN138" s="80">
        <v>0</v>
      </c>
      <c r="FO138" s="93">
        <v>0</v>
      </c>
      <c r="FP138" s="94" t="s">
        <v>589</v>
      </c>
      <c r="FQ138" s="22"/>
      <c r="FR138" s="22"/>
      <c r="FS138" s="13"/>
    </row>
    <row r="139" spans="1:175" x14ac:dyDescent="0.2">
      <c r="A139" s="42">
        <v>726</v>
      </c>
      <c r="B139" s="46"/>
      <c r="C139" s="46"/>
      <c r="D139" s="46" t="str">
        <f>VLOOKUP($A139&amp;D$1,TEXTDF,(SPRCODE="DE")*2+(SPRCODE="FR")*3,FALSE)</f>
        <v>Deckungslücken bei Rentenumwandlung</v>
      </c>
      <c r="E139" s="46"/>
      <c r="F139" s="80">
        <f t="shared" si="51"/>
        <v>188806.37351431159</v>
      </c>
      <c r="G139" s="80">
        <f t="shared" si="51"/>
        <v>276439.33191748994</v>
      </c>
      <c r="H139" s="93">
        <f t="shared" si="52"/>
        <v>-87632.958403178345</v>
      </c>
      <c r="I139" s="94">
        <f t="shared" si="53"/>
        <v>-0.31700611412754587</v>
      </c>
      <c r="J139" s="22"/>
      <c r="K139" s="80">
        <f t="shared" si="66"/>
        <v>193048.71611386788</v>
      </c>
      <c r="L139" s="80">
        <f t="shared" si="67"/>
        <v>251297.18960224296</v>
      </c>
      <c r="M139" s="93">
        <f t="shared" si="54"/>
        <v>-58248.473488375079</v>
      </c>
      <c r="N139" s="94">
        <f t="shared" si="55"/>
        <v>-0.23179118549066013</v>
      </c>
      <c r="O139" s="46"/>
      <c r="P139" s="80">
        <f t="shared" si="68"/>
        <v>-4242.3425995562884</v>
      </c>
      <c r="Q139" s="80">
        <f t="shared" si="69"/>
        <v>25142.14231524698</v>
      </c>
      <c r="R139" s="93">
        <f t="shared" si="56"/>
        <v>-29384.484914803266</v>
      </c>
      <c r="S139" s="94">
        <f t="shared" si="57"/>
        <v>-1.1687343324352912</v>
      </c>
      <c r="T139" s="22"/>
      <c r="U139" s="22"/>
      <c r="V139" s="13"/>
      <c r="W139" s="80">
        <v>120400</v>
      </c>
      <c r="X139" s="80">
        <v>157700</v>
      </c>
      <c r="Y139" s="93">
        <v>-37300</v>
      </c>
      <c r="Z139" s="94">
        <v>-0.23652504755865567</v>
      </c>
      <c r="AA139" s="22"/>
      <c r="AB139" s="80">
        <v>118766.23299999999</v>
      </c>
      <c r="AC139" s="80">
        <v>138007.997</v>
      </c>
      <c r="AD139" s="93">
        <v>-19241.76400000001</v>
      </c>
      <c r="AE139" s="94">
        <v>-0.13942499288646304</v>
      </c>
      <c r="AF139" s="46"/>
      <c r="AG139" s="80">
        <v>1633.7670000000001</v>
      </c>
      <c r="AH139" s="80">
        <v>19692.003000000001</v>
      </c>
      <c r="AI139" s="93">
        <v>-18058.236000000001</v>
      </c>
      <c r="AJ139" s="94">
        <v>-0.91703398582663231</v>
      </c>
      <c r="AK139" s="22"/>
      <c r="AL139" s="22"/>
      <c r="AM139" s="13"/>
      <c r="AN139" s="80">
        <v>62154.473460000001</v>
      </c>
      <c r="AO139" s="80">
        <v>82573.458830000003</v>
      </c>
      <c r="AP139" s="93">
        <v>-20418.985370000002</v>
      </c>
      <c r="AQ139" s="94">
        <v>-0.24728266999252213</v>
      </c>
      <c r="AR139" s="22"/>
      <c r="AS139" s="80">
        <v>62154.473460000001</v>
      </c>
      <c r="AT139" s="80">
        <v>82573.458830000003</v>
      </c>
      <c r="AU139" s="93">
        <v>-20418.985370000002</v>
      </c>
      <c r="AV139" s="94">
        <v>-0.24728266999252213</v>
      </c>
      <c r="AW139" s="46"/>
      <c r="AX139" s="80">
        <v>0</v>
      </c>
      <c r="AY139" s="80">
        <v>0</v>
      </c>
      <c r="AZ139" s="93">
        <v>0</v>
      </c>
      <c r="BA139" s="94" t="s">
        <v>589</v>
      </c>
      <c r="BB139" s="22"/>
      <c r="BC139" s="22"/>
      <c r="BD139" s="13"/>
      <c r="BE139" s="80">
        <v>-36800</v>
      </c>
      <c r="BF139" s="80">
        <v>-19200</v>
      </c>
      <c r="BG139" s="93">
        <v>-17600</v>
      </c>
      <c r="BH139" s="94">
        <v>0.91666666666666674</v>
      </c>
      <c r="BI139" s="22"/>
      <c r="BJ139" s="80">
        <v>-32100</v>
      </c>
      <c r="BK139" s="80">
        <v>-16300</v>
      </c>
      <c r="BL139" s="93">
        <v>-15800</v>
      </c>
      <c r="BM139" s="94">
        <v>0.96932515337423308</v>
      </c>
      <c r="BN139" s="46"/>
      <c r="BO139" s="80">
        <v>-4700</v>
      </c>
      <c r="BP139" s="80">
        <v>-2900</v>
      </c>
      <c r="BQ139" s="93">
        <v>-1800</v>
      </c>
      <c r="BR139" s="94">
        <v>0.6206896551724137</v>
      </c>
      <c r="BS139" s="22"/>
      <c r="BT139" s="22"/>
      <c r="BU139" s="13"/>
      <c r="BV139" s="80">
        <v>41800</v>
      </c>
      <c r="BW139" s="80">
        <v>61100</v>
      </c>
      <c r="BX139" s="93">
        <v>-19300</v>
      </c>
      <c r="BY139" s="94">
        <v>-0.31587561374795414</v>
      </c>
      <c r="BZ139" s="22"/>
      <c r="CA139" s="80">
        <v>42000</v>
      </c>
      <c r="CB139" s="80">
        <v>61600</v>
      </c>
      <c r="CC139" s="93">
        <v>-19600</v>
      </c>
      <c r="CD139" s="94">
        <v>-0.31818181818181823</v>
      </c>
      <c r="CE139" s="46"/>
      <c r="CF139" s="80">
        <v>-200</v>
      </c>
      <c r="CG139" s="80">
        <v>-500</v>
      </c>
      <c r="CH139" s="93">
        <v>300</v>
      </c>
      <c r="CI139" s="94">
        <v>-0.6</v>
      </c>
      <c r="CJ139" s="22"/>
      <c r="CK139" s="22"/>
      <c r="CL139" s="13"/>
      <c r="CM139" s="80">
        <v>-3000</v>
      </c>
      <c r="CN139" s="80">
        <v>-10500</v>
      </c>
      <c r="CO139" s="93">
        <v>7500</v>
      </c>
      <c r="CP139" s="94">
        <v>-0.7142857142857143</v>
      </c>
      <c r="CQ139" s="22"/>
      <c r="CR139" s="80">
        <v>-3000</v>
      </c>
      <c r="CS139" s="80">
        <v>-11500</v>
      </c>
      <c r="CT139" s="93">
        <v>8500</v>
      </c>
      <c r="CU139" s="94">
        <v>-0.73913043478260865</v>
      </c>
      <c r="CV139" s="46"/>
      <c r="CW139" s="80">
        <v>0</v>
      </c>
      <c r="CX139" s="80">
        <v>1000</v>
      </c>
      <c r="CY139" s="93">
        <v>-1000</v>
      </c>
      <c r="CZ139" s="94">
        <v>-1</v>
      </c>
      <c r="DA139" s="22"/>
      <c r="DB139" s="22"/>
      <c r="DC139" s="13"/>
      <c r="DD139" s="80">
        <v>6400</v>
      </c>
      <c r="DE139" s="80">
        <v>-1300</v>
      </c>
      <c r="DF139" s="93">
        <v>7700</v>
      </c>
      <c r="DG139" s="94">
        <v>-5.9230769230769234</v>
      </c>
      <c r="DH139" s="22"/>
      <c r="DI139" s="80">
        <v>6400</v>
      </c>
      <c r="DJ139" s="80">
        <v>-1300</v>
      </c>
      <c r="DK139" s="93">
        <v>7700</v>
      </c>
      <c r="DL139" s="94">
        <v>-5.9230769230769234</v>
      </c>
      <c r="DM139" s="46"/>
      <c r="DN139" s="80">
        <v>0</v>
      </c>
      <c r="DO139" s="80">
        <v>0</v>
      </c>
      <c r="DP139" s="93">
        <v>0</v>
      </c>
      <c r="DQ139" s="94" t="s">
        <v>589</v>
      </c>
      <c r="DR139" s="22"/>
      <c r="DS139" s="22"/>
      <c r="DT139" s="13"/>
      <c r="DU139" s="80">
        <v>-2147.293945688371</v>
      </c>
      <c r="DV139" s="80">
        <v>6066.0210874899421</v>
      </c>
      <c r="DW139" s="93">
        <v>-8213.3150331783127</v>
      </c>
      <c r="DX139" s="94">
        <v>-1.3539872207363031</v>
      </c>
      <c r="DY139" s="22"/>
      <c r="DZ139" s="80">
        <v>-1171.1843461320827</v>
      </c>
      <c r="EA139" s="80">
        <v>-1784.1182277570367</v>
      </c>
      <c r="EB139" s="93">
        <v>612.93388162495398</v>
      </c>
      <c r="EC139" s="94">
        <v>-0.34355003614055557</v>
      </c>
      <c r="ED139" s="46"/>
      <c r="EE139" s="80">
        <v>-976.10959955628823</v>
      </c>
      <c r="EF139" s="80">
        <v>7850.1393152469791</v>
      </c>
      <c r="EG139" s="93">
        <v>-8826.2489148032673</v>
      </c>
      <c r="EH139" s="94">
        <v>-1.1243429651828514</v>
      </c>
      <c r="EI139" s="22"/>
      <c r="EJ139" s="22"/>
      <c r="EK139" s="13"/>
      <c r="EL139" s="80">
        <v>0</v>
      </c>
      <c r="EM139" s="80">
        <v>0</v>
      </c>
      <c r="EN139" s="93">
        <v>0</v>
      </c>
      <c r="EO139" s="94" t="s">
        <v>589</v>
      </c>
      <c r="EP139" s="22"/>
      <c r="EQ139" s="80">
        <v>0</v>
      </c>
      <c r="ER139" s="80">
        <v>0</v>
      </c>
      <c r="ES139" s="93">
        <v>0</v>
      </c>
      <c r="ET139" s="94" t="s">
        <v>589</v>
      </c>
      <c r="EU139" s="46"/>
      <c r="EV139" s="80">
        <v>0</v>
      </c>
      <c r="EW139" s="80">
        <v>0</v>
      </c>
      <c r="EX139" s="93">
        <v>0</v>
      </c>
      <c r="EY139" s="94" t="s">
        <v>589</v>
      </c>
      <c r="EZ139" s="22"/>
      <c r="FA139" s="22"/>
      <c r="FB139" s="13"/>
      <c r="FC139" s="80">
        <v>-0.80600000000000094</v>
      </c>
      <c r="FD139" s="80">
        <v>-0.14799999999999969</v>
      </c>
      <c r="FE139" s="93">
        <v>-0.65800000000000125</v>
      </c>
      <c r="FF139" s="94">
        <v>4.4459459459459634</v>
      </c>
      <c r="FG139" s="22"/>
      <c r="FH139" s="80">
        <v>-0.80600000000000094</v>
      </c>
      <c r="FI139" s="80">
        <v>-0.14799999999999969</v>
      </c>
      <c r="FJ139" s="93">
        <v>-0.65800000000000125</v>
      </c>
      <c r="FK139" s="94">
        <v>4.4459459459459634</v>
      </c>
      <c r="FL139" s="46"/>
      <c r="FM139" s="80">
        <v>0</v>
      </c>
      <c r="FN139" s="80">
        <v>0</v>
      </c>
      <c r="FO139" s="93">
        <v>0</v>
      </c>
      <c r="FP139" s="94" t="s">
        <v>589</v>
      </c>
      <c r="FQ139" s="22"/>
      <c r="FR139" s="22"/>
      <c r="FS139" s="13"/>
    </row>
    <row r="140" spans="1:175" x14ac:dyDescent="0.2">
      <c r="A140" s="42">
        <v>727</v>
      </c>
      <c r="B140" s="46"/>
      <c r="C140" s="46"/>
      <c r="D140" s="46" t="str">
        <f>VLOOKUP($A140&amp;D$1,TEXTDF,(SPRCODE="DE")*2+(SPRCODE="FR")*3,FALSE)</f>
        <v>Zinsgarantien</v>
      </c>
      <c r="E140" s="46"/>
      <c r="F140" s="80">
        <f t="shared" si="51"/>
        <v>-139797.905</v>
      </c>
      <c r="G140" s="80">
        <f t="shared" si="51"/>
        <v>-205395.70299999998</v>
      </c>
      <c r="H140" s="93">
        <f t="shared" si="52"/>
        <v>65597.797999999981</v>
      </c>
      <c r="I140" s="94">
        <f t="shared" si="53"/>
        <v>-0.3193727864891116</v>
      </c>
      <c r="J140" s="22"/>
      <c r="K140" s="80">
        <f t="shared" si="66"/>
        <v>-128997.001</v>
      </c>
      <c r="L140" s="80">
        <f t="shared" si="67"/>
        <v>-219816.41099999999</v>
      </c>
      <c r="M140" s="93">
        <f t="shared" si="54"/>
        <v>90819.409999999989</v>
      </c>
      <c r="N140" s="94">
        <f t="shared" si="55"/>
        <v>-0.41316028037597241</v>
      </c>
      <c r="O140" s="46"/>
      <c r="P140" s="80">
        <f t="shared" si="68"/>
        <v>-10800.904</v>
      </c>
      <c r="Q140" s="80">
        <f t="shared" si="69"/>
        <v>14420.708000000001</v>
      </c>
      <c r="R140" s="93">
        <f t="shared" si="56"/>
        <v>-25221.612000000001</v>
      </c>
      <c r="S140" s="94">
        <f t="shared" si="57"/>
        <v>-1.7489856947384275</v>
      </c>
      <c r="T140" s="22"/>
      <c r="U140" s="22"/>
      <c r="V140" s="13"/>
      <c r="W140" s="80">
        <v>0</v>
      </c>
      <c r="X140" s="80">
        <v>0</v>
      </c>
      <c r="Y140" s="93">
        <v>0</v>
      </c>
      <c r="Z140" s="94" t="s">
        <v>589</v>
      </c>
      <c r="AA140" s="22"/>
      <c r="AB140" s="80">
        <v>0</v>
      </c>
      <c r="AC140" s="80">
        <v>0</v>
      </c>
      <c r="AD140" s="93">
        <v>0</v>
      </c>
      <c r="AE140" s="94" t="s">
        <v>589</v>
      </c>
      <c r="AF140" s="46"/>
      <c r="AG140" s="80">
        <v>0</v>
      </c>
      <c r="AH140" s="80">
        <v>0</v>
      </c>
      <c r="AI140" s="93">
        <v>0</v>
      </c>
      <c r="AJ140" s="94" t="s">
        <v>589</v>
      </c>
      <c r="AK140" s="22"/>
      <c r="AL140" s="22"/>
      <c r="AM140" s="13"/>
      <c r="AN140" s="80">
        <v>-92000</v>
      </c>
      <c r="AO140" s="80">
        <v>-60000</v>
      </c>
      <c r="AP140" s="93">
        <v>-32000</v>
      </c>
      <c r="AQ140" s="94">
        <v>0.53333333333333344</v>
      </c>
      <c r="AR140" s="22"/>
      <c r="AS140" s="80">
        <v>-92000</v>
      </c>
      <c r="AT140" s="80">
        <v>-60000</v>
      </c>
      <c r="AU140" s="93">
        <v>-32000</v>
      </c>
      <c r="AV140" s="94">
        <v>0.53333333333333344</v>
      </c>
      <c r="AW140" s="46"/>
      <c r="AX140" s="80">
        <v>0</v>
      </c>
      <c r="AY140" s="80">
        <v>0</v>
      </c>
      <c r="AZ140" s="93">
        <v>0</v>
      </c>
      <c r="BA140" s="94" t="s">
        <v>589</v>
      </c>
      <c r="BB140" s="22"/>
      <c r="BC140" s="22"/>
      <c r="BD140" s="13"/>
      <c r="BE140" s="80">
        <v>5100</v>
      </c>
      <c r="BF140" s="80">
        <v>-43000</v>
      </c>
      <c r="BG140" s="93">
        <v>48100</v>
      </c>
      <c r="BH140" s="94">
        <v>-1.1186046511627907</v>
      </c>
      <c r="BI140" s="22"/>
      <c r="BJ140" s="80">
        <v>14600</v>
      </c>
      <c r="BK140" s="80">
        <v>-38000</v>
      </c>
      <c r="BL140" s="93">
        <v>52600</v>
      </c>
      <c r="BM140" s="94">
        <v>-1.3842105263157896</v>
      </c>
      <c r="BN140" s="46"/>
      <c r="BO140" s="80">
        <v>-9500</v>
      </c>
      <c r="BP140" s="80">
        <v>-5000</v>
      </c>
      <c r="BQ140" s="93">
        <v>-4500</v>
      </c>
      <c r="BR140" s="94">
        <v>0.89999999999999991</v>
      </c>
      <c r="BS140" s="22"/>
      <c r="BT140" s="22"/>
      <c r="BU140" s="13"/>
      <c r="BV140" s="80">
        <v>0</v>
      </c>
      <c r="BW140" s="80">
        <v>0</v>
      </c>
      <c r="BX140" s="93">
        <v>0</v>
      </c>
      <c r="BY140" s="94" t="s">
        <v>589</v>
      </c>
      <c r="BZ140" s="22"/>
      <c r="CA140" s="80">
        <v>0</v>
      </c>
      <c r="CB140" s="80">
        <v>0</v>
      </c>
      <c r="CC140" s="93">
        <v>0</v>
      </c>
      <c r="CD140" s="94" t="s">
        <v>589</v>
      </c>
      <c r="CE140" s="46"/>
      <c r="CF140" s="80">
        <v>0</v>
      </c>
      <c r="CG140" s="80">
        <v>0</v>
      </c>
      <c r="CH140" s="93">
        <v>0</v>
      </c>
      <c r="CI140" s="94" t="s">
        <v>589</v>
      </c>
      <c r="CJ140" s="22"/>
      <c r="CK140" s="22"/>
      <c r="CL140" s="13"/>
      <c r="CM140" s="80">
        <v>-20300</v>
      </c>
      <c r="CN140" s="80">
        <v>-75800</v>
      </c>
      <c r="CO140" s="93">
        <v>55500</v>
      </c>
      <c r="CP140" s="94">
        <v>-0.73218997361477567</v>
      </c>
      <c r="CQ140" s="22"/>
      <c r="CR140" s="80">
        <v>-20400</v>
      </c>
      <c r="CS140" s="80">
        <v>-95600</v>
      </c>
      <c r="CT140" s="93">
        <v>75200</v>
      </c>
      <c r="CU140" s="94">
        <v>-0.78661087866108792</v>
      </c>
      <c r="CV140" s="46"/>
      <c r="CW140" s="80">
        <v>100</v>
      </c>
      <c r="CX140" s="80">
        <v>19800</v>
      </c>
      <c r="CY140" s="93">
        <v>-19700</v>
      </c>
      <c r="CZ140" s="94">
        <v>-0.99494949494949492</v>
      </c>
      <c r="DA140" s="22"/>
      <c r="DB140" s="22"/>
      <c r="DC140" s="13"/>
      <c r="DD140" s="80">
        <v>-15379.567000000003</v>
      </c>
      <c r="DE140" s="80">
        <v>-13050</v>
      </c>
      <c r="DF140" s="93">
        <v>-2329.5670000000027</v>
      </c>
      <c r="DG140" s="94">
        <v>0.17851088122605385</v>
      </c>
      <c r="DH140" s="22"/>
      <c r="DI140" s="80">
        <v>-15379.567000000003</v>
      </c>
      <c r="DJ140" s="80">
        <v>-13050</v>
      </c>
      <c r="DK140" s="93">
        <v>-2329.5670000000027</v>
      </c>
      <c r="DL140" s="94">
        <v>0.17851088122605385</v>
      </c>
      <c r="DM140" s="46"/>
      <c r="DN140" s="80">
        <v>0</v>
      </c>
      <c r="DO140" s="80">
        <v>0</v>
      </c>
      <c r="DP140" s="93">
        <v>0</v>
      </c>
      <c r="DQ140" s="94" t="s">
        <v>589</v>
      </c>
      <c r="DR140" s="22"/>
      <c r="DS140" s="22"/>
      <c r="DT140" s="13"/>
      <c r="DU140" s="80">
        <v>0</v>
      </c>
      <c r="DV140" s="80">
        <v>0</v>
      </c>
      <c r="DW140" s="93">
        <v>0</v>
      </c>
      <c r="DX140" s="94" t="s">
        <v>589</v>
      </c>
      <c r="DY140" s="22"/>
      <c r="DZ140" s="80">
        <v>0</v>
      </c>
      <c r="EA140" s="80">
        <v>0</v>
      </c>
      <c r="EB140" s="93">
        <v>0</v>
      </c>
      <c r="EC140" s="94" t="s">
        <v>589</v>
      </c>
      <c r="ED140" s="46"/>
      <c r="EE140" s="80">
        <v>0</v>
      </c>
      <c r="EF140" s="80">
        <v>0</v>
      </c>
      <c r="EG140" s="93">
        <v>0</v>
      </c>
      <c r="EH140" s="94" t="s">
        <v>589</v>
      </c>
      <c r="EI140" s="22"/>
      <c r="EJ140" s="22"/>
      <c r="EK140" s="13"/>
      <c r="EL140" s="80">
        <v>-17218.338</v>
      </c>
      <c r="EM140" s="80">
        <v>-13545.703</v>
      </c>
      <c r="EN140" s="93">
        <v>-3672.6350000000002</v>
      </c>
      <c r="EO140" s="94">
        <v>0.27112915438940299</v>
      </c>
      <c r="EP140" s="22"/>
      <c r="EQ140" s="80">
        <v>-15817.433999999999</v>
      </c>
      <c r="ER140" s="80">
        <v>-13166.411</v>
      </c>
      <c r="ES140" s="93">
        <v>-2651.0229999999992</v>
      </c>
      <c r="ET140" s="94">
        <v>0.20134742869564071</v>
      </c>
      <c r="EU140" s="46"/>
      <c r="EV140" s="80">
        <v>-1400.904</v>
      </c>
      <c r="EW140" s="80">
        <v>-379.29199999999997</v>
      </c>
      <c r="EX140" s="93">
        <v>-1021.6120000000001</v>
      </c>
      <c r="EY140" s="94">
        <v>2.6934709933244045</v>
      </c>
      <c r="EZ140" s="22"/>
      <c r="FA140" s="22"/>
      <c r="FB140" s="13"/>
      <c r="FC140" s="80">
        <v>0</v>
      </c>
      <c r="FD140" s="80">
        <v>0</v>
      </c>
      <c r="FE140" s="93">
        <v>0</v>
      </c>
      <c r="FF140" s="94" t="s">
        <v>589</v>
      </c>
      <c r="FG140" s="22"/>
      <c r="FH140" s="80">
        <v>0</v>
      </c>
      <c r="FI140" s="80">
        <v>0</v>
      </c>
      <c r="FJ140" s="93">
        <v>0</v>
      </c>
      <c r="FK140" s="94" t="s">
        <v>589</v>
      </c>
      <c r="FL140" s="46"/>
      <c r="FM140" s="80">
        <v>0</v>
      </c>
      <c r="FN140" s="80">
        <v>0</v>
      </c>
      <c r="FO140" s="93">
        <v>0</v>
      </c>
      <c r="FP140" s="94" t="s">
        <v>589</v>
      </c>
      <c r="FQ140" s="22"/>
      <c r="FR140" s="22"/>
      <c r="FS140" s="13"/>
    </row>
    <row r="141" spans="1:175" x14ac:dyDescent="0.2">
      <c r="A141" s="42">
        <v>728</v>
      </c>
      <c r="B141" s="46"/>
      <c r="C141" s="46"/>
      <c r="D141" s="86" t="str">
        <f>VLOOKUP($A141&amp;D$1,TEXTDF,(SPRCODE="DE")*2+(SPRCODE="FR")*3,FALSE)</f>
        <v>Auflösung Teuerungsrückstellungen zugunsten Verstärkungen</v>
      </c>
      <c r="E141" s="46"/>
      <c r="F141" s="80">
        <f t="shared" si="51"/>
        <v>8874.1273966666722</v>
      </c>
      <c r="G141" s="80">
        <f t="shared" si="51"/>
        <v>8000</v>
      </c>
      <c r="H141" s="93">
        <f t="shared" si="52"/>
        <v>874.12739666667221</v>
      </c>
      <c r="I141" s="94">
        <f t="shared" si="53"/>
        <v>0.10926592458333406</v>
      </c>
      <c r="J141" s="22"/>
      <c r="K141" s="80">
        <f t="shared" si="66"/>
        <v>866.23430666667298</v>
      </c>
      <c r="L141" s="80">
        <f t="shared" si="67"/>
        <v>8000</v>
      </c>
      <c r="M141" s="93">
        <f t="shared" si="54"/>
        <v>-7133.7656933333274</v>
      </c>
      <c r="N141" s="94">
        <f t="shared" si="55"/>
        <v>-0.89172071166666589</v>
      </c>
      <c r="O141" s="46"/>
      <c r="P141" s="80">
        <f t="shared" si="68"/>
        <v>8007.8930899999996</v>
      </c>
      <c r="Q141" s="80">
        <f t="shared" si="69"/>
        <v>0</v>
      </c>
      <c r="R141" s="93">
        <f t="shared" si="56"/>
        <v>8007.8930899999996</v>
      </c>
      <c r="S141" s="94" t="str">
        <f t="shared" si="57"/>
        <v/>
      </c>
      <c r="T141" s="22"/>
      <c r="U141" s="22"/>
      <c r="V141" s="13"/>
      <c r="W141" s="80">
        <v>0</v>
      </c>
      <c r="X141" s="80">
        <v>0</v>
      </c>
      <c r="Y141" s="93">
        <v>0</v>
      </c>
      <c r="Z141" s="94" t="s">
        <v>589</v>
      </c>
      <c r="AA141" s="22"/>
      <c r="AB141" s="80">
        <v>0</v>
      </c>
      <c r="AC141" s="80">
        <v>0</v>
      </c>
      <c r="AD141" s="93">
        <v>0</v>
      </c>
      <c r="AE141" s="94" t="s">
        <v>589</v>
      </c>
      <c r="AF141" s="46"/>
      <c r="AG141" s="80">
        <v>0</v>
      </c>
      <c r="AH141" s="80">
        <v>0</v>
      </c>
      <c r="AI141" s="93">
        <v>0</v>
      </c>
      <c r="AJ141" s="94" t="s">
        <v>589</v>
      </c>
      <c r="AK141" s="22"/>
      <c r="AL141" s="22"/>
      <c r="AM141" s="13"/>
      <c r="AN141" s="80">
        <v>0</v>
      </c>
      <c r="AO141" s="80">
        <v>0</v>
      </c>
      <c r="AP141" s="93">
        <v>0</v>
      </c>
      <c r="AQ141" s="94" t="s">
        <v>589</v>
      </c>
      <c r="AR141" s="22"/>
      <c r="AS141" s="80">
        <v>0</v>
      </c>
      <c r="AT141" s="80">
        <v>0</v>
      </c>
      <c r="AU141" s="93">
        <v>0</v>
      </c>
      <c r="AV141" s="94" t="s">
        <v>589</v>
      </c>
      <c r="AW141" s="46"/>
      <c r="AX141" s="80">
        <v>0</v>
      </c>
      <c r="AY141" s="80">
        <v>0</v>
      </c>
      <c r="AZ141" s="93">
        <v>0</v>
      </c>
      <c r="BA141" s="94" t="s">
        <v>589</v>
      </c>
      <c r="BB141" s="22"/>
      <c r="BC141" s="22"/>
      <c r="BD141" s="13"/>
      <c r="BE141" s="80">
        <v>0</v>
      </c>
      <c r="BF141" s="80">
        <v>0</v>
      </c>
      <c r="BG141" s="93">
        <v>0</v>
      </c>
      <c r="BH141" s="94" t="s">
        <v>589</v>
      </c>
      <c r="BI141" s="22"/>
      <c r="BJ141" s="80">
        <v>0</v>
      </c>
      <c r="BK141" s="80">
        <v>0</v>
      </c>
      <c r="BL141" s="93">
        <v>0</v>
      </c>
      <c r="BM141" s="94" t="s">
        <v>589</v>
      </c>
      <c r="BN141" s="46"/>
      <c r="BO141" s="80">
        <v>0</v>
      </c>
      <c r="BP141" s="80">
        <v>0</v>
      </c>
      <c r="BQ141" s="93">
        <v>0</v>
      </c>
      <c r="BR141" s="94" t="s">
        <v>589</v>
      </c>
      <c r="BS141" s="22"/>
      <c r="BT141" s="22"/>
      <c r="BU141" s="13"/>
      <c r="BV141" s="80">
        <v>0</v>
      </c>
      <c r="BW141" s="80">
        <v>0</v>
      </c>
      <c r="BX141" s="93">
        <v>0</v>
      </c>
      <c r="BY141" s="94" t="s">
        <v>589</v>
      </c>
      <c r="BZ141" s="22"/>
      <c r="CA141" s="80">
        <v>0</v>
      </c>
      <c r="CB141" s="80">
        <v>0</v>
      </c>
      <c r="CC141" s="93">
        <v>0</v>
      </c>
      <c r="CD141" s="94" t="s">
        <v>589</v>
      </c>
      <c r="CE141" s="46"/>
      <c r="CF141" s="80">
        <v>0</v>
      </c>
      <c r="CG141" s="80">
        <v>0</v>
      </c>
      <c r="CH141" s="93">
        <v>0</v>
      </c>
      <c r="CI141" s="94" t="s">
        <v>589</v>
      </c>
      <c r="CJ141" s="22"/>
      <c r="CK141" s="22"/>
      <c r="CL141" s="13"/>
      <c r="CM141" s="80">
        <v>0</v>
      </c>
      <c r="CN141" s="80">
        <v>3000</v>
      </c>
      <c r="CO141" s="93">
        <v>-3000</v>
      </c>
      <c r="CP141" s="94">
        <v>-1</v>
      </c>
      <c r="CQ141" s="22"/>
      <c r="CR141" s="80">
        <v>0</v>
      </c>
      <c r="CS141" s="80">
        <v>3000</v>
      </c>
      <c r="CT141" s="93">
        <v>-3000</v>
      </c>
      <c r="CU141" s="94">
        <v>-1</v>
      </c>
      <c r="CV141" s="46"/>
      <c r="CW141" s="80">
        <v>0</v>
      </c>
      <c r="CX141" s="80">
        <v>0</v>
      </c>
      <c r="CY141" s="93">
        <v>0</v>
      </c>
      <c r="CZ141" s="94" t="s">
        <v>589</v>
      </c>
      <c r="DA141" s="22"/>
      <c r="DB141" s="22"/>
      <c r="DC141" s="13"/>
      <c r="DD141" s="80">
        <v>866.23430666667298</v>
      </c>
      <c r="DE141" s="80">
        <v>5000</v>
      </c>
      <c r="DF141" s="93">
        <v>-4133.7656933333274</v>
      </c>
      <c r="DG141" s="94">
        <v>-0.82675313866666544</v>
      </c>
      <c r="DH141" s="22"/>
      <c r="DI141" s="80">
        <v>866.23430666667298</v>
      </c>
      <c r="DJ141" s="80">
        <v>5000</v>
      </c>
      <c r="DK141" s="93">
        <v>-4133.7656933333274</v>
      </c>
      <c r="DL141" s="94">
        <v>-0.82675313866666544</v>
      </c>
      <c r="DM141" s="46"/>
      <c r="DN141" s="80">
        <v>0</v>
      </c>
      <c r="DO141" s="80">
        <v>0</v>
      </c>
      <c r="DP141" s="93">
        <v>0</v>
      </c>
      <c r="DQ141" s="94" t="s">
        <v>589</v>
      </c>
      <c r="DR141" s="22"/>
      <c r="DS141" s="22"/>
      <c r="DT141" s="13"/>
      <c r="DU141" s="80">
        <v>8007.8930899999996</v>
      </c>
      <c r="DV141" s="80">
        <v>0</v>
      </c>
      <c r="DW141" s="93">
        <v>8007.8930899999996</v>
      </c>
      <c r="DX141" s="94" t="s">
        <v>589</v>
      </c>
      <c r="DY141" s="22"/>
      <c r="DZ141" s="80">
        <v>0</v>
      </c>
      <c r="EA141" s="80">
        <v>0</v>
      </c>
      <c r="EB141" s="93">
        <v>0</v>
      </c>
      <c r="EC141" s="94" t="s">
        <v>589</v>
      </c>
      <c r="ED141" s="46"/>
      <c r="EE141" s="80">
        <v>8007.8930899999996</v>
      </c>
      <c r="EF141" s="80">
        <v>0</v>
      </c>
      <c r="EG141" s="93">
        <v>8007.8930899999996</v>
      </c>
      <c r="EH141" s="94" t="s">
        <v>589</v>
      </c>
      <c r="EI141" s="22"/>
      <c r="EJ141" s="22"/>
      <c r="EK141" s="13"/>
      <c r="EL141" s="80">
        <v>0</v>
      </c>
      <c r="EM141" s="80">
        <v>0</v>
      </c>
      <c r="EN141" s="93">
        <v>0</v>
      </c>
      <c r="EO141" s="94" t="s">
        <v>589</v>
      </c>
      <c r="EP141" s="22"/>
      <c r="EQ141" s="80">
        <v>0</v>
      </c>
      <c r="ER141" s="80">
        <v>0</v>
      </c>
      <c r="ES141" s="93">
        <v>0</v>
      </c>
      <c r="ET141" s="94" t="s">
        <v>589</v>
      </c>
      <c r="EU141" s="46"/>
      <c r="EV141" s="80">
        <v>0</v>
      </c>
      <c r="EW141" s="80">
        <v>0</v>
      </c>
      <c r="EX141" s="93">
        <v>0</v>
      </c>
      <c r="EY141" s="94" t="s">
        <v>589</v>
      </c>
      <c r="EZ141" s="22"/>
      <c r="FA141" s="22"/>
      <c r="FB141" s="13"/>
      <c r="FC141" s="80">
        <v>0</v>
      </c>
      <c r="FD141" s="80">
        <v>0</v>
      </c>
      <c r="FE141" s="93">
        <v>0</v>
      </c>
      <c r="FF141" s="94" t="s">
        <v>589</v>
      </c>
      <c r="FG141" s="22"/>
      <c r="FH141" s="80">
        <v>0</v>
      </c>
      <c r="FI141" s="80">
        <v>0</v>
      </c>
      <c r="FJ141" s="93">
        <v>0</v>
      </c>
      <c r="FK141" s="94" t="s">
        <v>589</v>
      </c>
      <c r="FL141" s="46"/>
      <c r="FM141" s="80">
        <v>0</v>
      </c>
      <c r="FN141" s="80">
        <v>0</v>
      </c>
      <c r="FO141" s="93">
        <v>0</v>
      </c>
      <c r="FP141" s="94" t="s">
        <v>589</v>
      </c>
      <c r="FQ141" s="22"/>
      <c r="FR141" s="22"/>
      <c r="FS141" s="13"/>
    </row>
    <row r="142" spans="1:175" x14ac:dyDescent="0.2">
      <c r="A142" s="42">
        <v>729</v>
      </c>
      <c r="B142" s="46"/>
      <c r="C142" s="46"/>
      <c r="D142" s="46" t="str">
        <f>VLOOKUP($A142&amp;D$1,TEXTDF,(SPRCODE="DE")*2+(SPRCODE="FR")*3,FALSE)</f>
        <v>Wertschwankungen Kapitalanlagen</v>
      </c>
      <c r="E142" s="46"/>
      <c r="F142" s="80">
        <f t="shared" si="51"/>
        <v>-63603.146999999997</v>
      </c>
      <c r="G142" s="80">
        <f t="shared" si="51"/>
        <v>-48850</v>
      </c>
      <c r="H142" s="93">
        <f t="shared" si="52"/>
        <v>-14753.146999999997</v>
      </c>
      <c r="I142" s="94">
        <f t="shared" si="53"/>
        <v>0.30200915046059351</v>
      </c>
      <c r="J142" s="22"/>
      <c r="K142" s="80">
        <f t="shared" si="66"/>
        <v>-63603.146999999997</v>
      </c>
      <c r="L142" s="80">
        <f t="shared" si="67"/>
        <v>-53350</v>
      </c>
      <c r="M142" s="93">
        <f t="shared" si="54"/>
        <v>-10253.146999999997</v>
      </c>
      <c r="N142" s="94">
        <f t="shared" si="55"/>
        <v>0.19218644798500462</v>
      </c>
      <c r="O142" s="46"/>
      <c r="P142" s="80">
        <f t="shared" si="68"/>
        <v>0</v>
      </c>
      <c r="Q142" s="80">
        <f t="shared" si="69"/>
        <v>4500</v>
      </c>
      <c r="R142" s="93">
        <f t="shared" si="56"/>
        <v>-4500</v>
      </c>
      <c r="S142" s="94">
        <f t="shared" si="57"/>
        <v>-1</v>
      </c>
      <c r="T142" s="22"/>
      <c r="U142" s="22"/>
      <c r="V142" s="13"/>
      <c r="W142" s="80">
        <v>0</v>
      </c>
      <c r="X142" s="80">
        <v>0</v>
      </c>
      <c r="Y142" s="93">
        <v>0</v>
      </c>
      <c r="Z142" s="94" t="s">
        <v>589</v>
      </c>
      <c r="AA142" s="22"/>
      <c r="AB142" s="80">
        <v>0</v>
      </c>
      <c r="AC142" s="80">
        <v>0</v>
      </c>
      <c r="AD142" s="93">
        <v>0</v>
      </c>
      <c r="AE142" s="94" t="s">
        <v>589</v>
      </c>
      <c r="AF142" s="46"/>
      <c r="AG142" s="80">
        <v>0</v>
      </c>
      <c r="AH142" s="80">
        <v>0</v>
      </c>
      <c r="AI142" s="93">
        <v>0</v>
      </c>
      <c r="AJ142" s="94" t="s">
        <v>589</v>
      </c>
      <c r="AK142" s="22"/>
      <c r="AL142" s="22"/>
      <c r="AM142" s="13"/>
      <c r="AN142" s="80">
        <v>-56000</v>
      </c>
      <c r="AO142" s="80">
        <v>-56000</v>
      </c>
      <c r="AP142" s="93">
        <v>0</v>
      </c>
      <c r="AQ142" s="94">
        <v>0</v>
      </c>
      <c r="AR142" s="22"/>
      <c r="AS142" s="80">
        <v>-56000</v>
      </c>
      <c r="AT142" s="80">
        <v>-56000</v>
      </c>
      <c r="AU142" s="93">
        <v>0</v>
      </c>
      <c r="AV142" s="94">
        <v>0</v>
      </c>
      <c r="AW142" s="46"/>
      <c r="AX142" s="80">
        <v>0</v>
      </c>
      <c r="AY142" s="80">
        <v>0</v>
      </c>
      <c r="AZ142" s="93">
        <v>0</v>
      </c>
      <c r="BA142" s="94" t="s">
        <v>589</v>
      </c>
      <c r="BB142" s="22"/>
      <c r="BC142" s="22"/>
      <c r="BD142" s="13"/>
      <c r="BE142" s="80">
        <v>0</v>
      </c>
      <c r="BF142" s="80">
        <v>0</v>
      </c>
      <c r="BG142" s="93">
        <v>0</v>
      </c>
      <c r="BH142" s="94" t="s">
        <v>589</v>
      </c>
      <c r="BI142" s="22"/>
      <c r="BJ142" s="80">
        <v>0</v>
      </c>
      <c r="BK142" s="80">
        <v>0</v>
      </c>
      <c r="BL142" s="93">
        <v>0</v>
      </c>
      <c r="BM142" s="94" t="s">
        <v>589</v>
      </c>
      <c r="BN142" s="46"/>
      <c r="BO142" s="80">
        <v>0</v>
      </c>
      <c r="BP142" s="80">
        <v>0</v>
      </c>
      <c r="BQ142" s="93">
        <v>0</v>
      </c>
      <c r="BR142" s="94" t="s">
        <v>589</v>
      </c>
      <c r="BS142" s="22"/>
      <c r="BT142" s="22"/>
      <c r="BU142" s="13"/>
      <c r="BV142" s="80">
        <v>0</v>
      </c>
      <c r="BW142" s="80">
        <v>0</v>
      </c>
      <c r="BX142" s="93">
        <v>0</v>
      </c>
      <c r="BY142" s="94" t="s">
        <v>589</v>
      </c>
      <c r="BZ142" s="22"/>
      <c r="CA142" s="80">
        <v>0</v>
      </c>
      <c r="CB142" s="80">
        <v>0</v>
      </c>
      <c r="CC142" s="93">
        <v>0</v>
      </c>
      <c r="CD142" s="94" t="s">
        <v>589</v>
      </c>
      <c r="CE142" s="46"/>
      <c r="CF142" s="80">
        <v>0</v>
      </c>
      <c r="CG142" s="80">
        <v>0</v>
      </c>
      <c r="CH142" s="93">
        <v>0</v>
      </c>
      <c r="CI142" s="94" t="s">
        <v>589</v>
      </c>
      <c r="CJ142" s="22"/>
      <c r="CK142" s="22"/>
      <c r="CL142" s="13"/>
      <c r="CM142" s="80">
        <v>2000</v>
      </c>
      <c r="CN142" s="80">
        <v>7500</v>
      </c>
      <c r="CO142" s="93">
        <v>-5500</v>
      </c>
      <c r="CP142" s="94">
        <v>-0.73333333333333339</v>
      </c>
      <c r="CQ142" s="22"/>
      <c r="CR142" s="80">
        <v>2000</v>
      </c>
      <c r="CS142" s="80">
        <v>3000</v>
      </c>
      <c r="CT142" s="93">
        <v>-1000</v>
      </c>
      <c r="CU142" s="94">
        <v>-0.33333333333333337</v>
      </c>
      <c r="CV142" s="46"/>
      <c r="CW142" s="80">
        <v>0</v>
      </c>
      <c r="CX142" s="80">
        <v>4500</v>
      </c>
      <c r="CY142" s="93">
        <v>-4500</v>
      </c>
      <c r="CZ142" s="94">
        <v>-1</v>
      </c>
      <c r="DA142" s="22"/>
      <c r="DB142" s="22"/>
      <c r="DC142" s="13"/>
      <c r="DD142" s="80">
        <v>0</v>
      </c>
      <c r="DE142" s="80">
        <v>0</v>
      </c>
      <c r="DF142" s="93">
        <v>0</v>
      </c>
      <c r="DG142" s="94" t="s">
        <v>589</v>
      </c>
      <c r="DH142" s="22"/>
      <c r="DI142" s="80">
        <v>0</v>
      </c>
      <c r="DJ142" s="80">
        <v>0</v>
      </c>
      <c r="DK142" s="93">
        <v>0</v>
      </c>
      <c r="DL142" s="94" t="s">
        <v>589</v>
      </c>
      <c r="DM142" s="46"/>
      <c r="DN142" s="80">
        <v>0</v>
      </c>
      <c r="DO142" s="80">
        <v>0</v>
      </c>
      <c r="DP142" s="93">
        <v>0</v>
      </c>
      <c r="DQ142" s="94" t="s">
        <v>589</v>
      </c>
      <c r="DR142" s="22"/>
      <c r="DS142" s="22"/>
      <c r="DT142" s="13"/>
      <c r="DU142" s="80">
        <v>-9103.1470000000008</v>
      </c>
      <c r="DV142" s="80">
        <v>0</v>
      </c>
      <c r="DW142" s="93">
        <v>-9103.1470000000008</v>
      </c>
      <c r="DX142" s="94" t="s">
        <v>589</v>
      </c>
      <c r="DY142" s="22"/>
      <c r="DZ142" s="80">
        <v>-9103.1470000000008</v>
      </c>
      <c r="EA142" s="80">
        <v>0</v>
      </c>
      <c r="EB142" s="93">
        <v>-9103.1470000000008</v>
      </c>
      <c r="EC142" s="94" t="s">
        <v>589</v>
      </c>
      <c r="ED142" s="46"/>
      <c r="EE142" s="80">
        <v>0</v>
      </c>
      <c r="EF142" s="80">
        <v>0</v>
      </c>
      <c r="EG142" s="93">
        <v>0</v>
      </c>
      <c r="EH142" s="94" t="s">
        <v>589</v>
      </c>
      <c r="EI142" s="22"/>
      <c r="EJ142" s="22"/>
      <c r="EK142" s="13"/>
      <c r="EL142" s="80">
        <v>0</v>
      </c>
      <c r="EM142" s="80">
        <v>0</v>
      </c>
      <c r="EN142" s="93">
        <v>0</v>
      </c>
      <c r="EO142" s="94" t="s">
        <v>589</v>
      </c>
      <c r="EP142" s="22"/>
      <c r="EQ142" s="80">
        <v>0</v>
      </c>
      <c r="ER142" s="80">
        <v>0</v>
      </c>
      <c r="ES142" s="93">
        <v>0</v>
      </c>
      <c r="ET142" s="94" t="s">
        <v>589</v>
      </c>
      <c r="EU142" s="46"/>
      <c r="EV142" s="80">
        <v>0</v>
      </c>
      <c r="EW142" s="80">
        <v>0</v>
      </c>
      <c r="EX142" s="93">
        <v>0</v>
      </c>
      <c r="EY142" s="94" t="s">
        <v>589</v>
      </c>
      <c r="EZ142" s="22"/>
      <c r="FA142" s="22"/>
      <c r="FB142" s="13"/>
      <c r="FC142" s="80">
        <v>-500</v>
      </c>
      <c r="FD142" s="80">
        <v>-350</v>
      </c>
      <c r="FE142" s="93">
        <v>-150</v>
      </c>
      <c r="FF142" s="94">
        <v>0.4285714285714286</v>
      </c>
      <c r="FG142" s="22"/>
      <c r="FH142" s="80">
        <v>-500</v>
      </c>
      <c r="FI142" s="80">
        <v>-350</v>
      </c>
      <c r="FJ142" s="93">
        <v>-150</v>
      </c>
      <c r="FK142" s="94">
        <v>0.4285714285714286</v>
      </c>
      <c r="FL142" s="46"/>
      <c r="FM142" s="80">
        <v>0</v>
      </c>
      <c r="FN142" s="80">
        <v>0</v>
      </c>
      <c r="FO142" s="93">
        <v>0</v>
      </c>
      <c r="FP142" s="94" t="s">
        <v>589</v>
      </c>
      <c r="FQ142" s="22"/>
      <c r="FR142" s="22"/>
      <c r="FS142" s="13"/>
    </row>
    <row r="143" spans="1:175" x14ac:dyDescent="0.2">
      <c r="A143" s="42">
        <v>730</v>
      </c>
      <c r="B143" s="46"/>
      <c r="C143" s="86" t="str">
        <f>VLOOKUP($A143&amp;C$1,TEXTDF,(SPRCODE="DE")*2+(SPRCODE="FR")*3,FALSE)</f>
        <v>im Risikoprozess</v>
      </c>
      <c r="D143" s="46"/>
      <c r="E143" s="46"/>
      <c r="F143" s="80">
        <f t="shared" si="51"/>
        <v>-74949.837742250296</v>
      </c>
      <c r="G143" s="80">
        <f t="shared" si="51"/>
        <v>-84834.903948786305</v>
      </c>
      <c r="H143" s="93">
        <f t="shared" si="52"/>
        <v>9885.0662065360084</v>
      </c>
      <c r="I143" s="94">
        <f t="shared" si="53"/>
        <v>-0.11652121646184088</v>
      </c>
      <c r="J143" s="22"/>
      <c r="K143" s="80">
        <f>+SUBTOTAL(9,K144:K149)</f>
        <v>-58019.391035979716</v>
      </c>
      <c r="L143" s="80">
        <f>+SUBTOTAL(9,L144:L149)</f>
        <v>-50985.019746449347</v>
      </c>
      <c r="M143" s="93">
        <f t="shared" si="54"/>
        <v>-7034.3712895303688</v>
      </c>
      <c r="N143" s="94">
        <f t="shared" si="55"/>
        <v>0.13796937462243997</v>
      </c>
      <c r="O143" s="46"/>
      <c r="P143" s="80">
        <f>+SUBTOTAL(9,P144:P149)</f>
        <v>-16930.446706270581</v>
      </c>
      <c r="Q143" s="80">
        <f>+SUBTOTAL(9,Q144:Q149)</f>
        <v>-33849.884202336958</v>
      </c>
      <c r="R143" s="93">
        <f t="shared" si="56"/>
        <v>16919.437496066377</v>
      </c>
      <c r="S143" s="94">
        <f t="shared" si="57"/>
        <v>-0.49983738186313431</v>
      </c>
      <c r="T143" s="22"/>
      <c r="U143" s="22"/>
      <c r="V143" s="13"/>
      <c r="W143" s="80">
        <v>-48507.393000000004</v>
      </c>
      <c r="X143" s="80">
        <v>-34708.454999999994</v>
      </c>
      <c r="Y143" s="93">
        <v>-13798.938000000009</v>
      </c>
      <c r="Z143" s="94">
        <v>0.39756704814432142</v>
      </c>
      <c r="AA143" s="22"/>
      <c r="AB143" s="80">
        <v>-40119.263887163543</v>
      </c>
      <c r="AC143" s="80">
        <v>-32254.516598191327</v>
      </c>
      <c r="AD143" s="93">
        <v>-7864.7472889722158</v>
      </c>
      <c r="AE143" s="94">
        <v>0.2438339841500905</v>
      </c>
      <c r="AF143" s="46"/>
      <c r="AG143" s="80">
        <v>-8388.129112836461</v>
      </c>
      <c r="AH143" s="80">
        <v>-2453.9384018086703</v>
      </c>
      <c r="AI143" s="93">
        <v>-5934.1907110277907</v>
      </c>
      <c r="AJ143" s="94">
        <v>2.4182313242475879</v>
      </c>
      <c r="AK143" s="22"/>
      <c r="AL143" s="22"/>
      <c r="AM143" s="13"/>
      <c r="AN143" s="80">
        <v>20970.955035799914</v>
      </c>
      <c r="AO143" s="80">
        <v>35576.433288900989</v>
      </c>
      <c r="AP143" s="93">
        <v>-14605.478253101075</v>
      </c>
      <c r="AQ143" s="94">
        <v>-0.41053801359164466</v>
      </c>
      <c r="AR143" s="22"/>
      <c r="AS143" s="80">
        <v>23079.722693499916</v>
      </c>
      <c r="AT143" s="80">
        <v>32115.678015200985</v>
      </c>
      <c r="AU143" s="93">
        <v>-9035.9553217010689</v>
      </c>
      <c r="AV143" s="94">
        <v>-0.28135651744372869</v>
      </c>
      <c r="AW143" s="46"/>
      <c r="AX143" s="80">
        <v>-2108.767657700002</v>
      </c>
      <c r="AY143" s="80">
        <v>3460.7552737000019</v>
      </c>
      <c r="AZ143" s="93">
        <v>-5569.5229314000044</v>
      </c>
      <c r="BA143" s="94">
        <v>-1.6093374107454448</v>
      </c>
      <c r="BB143" s="22"/>
      <c r="BC143" s="22"/>
      <c r="BD143" s="13"/>
      <c r="BE143" s="80">
        <v>12300</v>
      </c>
      <c r="BF143" s="80">
        <v>9300</v>
      </c>
      <c r="BG143" s="93">
        <v>3000</v>
      </c>
      <c r="BH143" s="94">
        <v>0.32258064516129026</v>
      </c>
      <c r="BI143" s="22"/>
      <c r="BJ143" s="80">
        <v>13500</v>
      </c>
      <c r="BK143" s="80">
        <v>10500</v>
      </c>
      <c r="BL143" s="93">
        <v>3000</v>
      </c>
      <c r="BM143" s="94">
        <v>0.28571428571428581</v>
      </c>
      <c r="BN143" s="46"/>
      <c r="BO143" s="80">
        <v>-1200</v>
      </c>
      <c r="BP143" s="80">
        <v>-1200</v>
      </c>
      <c r="BQ143" s="93">
        <v>0</v>
      </c>
      <c r="BR143" s="94">
        <v>0</v>
      </c>
      <c r="BS143" s="22"/>
      <c r="BT143" s="22"/>
      <c r="BU143" s="13"/>
      <c r="BV143" s="80">
        <v>-29700.097000000002</v>
      </c>
      <c r="BW143" s="80">
        <v>-73559.165999999997</v>
      </c>
      <c r="BX143" s="93">
        <v>43859.068999999996</v>
      </c>
      <c r="BY143" s="94">
        <v>-0.59624206451715334</v>
      </c>
      <c r="BZ143" s="22"/>
      <c r="CA143" s="80">
        <v>-28600</v>
      </c>
      <c r="CB143" s="80">
        <v>-62250</v>
      </c>
      <c r="CC143" s="93">
        <v>33650</v>
      </c>
      <c r="CD143" s="94">
        <v>-0.54056224899598393</v>
      </c>
      <c r="CE143" s="46"/>
      <c r="CF143" s="80">
        <v>-1100.097</v>
      </c>
      <c r="CG143" s="80">
        <v>-11309.166000000001</v>
      </c>
      <c r="CH143" s="93">
        <v>10209.069000000001</v>
      </c>
      <c r="CI143" s="94">
        <v>-0.90272518769288557</v>
      </c>
      <c r="CJ143" s="22"/>
      <c r="CK143" s="22"/>
      <c r="CL143" s="13"/>
      <c r="CM143" s="80">
        <v>703.1046</v>
      </c>
      <c r="CN143" s="80">
        <v>3833.2278600000004</v>
      </c>
      <c r="CO143" s="93">
        <v>-3130.1232600000003</v>
      </c>
      <c r="CP143" s="94">
        <v>-0.81657636183412274</v>
      </c>
      <c r="CQ143" s="22"/>
      <c r="CR143" s="80">
        <v>700.00009999999997</v>
      </c>
      <c r="CS143" s="80">
        <v>1450.0001000000002</v>
      </c>
      <c r="CT143" s="93">
        <v>-750.00000000000023</v>
      </c>
      <c r="CU143" s="94">
        <v>-0.51724134363852814</v>
      </c>
      <c r="CV143" s="46"/>
      <c r="CW143" s="80">
        <v>3.1044999999999998</v>
      </c>
      <c r="CX143" s="80">
        <v>2383.2277600000002</v>
      </c>
      <c r="CY143" s="93">
        <v>-2380.1232600000003</v>
      </c>
      <c r="CZ143" s="94">
        <v>-0.99869735488478872</v>
      </c>
      <c r="DA143" s="22"/>
      <c r="DB143" s="22"/>
      <c r="DC143" s="13"/>
      <c r="DD143" s="80">
        <v>-1938.2340000000004</v>
      </c>
      <c r="DE143" s="80">
        <v>-3250</v>
      </c>
      <c r="DF143" s="93">
        <v>1311.7659999999996</v>
      </c>
      <c r="DG143" s="94">
        <v>-0.40362030769230761</v>
      </c>
      <c r="DH143" s="22"/>
      <c r="DI143" s="80">
        <v>-1938.2340000000004</v>
      </c>
      <c r="DJ143" s="80">
        <v>-3250</v>
      </c>
      <c r="DK143" s="93">
        <v>1311.7659999999996</v>
      </c>
      <c r="DL143" s="94">
        <v>-0.40362030769230761</v>
      </c>
      <c r="DM143" s="46"/>
      <c r="DN143" s="80">
        <v>0</v>
      </c>
      <c r="DO143" s="80">
        <v>0</v>
      </c>
      <c r="DP143" s="93">
        <v>0</v>
      </c>
      <c r="DQ143" s="94" t="s">
        <v>589</v>
      </c>
      <c r="DR143" s="22"/>
      <c r="DS143" s="22"/>
      <c r="DT143" s="13"/>
      <c r="DU143" s="80">
        <v>-27585.709378050204</v>
      </c>
      <c r="DV143" s="80">
        <v>-21196.371697687282</v>
      </c>
      <c r="DW143" s="93">
        <v>-6389.3376803629217</v>
      </c>
      <c r="DX143" s="94">
        <v>0.30143544241866915</v>
      </c>
      <c r="DY143" s="22"/>
      <c r="DZ143" s="80">
        <v>-24641.615942316086</v>
      </c>
      <c r="EA143" s="80">
        <v>1703.8187365410049</v>
      </c>
      <c r="EB143" s="93">
        <v>-26345.434678857091</v>
      </c>
      <c r="EC143" s="94">
        <v>-15.462580680584651</v>
      </c>
      <c r="ED143" s="46"/>
      <c r="EE143" s="80">
        <v>-2944.0934357341184</v>
      </c>
      <c r="EF143" s="80">
        <v>-22900.190434228287</v>
      </c>
      <c r="EG143" s="93">
        <v>19956.096998494169</v>
      </c>
      <c r="EH143" s="94">
        <v>-0.87143803698096489</v>
      </c>
      <c r="EI143" s="22"/>
      <c r="EJ143" s="22"/>
      <c r="EK143" s="13"/>
      <c r="EL143" s="80">
        <v>-1192.4639999999999</v>
      </c>
      <c r="EM143" s="80">
        <v>-1830.5723999999984</v>
      </c>
      <c r="EN143" s="93">
        <v>638.10839999999848</v>
      </c>
      <c r="EO143" s="94">
        <v>-0.34858408222477244</v>
      </c>
      <c r="EP143" s="22"/>
      <c r="EQ143" s="80">
        <v>0</v>
      </c>
      <c r="ER143" s="80">
        <v>0</v>
      </c>
      <c r="ES143" s="93">
        <v>0</v>
      </c>
      <c r="ET143" s="94" t="s">
        <v>589</v>
      </c>
      <c r="EU143" s="46"/>
      <c r="EV143" s="80">
        <v>-1192.4639999999999</v>
      </c>
      <c r="EW143" s="80">
        <v>-1830.5723999999984</v>
      </c>
      <c r="EX143" s="93">
        <v>638.10839999999848</v>
      </c>
      <c r="EY143" s="94">
        <v>-0.34858408222477244</v>
      </c>
      <c r="EZ143" s="22"/>
      <c r="FA143" s="22"/>
      <c r="FB143" s="13"/>
      <c r="FC143" s="80">
        <v>0</v>
      </c>
      <c r="FD143" s="80">
        <v>1000</v>
      </c>
      <c r="FE143" s="93">
        <v>-1000</v>
      </c>
      <c r="FF143" s="94">
        <v>-1</v>
      </c>
      <c r="FG143" s="22"/>
      <c r="FH143" s="80">
        <v>0</v>
      </c>
      <c r="FI143" s="80">
        <v>1000</v>
      </c>
      <c r="FJ143" s="93">
        <v>-1000</v>
      </c>
      <c r="FK143" s="94">
        <v>-1</v>
      </c>
      <c r="FL143" s="46"/>
      <c r="FM143" s="80">
        <v>0</v>
      </c>
      <c r="FN143" s="80">
        <v>0</v>
      </c>
      <c r="FO143" s="93">
        <v>0</v>
      </c>
      <c r="FP143" s="94" t="s">
        <v>589</v>
      </c>
      <c r="FQ143" s="22"/>
      <c r="FR143" s="22"/>
      <c r="FS143" s="13"/>
    </row>
    <row r="144" spans="1:175" x14ac:dyDescent="0.2">
      <c r="A144" s="42">
        <v>731</v>
      </c>
      <c r="B144" s="46"/>
      <c r="C144" s="46"/>
      <c r="D144" s="46" t="str">
        <f t="shared" ref="D144:D149" si="70">VLOOKUP($A144&amp;D$1,TEXTDF,(SPRCODE="DE")*2+(SPRCODE="FR")*3,FALSE)</f>
        <v>Gemeldete noch nicht erledigte Versicherungsfälle  c)</v>
      </c>
      <c r="E144" s="46"/>
      <c r="F144" s="80">
        <f t="shared" si="51"/>
        <v>-10926.545465121349</v>
      </c>
      <c r="G144" s="80">
        <f t="shared" si="51"/>
        <v>-48994.628758119878</v>
      </c>
      <c r="H144" s="93">
        <f t="shared" si="52"/>
        <v>38068.083292998526</v>
      </c>
      <c r="I144" s="94">
        <f t="shared" si="53"/>
        <v>-0.77698482992769913</v>
      </c>
      <c r="J144" s="22"/>
      <c r="K144" s="80">
        <f t="shared" ref="K144:K152" si="71">+AB144*$G$5+AS144*$H$5+BJ144*$I$5+CA144*$K$5+CR144*$L$5+DI144*$M$5+DZ144*$N$5+EQ144*$P$5+FH144*$Q$5</f>
        <v>3237.8989289827878</v>
      </c>
      <c r="L144" s="80">
        <f t="shared" ref="L144:L152" si="72">+AC144*$G$5+AT144*$H$5+BK144*$I$5+CB144*$K$5+CS144*$L$5+DJ144*$M$5+EA144*$N$5+ER144*$P$5+FI144*$Q$5</f>
        <v>-35085.701723574981</v>
      </c>
      <c r="M144" s="93">
        <f t="shared" si="54"/>
        <v>38323.600652557769</v>
      </c>
      <c r="N144" s="94">
        <f t="shared" si="55"/>
        <v>-1.0922854259690398</v>
      </c>
      <c r="O144" s="46"/>
      <c r="P144" s="80">
        <f t="shared" ref="P144:P152" si="73">+AG144*$G$5+AX144*$H$5+BO144*$I$5+CF144*$K$5+CW144*$L$5+DN144*$M$5+EE144*$N$5+EV144*$P$5+FM144*$Q$5</f>
        <v>-14164.444394104137</v>
      </c>
      <c r="Q144" s="80">
        <f t="shared" ref="Q144:Q152" si="74">+AH144*$G$5+AY144*$H$5+BP144*$I$5+CG144*$K$5+CX144*$L$5+DO144*$M$5+EF144*$N$5+EW144*$P$5+FN144*$Q$5</f>
        <v>-13908.927034544899</v>
      </c>
      <c r="R144" s="93">
        <f t="shared" si="56"/>
        <v>-255.51735955923868</v>
      </c>
      <c r="S144" s="94">
        <f t="shared" si="57"/>
        <v>1.8370745559641133E-2</v>
      </c>
      <c r="T144" s="22"/>
      <c r="U144" s="22"/>
      <c r="V144" s="13"/>
      <c r="W144" s="80">
        <v>-6515.3739999999998</v>
      </c>
      <c r="X144" s="80">
        <v>-36176.633999999998</v>
      </c>
      <c r="Y144" s="93">
        <v>29661.26</v>
      </c>
      <c r="Z144" s="94">
        <v>-0.81990104441446932</v>
      </c>
      <c r="AA144" s="22"/>
      <c r="AB144" s="80">
        <v>-4177.1610000000001</v>
      </c>
      <c r="AC144" s="80">
        <v>-32343.273000000001</v>
      </c>
      <c r="AD144" s="93">
        <v>28166.112000000001</v>
      </c>
      <c r="AE144" s="94">
        <v>-0.8708491561753815</v>
      </c>
      <c r="AF144" s="46"/>
      <c r="AG144" s="80">
        <v>-2338.2130000000002</v>
      </c>
      <c r="AH144" s="80">
        <v>-3833.3609999999999</v>
      </c>
      <c r="AI144" s="93">
        <v>1495.1479999999997</v>
      </c>
      <c r="AJ144" s="94">
        <v>-0.39003579365470664</v>
      </c>
      <c r="AK144" s="22"/>
      <c r="AL144" s="22"/>
      <c r="AM144" s="13"/>
      <c r="AN144" s="80">
        <v>20970.955035799914</v>
      </c>
      <c r="AO144" s="80">
        <v>35576.433288901018</v>
      </c>
      <c r="AP144" s="93">
        <v>-14605.478253101104</v>
      </c>
      <c r="AQ144" s="94">
        <v>-0.41053801359164521</v>
      </c>
      <c r="AR144" s="22"/>
      <c r="AS144" s="80">
        <v>23079.722693499916</v>
      </c>
      <c r="AT144" s="80">
        <v>32115.678015201018</v>
      </c>
      <c r="AU144" s="93">
        <v>-9035.9553217011016</v>
      </c>
      <c r="AV144" s="94">
        <v>-0.28135651744372936</v>
      </c>
      <c r="AW144" s="46"/>
      <c r="AX144" s="80">
        <v>-2108.767657700002</v>
      </c>
      <c r="AY144" s="80">
        <v>3460.7552737000019</v>
      </c>
      <c r="AZ144" s="93">
        <v>-5569.5229314000044</v>
      </c>
      <c r="BA144" s="94">
        <v>-1.6093374107454448</v>
      </c>
      <c r="BB144" s="22"/>
      <c r="BC144" s="22"/>
      <c r="BD144" s="13"/>
      <c r="BE144" s="80">
        <v>0</v>
      </c>
      <c r="BF144" s="80">
        <v>0</v>
      </c>
      <c r="BG144" s="93">
        <v>0</v>
      </c>
      <c r="BH144" s="94" t="s">
        <v>589</v>
      </c>
      <c r="BI144" s="22"/>
      <c r="BJ144" s="80">
        <v>0</v>
      </c>
      <c r="BK144" s="80">
        <v>0</v>
      </c>
      <c r="BL144" s="93">
        <v>0</v>
      </c>
      <c r="BM144" s="94" t="s">
        <v>589</v>
      </c>
      <c r="BN144" s="46"/>
      <c r="BO144" s="80">
        <v>0</v>
      </c>
      <c r="BP144" s="80">
        <v>0</v>
      </c>
      <c r="BQ144" s="93">
        <v>0</v>
      </c>
      <c r="BR144" s="94" t="s">
        <v>589</v>
      </c>
      <c r="BS144" s="22"/>
      <c r="BT144" s="22"/>
      <c r="BU144" s="13"/>
      <c r="BV144" s="80">
        <v>-3700.0969999999998</v>
      </c>
      <c r="BW144" s="80">
        <v>-27709.166000000001</v>
      </c>
      <c r="BX144" s="93">
        <v>24009.069000000003</v>
      </c>
      <c r="BY144" s="94">
        <v>-0.86646667748859707</v>
      </c>
      <c r="BZ144" s="22"/>
      <c r="CA144" s="80">
        <v>-2600</v>
      </c>
      <c r="CB144" s="80">
        <v>-18400</v>
      </c>
      <c r="CC144" s="93">
        <v>15800</v>
      </c>
      <c r="CD144" s="94">
        <v>-0.85869565217391308</v>
      </c>
      <c r="CE144" s="46"/>
      <c r="CF144" s="80">
        <v>-1100.097</v>
      </c>
      <c r="CG144" s="80">
        <v>-9309.1660000000011</v>
      </c>
      <c r="CH144" s="93">
        <v>8209.0690000000013</v>
      </c>
      <c r="CI144" s="94">
        <v>-0.88182647081381949</v>
      </c>
      <c r="CJ144" s="22"/>
      <c r="CK144" s="22"/>
      <c r="CL144" s="13"/>
      <c r="CM144" s="80">
        <v>0</v>
      </c>
      <c r="CN144" s="80">
        <v>0</v>
      </c>
      <c r="CO144" s="93">
        <v>0</v>
      </c>
      <c r="CP144" s="94" t="s">
        <v>589</v>
      </c>
      <c r="CQ144" s="22"/>
      <c r="CR144" s="80">
        <v>0</v>
      </c>
      <c r="CS144" s="80">
        <v>0</v>
      </c>
      <c r="CT144" s="93">
        <v>0</v>
      </c>
      <c r="CU144" s="94" t="s">
        <v>589</v>
      </c>
      <c r="CV144" s="46"/>
      <c r="CW144" s="80">
        <v>0</v>
      </c>
      <c r="CX144" s="80">
        <v>0</v>
      </c>
      <c r="CY144" s="93">
        <v>0</v>
      </c>
      <c r="CZ144" s="94" t="s">
        <v>589</v>
      </c>
      <c r="DA144" s="22"/>
      <c r="DB144" s="22"/>
      <c r="DC144" s="13"/>
      <c r="DD144" s="80">
        <v>-4688.2340000000004</v>
      </c>
      <c r="DE144" s="80">
        <v>1500</v>
      </c>
      <c r="DF144" s="93">
        <v>-6188.2340000000004</v>
      </c>
      <c r="DG144" s="94">
        <v>-4.1254893333333342</v>
      </c>
      <c r="DH144" s="22"/>
      <c r="DI144" s="80">
        <v>-4688.2340000000004</v>
      </c>
      <c r="DJ144" s="80">
        <v>1500</v>
      </c>
      <c r="DK144" s="93">
        <v>-6188.2340000000004</v>
      </c>
      <c r="DL144" s="94">
        <v>-4.1254893333333342</v>
      </c>
      <c r="DM144" s="46"/>
      <c r="DN144" s="80">
        <v>0</v>
      </c>
      <c r="DO144" s="80">
        <v>0</v>
      </c>
      <c r="DP144" s="93">
        <v>0</v>
      </c>
      <c r="DQ144" s="94" t="s">
        <v>589</v>
      </c>
      <c r="DR144" s="22"/>
      <c r="DS144" s="22"/>
      <c r="DT144" s="13"/>
      <c r="DU144" s="80">
        <v>-16993.795500921264</v>
      </c>
      <c r="DV144" s="80">
        <v>-22185.262047020897</v>
      </c>
      <c r="DW144" s="93">
        <v>5191.466546099633</v>
      </c>
      <c r="DX144" s="94">
        <v>-0.23400519385781871</v>
      </c>
      <c r="DY144" s="22"/>
      <c r="DZ144" s="80">
        <v>-8376.428764517128</v>
      </c>
      <c r="EA144" s="80">
        <v>-17958.106738775998</v>
      </c>
      <c r="EB144" s="93">
        <v>9581.6779742588697</v>
      </c>
      <c r="EC144" s="94">
        <v>-0.53355724596344301</v>
      </c>
      <c r="ED144" s="46"/>
      <c r="EE144" s="80">
        <v>-8617.3667364041357</v>
      </c>
      <c r="EF144" s="80">
        <v>-4227.1553082448991</v>
      </c>
      <c r="EG144" s="93">
        <v>-4390.2114281592367</v>
      </c>
      <c r="EH144" s="94">
        <v>1.0385734869017713</v>
      </c>
      <c r="EI144" s="22"/>
      <c r="EJ144" s="22"/>
      <c r="EK144" s="13"/>
      <c r="EL144" s="80">
        <v>0</v>
      </c>
      <c r="EM144" s="80">
        <v>0</v>
      </c>
      <c r="EN144" s="93">
        <v>0</v>
      </c>
      <c r="EO144" s="94" t="s">
        <v>589</v>
      </c>
      <c r="EP144" s="22"/>
      <c r="EQ144" s="80">
        <v>0</v>
      </c>
      <c r="ER144" s="80">
        <v>0</v>
      </c>
      <c r="ES144" s="93">
        <v>0</v>
      </c>
      <c r="ET144" s="94" t="s">
        <v>589</v>
      </c>
      <c r="EU144" s="46"/>
      <c r="EV144" s="80">
        <v>0</v>
      </c>
      <c r="EW144" s="80">
        <v>0</v>
      </c>
      <c r="EX144" s="93">
        <v>0</v>
      </c>
      <c r="EY144" s="94" t="s">
        <v>589</v>
      </c>
      <c r="EZ144" s="22"/>
      <c r="FA144" s="22"/>
      <c r="FB144" s="13"/>
      <c r="FC144" s="80">
        <v>0</v>
      </c>
      <c r="FD144" s="80">
        <v>0</v>
      </c>
      <c r="FE144" s="93">
        <v>0</v>
      </c>
      <c r="FF144" s="94" t="s">
        <v>589</v>
      </c>
      <c r="FG144" s="22"/>
      <c r="FH144" s="80">
        <v>0</v>
      </c>
      <c r="FI144" s="80">
        <v>0</v>
      </c>
      <c r="FJ144" s="93">
        <v>0</v>
      </c>
      <c r="FK144" s="94" t="s">
        <v>589</v>
      </c>
      <c r="FL144" s="46"/>
      <c r="FM144" s="80">
        <v>0</v>
      </c>
      <c r="FN144" s="80">
        <v>0</v>
      </c>
      <c r="FO144" s="93">
        <v>0</v>
      </c>
      <c r="FP144" s="94" t="s">
        <v>589</v>
      </c>
      <c r="FQ144" s="22"/>
      <c r="FR144" s="22"/>
      <c r="FS144" s="13"/>
    </row>
    <row r="145" spans="1:175" x14ac:dyDescent="0.2">
      <c r="A145" s="42">
        <v>732</v>
      </c>
      <c r="B145" s="46"/>
      <c r="C145" s="46"/>
      <c r="D145" s="46" t="str">
        <f t="shared" si="70"/>
        <v>Eingetretene noch nicht gemeldete Versicherungsfälle</v>
      </c>
      <c r="E145" s="46"/>
      <c r="F145" s="80">
        <f t="shared" si="51"/>
        <v>28953.596286986576</v>
      </c>
      <c r="G145" s="80">
        <f t="shared" si="51"/>
        <v>-5362.5498630281982</v>
      </c>
      <c r="H145" s="93">
        <f t="shared" si="52"/>
        <v>34316.146150014771</v>
      </c>
      <c r="I145" s="94">
        <f t="shared" si="53"/>
        <v>-6.3992218303843726</v>
      </c>
      <c r="J145" s="22"/>
      <c r="K145" s="80">
        <f t="shared" si="71"/>
        <v>24561.697862817655</v>
      </c>
      <c r="L145" s="80">
        <f t="shared" si="72"/>
        <v>14061.894877125673</v>
      </c>
      <c r="M145" s="93">
        <f t="shared" si="54"/>
        <v>10499.802985691982</v>
      </c>
      <c r="N145" s="94">
        <f t="shared" si="55"/>
        <v>0.74668478732349897</v>
      </c>
      <c r="O145" s="46"/>
      <c r="P145" s="80">
        <f t="shared" si="73"/>
        <v>4391.8984241689195</v>
      </c>
      <c r="Q145" s="80">
        <f t="shared" si="74"/>
        <v>-19424.444740153871</v>
      </c>
      <c r="R145" s="93">
        <f t="shared" si="56"/>
        <v>23816.343164322789</v>
      </c>
      <c r="S145" s="94">
        <f t="shared" si="57"/>
        <v>-1.2261016200421968</v>
      </c>
      <c r="T145" s="22"/>
      <c r="U145" s="22"/>
      <c r="V145" s="13"/>
      <c r="W145" s="80">
        <v>-1072.0820000000001</v>
      </c>
      <c r="X145" s="80">
        <v>-2438.145</v>
      </c>
      <c r="Y145" s="93">
        <v>1366.0629999999999</v>
      </c>
      <c r="Z145" s="94">
        <v>-0.56028784178135416</v>
      </c>
      <c r="AA145" s="22"/>
      <c r="AB145" s="80">
        <v>-924.36388716353963</v>
      </c>
      <c r="AC145" s="80">
        <v>-2100.0305981913289</v>
      </c>
      <c r="AD145" s="93">
        <v>1175.6667110277892</v>
      </c>
      <c r="AE145" s="94">
        <v>-0.55983313387926026</v>
      </c>
      <c r="AF145" s="46"/>
      <c r="AG145" s="80">
        <v>-147.71811283646039</v>
      </c>
      <c r="AH145" s="80">
        <v>-338.11440180867106</v>
      </c>
      <c r="AI145" s="93">
        <v>190.39628897221067</v>
      </c>
      <c r="AJ145" s="94">
        <v>-0.56311203531623089</v>
      </c>
      <c r="AK145" s="22"/>
      <c r="AL145" s="22"/>
      <c r="AM145" s="13"/>
      <c r="AN145" s="80">
        <v>0</v>
      </c>
      <c r="AO145" s="80">
        <v>0</v>
      </c>
      <c r="AP145" s="93">
        <v>0</v>
      </c>
      <c r="AQ145" s="94" t="s">
        <v>589</v>
      </c>
      <c r="AR145" s="22"/>
      <c r="AS145" s="80">
        <v>0</v>
      </c>
      <c r="AT145" s="80">
        <v>0</v>
      </c>
      <c r="AU145" s="93">
        <v>0</v>
      </c>
      <c r="AV145" s="94" t="s">
        <v>589</v>
      </c>
      <c r="AW145" s="46"/>
      <c r="AX145" s="80">
        <v>0</v>
      </c>
      <c r="AY145" s="80">
        <v>0</v>
      </c>
      <c r="AZ145" s="93">
        <v>0</v>
      </c>
      <c r="BA145" s="94" t="s">
        <v>589</v>
      </c>
      <c r="BB145" s="22"/>
      <c r="BC145" s="22"/>
      <c r="BD145" s="13"/>
      <c r="BE145" s="80">
        <v>12300</v>
      </c>
      <c r="BF145" s="80">
        <v>9300</v>
      </c>
      <c r="BG145" s="93">
        <v>3000</v>
      </c>
      <c r="BH145" s="94">
        <v>0.32258064516129026</v>
      </c>
      <c r="BI145" s="22"/>
      <c r="BJ145" s="80">
        <v>13500</v>
      </c>
      <c r="BK145" s="80">
        <v>10500</v>
      </c>
      <c r="BL145" s="93">
        <v>3000</v>
      </c>
      <c r="BM145" s="94">
        <v>0.28571428571428581</v>
      </c>
      <c r="BN145" s="46"/>
      <c r="BO145" s="80">
        <v>-1200</v>
      </c>
      <c r="BP145" s="80">
        <v>-1200</v>
      </c>
      <c r="BQ145" s="93">
        <v>0</v>
      </c>
      <c r="BR145" s="94">
        <v>0</v>
      </c>
      <c r="BS145" s="22"/>
      <c r="BT145" s="22"/>
      <c r="BU145" s="13"/>
      <c r="BV145" s="80">
        <v>0</v>
      </c>
      <c r="BW145" s="80">
        <v>0</v>
      </c>
      <c r="BX145" s="93">
        <v>0</v>
      </c>
      <c r="BY145" s="94" t="s">
        <v>589</v>
      </c>
      <c r="BZ145" s="22"/>
      <c r="CA145" s="80">
        <v>0</v>
      </c>
      <c r="CB145" s="80">
        <v>0</v>
      </c>
      <c r="CC145" s="93">
        <v>0</v>
      </c>
      <c r="CD145" s="94" t="s">
        <v>589</v>
      </c>
      <c r="CE145" s="46"/>
      <c r="CF145" s="80">
        <v>0</v>
      </c>
      <c r="CG145" s="80">
        <v>0</v>
      </c>
      <c r="CH145" s="93">
        <v>0</v>
      </c>
      <c r="CI145" s="94" t="s">
        <v>589</v>
      </c>
      <c r="CJ145" s="22"/>
      <c r="CK145" s="22"/>
      <c r="CL145" s="13"/>
      <c r="CM145" s="80">
        <v>0</v>
      </c>
      <c r="CN145" s="80">
        <v>0</v>
      </c>
      <c r="CO145" s="93">
        <v>0</v>
      </c>
      <c r="CP145" s="94" t="s">
        <v>589</v>
      </c>
      <c r="CQ145" s="22"/>
      <c r="CR145" s="80">
        <v>0</v>
      </c>
      <c r="CS145" s="80">
        <v>0</v>
      </c>
      <c r="CT145" s="93">
        <v>0</v>
      </c>
      <c r="CU145" s="94" t="s">
        <v>589</v>
      </c>
      <c r="CV145" s="46"/>
      <c r="CW145" s="80">
        <v>0</v>
      </c>
      <c r="CX145" s="80">
        <v>0</v>
      </c>
      <c r="CY145" s="93">
        <v>0</v>
      </c>
      <c r="CZ145" s="94" t="s">
        <v>589</v>
      </c>
      <c r="DA145" s="22"/>
      <c r="DB145" s="22"/>
      <c r="DC145" s="13"/>
      <c r="DD145" s="80">
        <v>0</v>
      </c>
      <c r="DE145" s="80">
        <v>0</v>
      </c>
      <c r="DF145" s="93">
        <v>0</v>
      </c>
      <c r="DG145" s="94" t="s">
        <v>589</v>
      </c>
      <c r="DH145" s="22"/>
      <c r="DI145" s="80">
        <v>0</v>
      </c>
      <c r="DJ145" s="80">
        <v>0</v>
      </c>
      <c r="DK145" s="93">
        <v>0</v>
      </c>
      <c r="DL145" s="94" t="s">
        <v>589</v>
      </c>
      <c r="DM145" s="46"/>
      <c r="DN145" s="80">
        <v>0</v>
      </c>
      <c r="DO145" s="80">
        <v>0</v>
      </c>
      <c r="DP145" s="93">
        <v>0</v>
      </c>
      <c r="DQ145" s="94" t="s">
        <v>589</v>
      </c>
      <c r="DR145" s="22"/>
      <c r="DS145" s="22"/>
      <c r="DT145" s="13"/>
      <c r="DU145" s="80">
        <v>17725.678286986575</v>
      </c>
      <c r="DV145" s="80">
        <v>-13224.404863028198</v>
      </c>
      <c r="DW145" s="93">
        <v>30950.083150014772</v>
      </c>
      <c r="DX145" s="94">
        <v>-2.3403762566694173</v>
      </c>
      <c r="DY145" s="22"/>
      <c r="DZ145" s="80">
        <v>11986.061749981194</v>
      </c>
      <c r="EA145" s="80">
        <v>4661.9254753170017</v>
      </c>
      <c r="EB145" s="93">
        <v>7324.1362746641926</v>
      </c>
      <c r="EC145" s="94">
        <v>1.5710539161216786</v>
      </c>
      <c r="ED145" s="46"/>
      <c r="EE145" s="80">
        <v>5739.6165370053805</v>
      </c>
      <c r="EF145" s="80">
        <v>-17886.3303383452</v>
      </c>
      <c r="EG145" s="93">
        <v>23625.946875350579</v>
      </c>
      <c r="EH145" s="94">
        <v>-1.3208940251260279</v>
      </c>
      <c r="EI145" s="22"/>
      <c r="EJ145" s="22"/>
      <c r="EK145" s="13"/>
      <c r="EL145" s="80">
        <v>0</v>
      </c>
      <c r="EM145" s="80">
        <v>0</v>
      </c>
      <c r="EN145" s="93">
        <v>0</v>
      </c>
      <c r="EO145" s="94" t="s">
        <v>589</v>
      </c>
      <c r="EP145" s="22"/>
      <c r="EQ145" s="80">
        <v>0</v>
      </c>
      <c r="ER145" s="80">
        <v>0</v>
      </c>
      <c r="ES145" s="93">
        <v>0</v>
      </c>
      <c r="ET145" s="94" t="s">
        <v>589</v>
      </c>
      <c r="EU145" s="46"/>
      <c r="EV145" s="80">
        <v>0</v>
      </c>
      <c r="EW145" s="80">
        <v>0</v>
      </c>
      <c r="EX145" s="93">
        <v>0</v>
      </c>
      <c r="EY145" s="94" t="s">
        <v>589</v>
      </c>
      <c r="EZ145" s="22"/>
      <c r="FA145" s="22"/>
      <c r="FB145" s="13"/>
      <c r="FC145" s="80">
        <v>0</v>
      </c>
      <c r="FD145" s="80">
        <v>1000</v>
      </c>
      <c r="FE145" s="93">
        <v>-1000</v>
      </c>
      <c r="FF145" s="94">
        <v>-1</v>
      </c>
      <c r="FG145" s="22"/>
      <c r="FH145" s="80">
        <v>0</v>
      </c>
      <c r="FI145" s="80">
        <v>1000</v>
      </c>
      <c r="FJ145" s="93">
        <v>-1000</v>
      </c>
      <c r="FK145" s="94">
        <v>-1</v>
      </c>
      <c r="FL145" s="46"/>
      <c r="FM145" s="80">
        <v>0</v>
      </c>
      <c r="FN145" s="80">
        <v>0</v>
      </c>
      <c r="FO145" s="93">
        <v>0</v>
      </c>
      <c r="FP145" s="94" t="s">
        <v>589</v>
      </c>
      <c r="FQ145" s="22"/>
      <c r="FR145" s="22"/>
      <c r="FS145" s="13"/>
    </row>
    <row r="146" spans="1:175" x14ac:dyDescent="0.2">
      <c r="A146" s="42">
        <v>733</v>
      </c>
      <c r="B146" s="46"/>
      <c r="C146" s="46"/>
      <c r="D146" s="46" t="str">
        <f t="shared" si="70"/>
        <v>Schadenschwankungen</v>
      </c>
      <c r="E146" s="46"/>
      <c r="F146" s="80">
        <f t="shared" si="51"/>
        <v>-95726.888564115521</v>
      </c>
      <c r="G146" s="80">
        <f t="shared" si="51"/>
        <v>-25727.725327638193</v>
      </c>
      <c r="H146" s="93">
        <f t="shared" si="52"/>
        <v>-69999.163236477325</v>
      </c>
      <c r="I146" s="94">
        <f t="shared" si="53"/>
        <v>2.7207676677611383</v>
      </c>
      <c r="J146" s="22"/>
      <c r="K146" s="80">
        <f t="shared" si="71"/>
        <v>-88568.987827780162</v>
      </c>
      <c r="L146" s="80">
        <f t="shared" si="72"/>
        <v>-25211.212900000006</v>
      </c>
      <c r="M146" s="93">
        <f t="shared" si="54"/>
        <v>-63357.774927780156</v>
      </c>
      <c r="N146" s="94">
        <f t="shared" si="55"/>
        <v>2.5130792072197425</v>
      </c>
      <c r="O146" s="46"/>
      <c r="P146" s="80">
        <f t="shared" si="73"/>
        <v>-7157.900736335363</v>
      </c>
      <c r="Q146" s="80">
        <f t="shared" si="74"/>
        <v>-516.51242763818777</v>
      </c>
      <c r="R146" s="93">
        <f t="shared" si="56"/>
        <v>-6641.3883086971755</v>
      </c>
      <c r="S146" s="94">
        <f t="shared" si="57"/>
        <v>12.85813845576898</v>
      </c>
      <c r="T146" s="22"/>
      <c r="U146" s="22"/>
      <c r="V146" s="13"/>
      <c r="W146" s="80">
        <v>-40919.937000000005</v>
      </c>
      <c r="X146" s="80">
        <v>3906.3239999999996</v>
      </c>
      <c r="Y146" s="93">
        <v>-44826.261000000006</v>
      </c>
      <c r="Z146" s="94">
        <v>-11.475305427813979</v>
      </c>
      <c r="AA146" s="22"/>
      <c r="AB146" s="80">
        <v>-35017.739000000001</v>
      </c>
      <c r="AC146" s="80">
        <v>2188.7869999999998</v>
      </c>
      <c r="AD146" s="93">
        <v>-37206.525999999998</v>
      </c>
      <c r="AE146" s="94">
        <v>-16.998696538310949</v>
      </c>
      <c r="AF146" s="46"/>
      <c r="AG146" s="80">
        <v>-5902.1980000000003</v>
      </c>
      <c r="AH146" s="80">
        <v>1717.537</v>
      </c>
      <c r="AI146" s="93">
        <v>-7619.7350000000006</v>
      </c>
      <c r="AJ146" s="94">
        <v>-4.4364313548994865</v>
      </c>
      <c r="AK146" s="22"/>
      <c r="AL146" s="22"/>
      <c r="AM146" s="13"/>
      <c r="AN146" s="80">
        <v>0</v>
      </c>
      <c r="AO146" s="80">
        <v>0</v>
      </c>
      <c r="AP146" s="93">
        <v>0</v>
      </c>
      <c r="AQ146" s="94" t="s">
        <v>589</v>
      </c>
      <c r="AR146" s="22"/>
      <c r="AS146" s="80">
        <v>0</v>
      </c>
      <c r="AT146" s="80">
        <v>0</v>
      </c>
      <c r="AU146" s="93">
        <v>0</v>
      </c>
      <c r="AV146" s="94" t="s">
        <v>589</v>
      </c>
      <c r="AW146" s="46"/>
      <c r="AX146" s="80">
        <v>0</v>
      </c>
      <c r="AY146" s="80">
        <v>0</v>
      </c>
      <c r="AZ146" s="93">
        <v>0</v>
      </c>
      <c r="BA146" s="94" t="s">
        <v>589</v>
      </c>
      <c r="BB146" s="22"/>
      <c r="BC146" s="22"/>
      <c r="BD146" s="13"/>
      <c r="BE146" s="80">
        <v>0</v>
      </c>
      <c r="BF146" s="80">
        <v>0</v>
      </c>
      <c r="BG146" s="93">
        <v>0</v>
      </c>
      <c r="BH146" s="94" t="s">
        <v>589</v>
      </c>
      <c r="BI146" s="22"/>
      <c r="BJ146" s="80">
        <v>0</v>
      </c>
      <c r="BK146" s="80">
        <v>0</v>
      </c>
      <c r="BL146" s="93">
        <v>0</v>
      </c>
      <c r="BM146" s="94" t="s">
        <v>589</v>
      </c>
      <c r="BN146" s="46"/>
      <c r="BO146" s="80">
        <v>0</v>
      </c>
      <c r="BP146" s="80">
        <v>0</v>
      </c>
      <c r="BQ146" s="93">
        <v>0</v>
      </c>
      <c r="BR146" s="94" t="s">
        <v>589</v>
      </c>
      <c r="BS146" s="22"/>
      <c r="BT146" s="22"/>
      <c r="BU146" s="13"/>
      <c r="BV146" s="80">
        <v>-26000</v>
      </c>
      <c r="BW146" s="80">
        <v>-45850</v>
      </c>
      <c r="BX146" s="93">
        <v>19850</v>
      </c>
      <c r="BY146" s="94">
        <v>-0.43293347873500543</v>
      </c>
      <c r="BZ146" s="22"/>
      <c r="CA146" s="80">
        <v>-26000</v>
      </c>
      <c r="CB146" s="80">
        <v>-43850</v>
      </c>
      <c r="CC146" s="93">
        <v>17850</v>
      </c>
      <c r="CD146" s="94">
        <v>-0.40706955530216649</v>
      </c>
      <c r="CE146" s="46"/>
      <c r="CF146" s="80">
        <v>0</v>
      </c>
      <c r="CG146" s="80">
        <v>-2000</v>
      </c>
      <c r="CH146" s="93">
        <v>2000</v>
      </c>
      <c r="CI146" s="94">
        <v>-1</v>
      </c>
      <c r="CJ146" s="22"/>
      <c r="CK146" s="22"/>
      <c r="CL146" s="13"/>
      <c r="CM146" s="80">
        <v>703.1046</v>
      </c>
      <c r="CN146" s="80">
        <v>3833.2278600000004</v>
      </c>
      <c r="CO146" s="93">
        <v>-3130.1232600000003</v>
      </c>
      <c r="CP146" s="94">
        <v>-0.81657636183412274</v>
      </c>
      <c r="CQ146" s="22"/>
      <c r="CR146" s="80">
        <v>700.00009999999997</v>
      </c>
      <c r="CS146" s="80">
        <v>1450.0001000000002</v>
      </c>
      <c r="CT146" s="93">
        <v>-750.00000000000023</v>
      </c>
      <c r="CU146" s="94">
        <v>-0.51724134363852814</v>
      </c>
      <c r="CV146" s="46"/>
      <c r="CW146" s="80">
        <v>3.1044999999999998</v>
      </c>
      <c r="CX146" s="80">
        <v>2383.2277600000002</v>
      </c>
      <c r="CY146" s="93">
        <v>-2380.1232600000003</v>
      </c>
      <c r="CZ146" s="94">
        <v>-0.99869735488478872</v>
      </c>
      <c r="DA146" s="22"/>
      <c r="DB146" s="22"/>
      <c r="DC146" s="13"/>
      <c r="DD146" s="80">
        <v>0</v>
      </c>
      <c r="DE146" s="80">
        <v>0</v>
      </c>
      <c r="DF146" s="93">
        <v>0</v>
      </c>
      <c r="DG146" s="94" t="s">
        <v>589</v>
      </c>
      <c r="DH146" s="22"/>
      <c r="DI146" s="80">
        <v>0</v>
      </c>
      <c r="DJ146" s="80">
        <v>0</v>
      </c>
      <c r="DK146" s="93">
        <v>0</v>
      </c>
      <c r="DL146" s="94" t="s">
        <v>589</v>
      </c>
      <c r="DM146" s="46"/>
      <c r="DN146" s="80">
        <v>0</v>
      </c>
      <c r="DO146" s="80">
        <v>0</v>
      </c>
      <c r="DP146" s="93">
        <v>0</v>
      </c>
      <c r="DQ146" s="94" t="s">
        <v>589</v>
      </c>
      <c r="DR146" s="22"/>
      <c r="DS146" s="22"/>
      <c r="DT146" s="13"/>
      <c r="DU146" s="80">
        <v>-28317.592164115515</v>
      </c>
      <c r="DV146" s="80">
        <v>14213.295212361811</v>
      </c>
      <c r="DW146" s="93">
        <v>-42530.887376477323</v>
      </c>
      <c r="DX146" s="94">
        <v>-2.992331246274734</v>
      </c>
      <c r="DY146" s="22"/>
      <c r="DZ146" s="80">
        <v>-28251.248927780151</v>
      </c>
      <c r="EA146" s="80">
        <v>15000</v>
      </c>
      <c r="EB146" s="93">
        <v>-43251.248927780151</v>
      </c>
      <c r="EC146" s="94">
        <v>-2.8834165951853432</v>
      </c>
      <c r="ED146" s="46"/>
      <c r="EE146" s="80">
        <v>-66.343236335363244</v>
      </c>
      <c r="EF146" s="80">
        <v>-786.70478763818926</v>
      </c>
      <c r="EG146" s="93">
        <v>720.361551302826</v>
      </c>
      <c r="EH146" s="94">
        <v>-0.91566946410160277</v>
      </c>
      <c r="EI146" s="22"/>
      <c r="EJ146" s="22"/>
      <c r="EK146" s="13"/>
      <c r="EL146" s="80">
        <v>-1192.4639999999999</v>
      </c>
      <c r="EM146" s="80">
        <v>-1830.5723999999984</v>
      </c>
      <c r="EN146" s="93">
        <v>638.10839999999848</v>
      </c>
      <c r="EO146" s="94">
        <v>-0.34858408222477244</v>
      </c>
      <c r="EP146" s="22"/>
      <c r="EQ146" s="80">
        <v>0</v>
      </c>
      <c r="ER146" s="80">
        <v>0</v>
      </c>
      <c r="ES146" s="93">
        <v>0</v>
      </c>
      <c r="ET146" s="94" t="s">
        <v>589</v>
      </c>
      <c r="EU146" s="46"/>
      <c r="EV146" s="80">
        <v>-1192.4639999999999</v>
      </c>
      <c r="EW146" s="80">
        <v>-1830.5723999999984</v>
      </c>
      <c r="EX146" s="93">
        <v>638.10839999999848</v>
      </c>
      <c r="EY146" s="94">
        <v>-0.34858408222477244</v>
      </c>
      <c r="EZ146" s="22"/>
      <c r="FA146" s="22"/>
      <c r="FB146" s="13"/>
      <c r="FC146" s="80">
        <v>0</v>
      </c>
      <c r="FD146" s="80">
        <v>0</v>
      </c>
      <c r="FE146" s="93">
        <v>0</v>
      </c>
      <c r="FF146" s="94" t="s">
        <v>589</v>
      </c>
      <c r="FG146" s="22"/>
      <c r="FH146" s="80">
        <v>0</v>
      </c>
      <c r="FI146" s="80">
        <v>0</v>
      </c>
      <c r="FJ146" s="93">
        <v>0</v>
      </c>
      <c r="FK146" s="94" t="s">
        <v>589</v>
      </c>
      <c r="FL146" s="46"/>
      <c r="FM146" s="80">
        <v>0</v>
      </c>
      <c r="FN146" s="80">
        <v>0</v>
      </c>
      <c r="FO146" s="93">
        <v>0</v>
      </c>
      <c r="FP146" s="94" t="s">
        <v>589</v>
      </c>
      <c r="FQ146" s="22"/>
      <c r="FR146" s="22"/>
      <c r="FS146" s="13"/>
    </row>
    <row r="147" spans="1:175" x14ac:dyDescent="0.2">
      <c r="A147" s="42">
        <v>734</v>
      </c>
      <c r="B147" s="46"/>
      <c r="C147" s="46"/>
      <c r="D147" s="46" t="str">
        <f t="shared" si="70"/>
        <v>Tarifumstellungen und Tarifsanierungen</v>
      </c>
      <c r="E147" s="46"/>
      <c r="F147" s="80">
        <f t="shared" si="51"/>
        <v>2750</v>
      </c>
      <c r="G147" s="80">
        <f t="shared" si="51"/>
        <v>-7750</v>
      </c>
      <c r="H147" s="93">
        <f t="shared" si="52"/>
        <v>10500</v>
      </c>
      <c r="I147" s="94">
        <f t="shared" si="53"/>
        <v>-1.3548387096774195</v>
      </c>
      <c r="J147" s="22"/>
      <c r="K147" s="80">
        <f t="shared" si="71"/>
        <v>2750</v>
      </c>
      <c r="L147" s="80">
        <f t="shared" si="72"/>
        <v>-7750</v>
      </c>
      <c r="M147" s="93">
        <f t="shared" si="54"/>
        <v>10500</v>
      </c>
      <c r="N147" s="94">
        <f t="shared" si="55"/>
        <v>-1.3548387096774195</v>
      </c>
      <c r="O147" s="46"/>
      <c r="P147" s="80">
        <f t="shared" si="73"/>
        <v>0</v>
      </c>
      <c r="Q147" s="80">
        <f t="shared" si="74"/>
        <v>0</v>
      </c>
      <c r="R147" s="93">
        <f t="shared" si="56"/>
        <v>0</v>
      </c>
      <c r="S147" s="94" t="str">
        <f t="shared" si="57"/>
        <v/>
      </c>
      <c r="T147" s="22"/>
      <c r="U147" s="22"/>
      <c r="V147" s="13"/>
      <c r="W147" s="80">
        <v>0</v>
      </c>
      <c r="X147" s="80">
        <v>0</v>
      </c>
      <c r="Y147" s="93">
        <v>0</v>
      </c>
      <c r="Z147" s="94" t="s">
        <v>589</v>
      </c>
      <c r="AA147" s="22"/>
      <c r="AB147" s="80">
        <v>0</v>
      </c>
      <c r="AC147" s="80">
        <v>0</v>
      </c>
      <c r="AD147" s="93">
        <v>0</v>
      </c>
      <c r="AE147" s="94" t="s">
        <v>589</v>
      </c>
      <c r="AF147" s="46"/>
      <c r="AG147" s="80">
        <v>0</v>
      </c>
      <c r="AH147" s="80">
        <v>0</v>
      </c>
      <c r="AI147" s="93">
        <v>0</v>
      </c>
      <c r="AJ147" s="94" t="s">
        <v>589</v>
      </c>
      <c r="AK147" s="22"/>
      <c r="AL147" s="22"/>
      <c r="AM147" s="13"/>
      <c r="AN147" s="80">
        <v>0</v>
      </c>
      <c r="AO147" s="80">
        <v>0</v>
      </c>
      <c r="AP147" s="93">
        <v>0</v>
      </c>
      <c r="AQ147" s="94" t="s">
        <v>589</v>
      </c>
      <c r="AR147" s="22"/>
      <c r="AS147" s="80">
        <v>0</v>
      </c>
      <c r="AT147" s="80">
        <v>0</v>
      </c>
      <c r="AU147" s="93">
        <v>0</v>
      </c>
      <c r="AV147" s="94" t="s">
        <v>589</v>
      </c>
      <c r="AW147" s="46"/>
      <c r="AX147" s="80">
        <v>0</v>
      </c>
      <c r="AY147" s="80">
        <v>0</v>
      </c>
      <c r="AZ147" s="93">
        <v>0</v>
      </c>
      <c r="BA147" s="94" t="s">
        <v>589</v>
      </c>
      <c r="BB147" s="22"/>
      <c r="BC147" s="22"/>
      <c r="BD147" s="13"/>
      <c r="BE147" s="80">
        <v>0</v>
      </c>
      <c r="BF147" s="80">
        <v>0</v>
      </c>
      <c r="BG147" s="93">
        <v>0</v>
      </c>
      <c r="BH147" s="94" t="s">
        <v>589</v>
      </c>
      <c r="BI147" s="22"/>
      <c r="BJ147" s="80">
        <v>0</v>
      </c>
      <c r="BK147" s="80">
        <v>0</v>
      </c>
      <c r="BL147" s="93">
        <v>0</v>
      </c>
      <c r="BM147" s="94" t="s">
        <v>589</v>
      </c>
      <c r="BN147" s="46"/>
      <c r="BO147" s="80">
        <v>0</v>
      </c>
      <c r="BP147" s="80">
        <v>0</v>
      </c>
      <c r="BQ147" s="93">
        <v>0</v>
      </c>
      <c r="BR147" s="94" t="s">
        <v>589</v>
      </c>
      <c r="BS147" s="22"/>
      <c r="BT147" s="22"/>
      <c r="BU147" s="13"/>
      <c r="BV147" s="80">
        <v>0</v>
      </c>
      <c r="BW147" s="80">
        <v>0</v>
      </c>
      <c r="BX147" s="93">
        <v>0</v>
      </c>
      <c r="BY147" s="94" t="s">
        <v>589</v>
      </c>
      <c r="BZ147" s="22"/>
      <c r="CA147" s="80">
        <v>0</v>
      </c>
      <c r="CB147" s="80">
        <v>0</v>
      </c>
      <c r="CC147" s="93">
        <v>0</v>
      </c>
      <c r="CD147" s="94" t="s">
        <v>589</v>
      </c>
      <c r="CE147" s="46"/>
      <c r="CF147" s="80">
        <v>0</v>
      </c>
      <c r="CG147" s="80">
        <v>0</v>
      </c>
      <c r="CH147" s="93">
        <v>0</v>
      </c>
      <c r="CI147" s="94" t="s">
        <v>589</v>
      </c>
      <c r="CJ147" s="22"/>
      <c r="CK147" s="22"/>
      <c r="CL147" s="13"/>
      <c r="CM147" s="80">
        <v>0</v>
      </c>
      <c r="CN147" s="80">
        <v>0</v>
      </c>
      <c r="CO147" s="93">
        <v>0</v>
      </c>
      <c r="CP147" s="94" t="s">
        <v>589</v>
      </c>
      <c r="CQ147" s="22"/>
      <c r="CR147" s="80">
        <v>0</v>
      </c>
      <c r="CS147" s="80">
        <v>0</v>
      </c>
      <c r="CT147" s="93">
        <v>0</v>
      </c>
      <c r="CU147" s="94" t="s">
        <v>589</v>
      </c>
      <c r="CV147" s="46"/>
      <c r="CW147" s="80">
        <v>0</v>
      </c>
      <c r="CX147" s="80">
        <v>0</v>
      </c>
      <c r="CY147" s="93">
        <v>0</v>
      </c>
      <c r="CZ147" s="94" t="s">
        <v>589</v>
      </c>
      <c r="DA147" s="22"/>
      <c r="DB147" s="22"/>
      <c r="DC147" s="13"/>
      <c r="DD147" s="80">
        <v>2750</v>
      </c>
      <c r="DE147" s="80">
        <v>-7750</v>
      </c>
      <c r="DF147" s="93">
        <v>10500</v>
      </c>
      <c r="DG147" s="94">
        <v>-1.3548387096774195</v>
      </c>
      <c r="DH147" s="22"/>
      <c r="DI147" s="80">
        <v>2750</v>
      </c>
      <c r="DJ147" s="80">
        <v>-7750</v>
      </c>
      <c r="DK147" s="93">
        <v>10500</v>
      </c>
      <c r="DL147" s="94">
        <v>-1.3548387096774195</v>
      </c>
      <c r="DM147" s="46"/>
      <c r="DN147" s="80">
        <v>0</v>
      </c>
      <c r="DO147" s="80">
        <v>0</v>
      </c>
      <c r="DP147" s="93">
        <v>0</v>
      </c>
      <c r="DQ147" s="94" t="s">
        <v>589</v>
      </c>
      <c r="DR147" s="22"/>
      <c r="DS147" s="22"/>
      <c r="DT147" s="13"/>
      <c r="DU147" s="80">
        <v>0</v>
      </c>
      <c r="DV147" s="80">
        <v>0</v>
      </c>
      <c r="DW147" s="93">
        <v>0</v>
      </c>
      <c r="DX147" s="94" t="s">
        <v>589</v>
      </c>
      <c r="DY147" s="22"/>
      <c r="DZ147" s="80">
        <v>0</v>
      </c>
      <c r="EA147" s="80">
        <v>0</v>
      </c>
      <c r="EB147" s="93">
        <v>0</v>
      </c>
      <c r="EC147" s="94" t="s">
        <v>589</v>
      </c>
      <c r="ED147" s="46"/>
      <c r="EE147" s="80">
        <v>0</v>
      </c>
      <c r="EF147" s="80">
        <v>0</v>
      </c>
      <c r="EG147" s="93">
        <v>0</v>
      </c>
      <c r="EH147" s="94" t="s">
        <v>589</v>
      </c>
      <c r="EI147" s="22"/>
      <c r="EJ147" s="22"/>
      <c r="EK147" s="13"/>
      <c r="EL147" s="80">
        <v>0</v>
      </c>
      <c r="EM147" s="80">
        <v>0</v>
      </c>
      <c r="EN147" s="93">
        <v>0</v>
      </c>
      <c r="EO147" s="94" t="s">
        <v>589</v>
      </c>
      <c r="EP147" s="22"/>
      <c r="EQ147" s="80">
        <v>0</v>
      </c>
      <c r="ER147" s="80">
        <v>0</v>
      </c>
      <c r="ES147" s="93">
        <v>0</v>
      </c>
      <c r="ET147" s="94" t="s">
        <v>589</v>
      </c>
      <c r="EU147" s="46"/>
      <c r="EV147" s="80">
        <v>0</v>
      </c>
      <c r="EW147" s="80">
        <v>0</v>
      </c>
      <c r="EX147" s="93">
        <v>0</v>
      </c>
      <c r="EY147" s="94" t="s">
        <v>589</v>
      </c>
      <c r="EZ147" s="22"/>
      <c r="FA147" s="22"/>
      <c r="FB147" s="13"/>
      <c r="FC147" s="80">
        <v>0</v>
      </c>
      <c r="FD147" s="80">
        <v>0</v>
      </c>
      <c r="FE147" s="93">
        <v>0</v>
      </c>
      <c r="FF147" s="94" t="s">
        <v>589</v>
      </c>
      <c r="FG147" s="22"/>
      <c r="FH147" s="80">
        <v>0</v>
      </c>
      <c r="FI147" s="80">
        <v>0</v>
      </c>
      <c r="FJ147" s="93">
        <v>0</v>
      </c>
      <c r="FK147" s="94" t="s">
        <v>589</v>
      </c>
      <c r="FL147" s="46"/>
      <c r="FM147" s="80">
        <v>0</v>
      </c>
      <c r="FN147" s="80">
        <v>0</v>
      </c>
      <c r="FO147" s="93">
        <v>0</v>
      </c>
      <c r="FP147" s="94" t="s">
        <v>589</v>
      </c>
      <c r="FQ147" s="22"/>
      <c r="FR147" s="22"/>
      <c r="FS147" s="13"/>
    </row>
    <row r="148" spans="1:175" x14ac:dyDescent="0.2">
      <c r="A148" s="42">
        <v>735</v>
      </c>
      <c r="B148" s="46"/>
      <c r="C148" s="46"/>
      <c r="D148" s="86" t="str">
        <f t="shared" si="70"/>
        <v>Auflösung Teuerungsrückstellungen zugunsten Verstärkungen</v>
      </c>
      <c r="E148" s="46"/>
      <c r="F148" s="80">
        <f t="shared" si="51"/>
        <v>0</v>
      </c>
      <c r="G148" s="80">
        <f t="shared" si="51"/>
        <v>3000</v>
      </c>
      <c r="H148" s="93">
        <f t="shared" si="52"/>
        <v>-3000</v>
      </c>
      <c r="I148" s="94">
        <f t="shared" si="53"/>
        <v>-1</v>
      </c>
      <c r="J148" s="22"/>
      <c r="K148" s="80">
        <f t="shared" si="71"/>
        <v>0</v>
      </c>
      <c r="L148" s="80">
        <f t="shared" si="72"/>
        <v>3000</v>
      </c>
      <c r="M148" s="93">
        <f t="shared" si="54"/>
        <v>-3000</v>
      </c>
      <c r="N148" s="94">
        <f t="shared" si="55"/>
        <v>-1</v>
      </c>
      <c r="O148" s="46"/>
      <c r="P148" s="80">
        <f t="shared" si="73"/>
        <v>0</v>
      </c>
      <c r="Q148" s="80">
        <f t="shared" si="74"/>
        <v>0</v>
      </c>
      <c r="R148" s="93">
        <f t="shared" si="56"/>
        <v>0</v>
      </c>
      <c r="S148" s="94" t="str">
        <f t="shared" si="57"/>
        <v/>
      </c>
      <c r="T148" s="22"/>
      <c r="U148" s="22"/>
      <c r="V148" s="13"/>
      <c r="W148" s="80">
        <v>0</v>
      </c>
      <c r="X148" s="80">
        <v>0</v>
      </c>
      <c r="Y148" s="93">
        <v>0</v>
      </c>
      <c r="Z148" s="94" t="s">
        <v>589</v>
      </c>
      <c r="AA148" s="22"/>
      <c r="AB148" s="80">
        <v>0</v>
      </c>
      <c r="AC148" s="80">
        <v>0</v>
      </c>
      <c r="AD148" s="93">
        <v>0</v>
      </c>
      <c r="AE148" s="94" t="s">
        <v>589</v>
      </c>
      <c r="AF148" s="46"/>
      <c r="AG148" s="80">
        <v>0</v>
      </c>
      <c r="AH148" s="80">
        <v>0</v>
      </c>
      <c r="AI148" s="93">
        <v>0</v>
      </c>
      <c r="AJ148" s="94" t="s">
        <v>589</v>
      </c>
      <c r="AK148" s="22"/>
      <c r="AL148" s="22"/>
      <c r="AM148" s="13"/>
      <c r="AN148" s="80">
        <v>0</v>
      </c>
      <c r="AO148" s="80">
        <v>0</v>
      </c>
      <c r="AP148" s="93">
        <v>0</v>
      </c>
      <c r="AQ148" s="94" t="s">
        <v>589</v>
      </c>
      <c r="AR148" s="22"/>
      <c r="AS148" s="80">
        <v>0</v>
      </c>
      <c r="AT148" s="80">
        <v>0</v>
      </c>
      <c r="AU148" s="93">
        <v>0</v>
      </c>
      <c r="AV148" s="94" t="s">
        <v>589</v>
      </c>
      <c r="AW148" s="46"/>
      <c r="AX148" s="80">
        <v>0</v>
      </c>
      <c r="AY148" s="80">
        <v>0</v>
      </c>
      <c r="AZ148" s="93">
        <v>0</v>
      </c>
      <c r="BA148" s="94" t="s">
        <v>589</v>
      </c>
      <c r="BB148" s="22"/>
      <c r="BC148" s="22"/>
      <c r="BD148" s="13"/>
      <c r="BE148" s="80">
        <v>0</v>
      </c>
      <c r="BF148" s="80">
        <v>0</v>
      </c>
      <c r="BG148" s="93">
        <v>0</v>
      </c>
      <c r="BH148" s="94" t="s">
        <v>589</v>
      </c>
      <c r="BI148" s="22"/>
      <c r="BJ148" s="80">
        <v>0</v>
      </c>
      <c r="BK148" s="80">
        <v>0</v>
      </c>
      <c r="BL148" s="93">
        <v>0</v>
      </c>
      <c r="BM148" s="94" t="s">
        <v>589</v>
      </c>
      <c r="BN148" s="46"/>
      <c r="BO148" s="80">
        <v>0</v>
      </c>
      <c r="BP148" s="80">
        <v>0</v>
      </c>
      <c r="BQ148" s="93">
        <v>0</v>
      </c>
      <c r="BR148" s="94" t="s">
        <v>589</v>
      </c>
      <c r="BS148" s="22"/>
      <c r="BT148" s="22"/>
      <c r="BU148" s="13"/>
      <c r="BV148" s="80">
        <v>0</v>
      </c>
      <c r="BW148" s="80">
        <v>0</v>
      </c>
      <c r="BX148" s="93">
        <v>0</v>
      </c>
      <c r="BY148" s="94" t="s">
        <v>589</v>
      </c>
      <c r="BZ148" s="22"/>
      <c r="CA148" s="80">
        <v>0</v>
      </c>
      <c r="CB148" s="80">
        <v>0</v>
      </c>
      <c r="CC148" s="93">
        <v>0</v>
      </c>
      <c r="CD148" s="94" t="s">
        <v>589</v>
      </c>
      <c r="CE148" s="46"/>
      <c r="CF148" s="80">
        <v>0</v>
      </c>
      <c r="CG148" s="80">
        <v>0</v>
      </c>
      <c r="CH148" s="93">
        <v>0</v>
      </c>
      <c r="CI148" s="94" t="s">
        <v>589</v>
      </c>
      <c r="CJ148" s="22"/>
      <c r="CK148" s="22"/>
      <c r="CL148" s="13"/>
      <c r="CM148" s="80">
        <v>0</v>
      </c>
      <c r="CN148" s="80">
        <v>0</v>
      </c>
      <c r="CO148" s="93">
        <v>0</v>
      </c>
      <c r="CP148" s="94" t="s">
        <v>589</v>
      </c>
      <c r="CQ148" s="22"/>
      <c r="CR148" s="80">
        <v>0</v>
      </c>
      <c r="CS148" s="80">
        <v>0</v>
      </c>
      <c r="CT148" s="93">
        <v>0</v>
      </c>
      <c r="CU148" s="94" t="s">
        <v>589</v>
      </c>
      <c r="CV148" s="46"/>
      <c r="CW148" s="80">
        <v>0</v>
      </c>
      <c r="CX148" s="80">
        <v>0</v>
      </c>
      <c r="CY148" s="93">
        <v>0</v>
      </c>
      <c r="CZ148" s="94" t="s">
        <v>589</v>
      </c>
      <c r="DA148" s="22"/>
      <c r="DB148" s="22"/>
      <c r="DC148" s="13"/>
      <c r="DD148" s="80">
        <v>0</v>
      </c>
      <c r="DE148" s="80">
        <v>3000</v>
      </c>
      <c r="DF148" s="93">
        <v>-3000</v>
      </c>
      <c r="DG148" s="94">
        <v>-1</v>
      </c>
      <c r="DH148" s="22"/>
      <c r="DI148" s="80">
        <v>0</v>
      </c>
      <c r="DJ148" s="80">
        <v>3000</v>
      </c>
      <c r="DK148" s="93">
        <v>-3000</v>
      </c>
      <c r="DL148" s="94">
        <v>-1</v>
      </c>
      <c r="DM148" s="46"/>
      <c r="DN148" s="80">
        <v>0</v>
      </c>
      <c r="DO148" s="80">
        <v>0</v>
      </c>
      <c r="DP148" s="93">
        <v>0</v>
      </c>
      <c r="DQ148" s="94" t="s">
        <v>589</v>
      </c>
      <c r="DR148" s="22"/>
      <c r="DS148" s="22"/>
      <c r="DT148" s="13"/>
      <c r="DU148" s="80">
        <v>0</v>
      </c>
      <c r="DV148" s="80">
        <v>0</v>
      </c>
      <c r="DW148" s="93">
        <v>0</v>
      </c>
      <c r="DX148" s="94" t="s">
        <v>589</v>
      </c>
      <c r="DY148" s="22"/>
      <c r="DZ148" s="80">
        <v>0</v>
      </c>
      <c r="EA148" s="80">
        <v>0</v>
      </c>
      <c r="EB148" s="93">
        <v>0</v>
      </c>
      <c r="EC148" s="94" t="s">
        <v>589</v>
      </c>
      <c r="ED148" s="46"/>
      <c r="EE148" s="80">
        <v>0</v>
      </c>
      <c r="EF148" s="80">
        <v>0</v>
      </c>
      <c r="EG148" s="93">
        <v>0</v>
      </c>
      <c r="EH148" s="94" t="s">
        <v>589</v>
      </c>
      <c r="EI148" s="22"/>
      <c r="EJ148" s="22"/>
      <c r="EK148" s="13"/>
      <c r="EL148" s="80">
        <v>0</v>
      </c>
      <c r="EM148" s="80">
        <v>0</v>
      </c>
      <c r="EN148" s="93">
        <v>0</v>
      </c>
      <c r="EO148" s="94" t="s">
        <v>589</v>
      </c>
      <c r="EP148" s="22"/>
      <c r="EQ148" s="80">
        <v>0</v>
      </c>
      <c r="ER148" s="80">
        <v>0</v>
      </c>
      <c r="ES148" s="93">
        <v>0</v>
      </c>
      <c r="ET148" s="94" t="s">
        <v>589</v>
      </c>
      <c r="EU148" s="46"/>
      <c r="EV148" s="80">
        <v>0</v>
      </c>
      <c r="EW148" s="80">
        <v>0</v>
      </c>
      <c r="EX148" s="93">
        <v>0</v>
      </c>
      <c r="EY148" s="94" t="s">
        <v>589</v>
      </c>
      <c r="EZ148" s="22"/>
      <c r="FA148" s="22"/>
      <c r="FB148" s="13"/>
      <c r="FC148" s="80">
        <v>0</v>
      </c>
      <c r="FD148" s="80">
        <v>0</v>
      </c>
      <c r="FE148" s="93">
        <v>0</v>
      </c>
      <c r="FF148" s="94" t="s">
        <v>589</v>
      </c>
      <c r="FG148" s="22"/>
      <c r="FH148" s="80">
        <v>0</v>
      </c>
      <c r="FI148" s="80">
        <v>0</v>
      </c>
      <c r="FJ148" s="93">
        <v>0</v>
      </c>
      <c r="FK148" s="94" t="s">
        <v>589</v>
      </c>
      <c r="FL148" s="46"/>
      <c r="FM148" s="80">
        <v>0</v>
      </c>
      <c r="FN148" s="80">
        <v>0</v>
      </c>
      <c r="FO148" s="93">
        <v>0</v>
      </c>
      <c r="FP148" s="94" t="s">
        <v>589</v>
      </c>
      <c r="FQ148" s="22"/>
      <c r="FR148" s="22"/>
      <c r="FS148" s="13"/>
    </row>
    <row r="149" spans="1:175" x14ac:dyDescent="0.2">
      <c r="A149" s="42">
        <v>736</v>
      </c>
      <c r="B149" s="46"/>
      <c r="C149" s="46"/>
      <c r="D149" s="86" t="str">
        <f t="shared" si="70"/>
        <v>Bildung zusätzliche Teuerungsrückstellungen</v>
      </c>
      <c r="E149" s="46"/>
      <c r="F149" s="80">
        <f t="shared" si="51"/>
        <v>0</v>
      </c>
      <c r="G149" s="80">
        <f t="shared" si="51"/>
        <v>-3.3527612686157224E-11</v>
      </c>
      <c r="H149" s="93">
        <f t="shared" si="52"/>
        <v>3.3527612686157224E-11</v>
      </c>
      <c r="I149" s="94">
        <f t="shared" si="53"/>
        <v>-1</v>
      </c>
      <c r="J149" s="22"/>
      <c r="K149" s="80">
        <f t="shared" si="71"/>
        <v>0</v>
      </c>
      <c r="L149" s="80">
        <f t="shared" si="72"/>
        <v>-3.3527612686157224E-11</v>
      </c>
      <c r="M149" s="93">
        <f t="shared" si="54"/>
        <v>3.3527612686157224E-11</v>
      </c>
      <c r="N149" s="94">
        <f t="shared" si="55"/>
        <v>-1</v>
      </c>
      <c r="O149" s="46"/>
      <c r="P149" s="80">
        <f t="shared" si="73"/>
        <v>0</v>
      </c>
      <c r="Q149" s="80">
        <f t="shared" si="74"/>
        <v>0</v>
      </c>
      <c r="R149" s="93">
        <f t="shared" si="56"/>
        <v>0</v>
      </c>
      <c r="S149" s="94" t="str">
        <f t="shared" si="57"/>
        <v/>
      </c>
      <c r="T149" s="22"/>
      <c r="U149" s="22"/>
      <c r="V149" s="13"/>
      <c r="W149" s="80">
        <v>0</v>
      </c>
      <c r="X149" s="80">
        <v>0</v>
      </c>
      <c r="Y149" s="93">
        <v>0</v>
      </c>
      <c r="Z149" s="94" t="s">
        <v>589</v>
      </c>
      <c r="AA149" s="22"/>
      <c r="AB149" s="80">
        <v>0</v>
      </c>
      <c r="AC149" s="80">
        <v>0</v>
      </c>
      <c r="AD149" s="93">
        <v>0</v>
      </c>
      <c r="AE149" s="94" t="s">
        <v>589</v>
      </c>
      <c r="AF149" s="46"/>
      <c r="AG149" s="80">
        <v>0</v>
      </c>
      <c r="AH149" s="80">
        <v>0</v>
      </c>
      <c r="AI149" s="93">
        <v>0</v>
      </c>
      <c r="AJ149" s="94" t="s">
        <v>589</v>
      </c>
      <c r="AK149" s="22"/>
      <c r="AL149" s="22"/>
      <c r="AM149" s="13"/>
      <c r="AN149" s="80">
        <v>0</v>
      </c>
      <c r="AO149" s="80">
        <v>-3.3527612686157224E-11</v>
      </c>
      <c r="AP149" s="93">
        <v>3.3527612686157224E-11</v>
      </c>
      <c r="AQ149" s="94">
        <v>-1</v>
      </c>
      <c r="AR149" s="22"/>
      <c r="AS149" s="80">
        <v>0</v>
      </c>
      <c r="AT149" s="80">
        <v>-3.3527612686157224E-11</v>
      </c>
      <c r="AU149" s="93">
        <v>3.3527612686157224E-11</v>
      </c>
      <c r="AV149" s="94">
        <v>-1</v>
      </c>
      <c r="AW149" s="46"/>
      <c r="AX149" s="80">
        <v>0</v>
      </c>
      <c r="AY149" s="80">
        <v>0</v>
      </c>
      <c r="AZ149" s="93">
        <v>0</v>
      </c>
      <c r="BA149" s="94" t="s">
        <v>589</v>
      </c>
      <c r="BB149" s="22"/>
      <c r="BC149" s="22"/>
      <c r="BD149" s="13"/>
      <c r="BE149" s="80">
        <v>0</v>
      </c>
      <c r="BF149" s="80">
        <v>0</v>
      </c>
      <c r="BG149" s="93">
        <v>0</v>
      </c>
      <c r="BH149" s="94" t="s">
        <v>589</v>
      </c>
      <c r="BI149" s="22"/>
      <c r="BJ149" s="80">
        <v>0</v>
      </c>
      <c r="BK149" s="80">
        <v>0</v>
      </c>
      <c r="BL149" s="93">
        <v>0</v>
      </c>
      <c r="BM149" s="94" t="s">
        <v>589</v>
      </c>
      <c r="BN149" s="46"/>
      <c r="BO149" s="80">
        <v>0</v>
      </c>
      <c r="BP149" s="80">
        <v>0</v>
      </c>
      <c r="BQ149" s="93">
        <v>0</v>
      </c>
      <c r="BR149" s="94" t="s">
        <v>589</v>
      </c>
      <c r="BS149" s="22"/>
      <c r="BT149" s="22"/>
      <c r="BU149" s="13"/>
      <c r="BV149" s="80">
        <v>0</v>
      </c>
      <c r="BW149" s="80">
        <v>0</v>
      </c>
      <c r="BX149" s="93">
        <v>0</v>
      </c>
      <c r="BY149" s="94" t="s">
        <v>589</v>
      </c>
      <c r="BZ149" s="22"/>
      <c r="CA149" s="80">
        <v>0</v>
      </c>
      <c r="CB149" s="80">
        <v>0</v>
      </c>
      <c r="CC149" s="93">
        <v>0</v>
      </c>
      <c r="CD149" s="94" t="s">
        <v>589</v>
      </c>
      <c r="CE149" s="46"/>
      <c r="CF149" s="80">
        <v>0</v>
      </c>
      <c r="CG149" s="80">
        <v>0</v>
      </c>
      <c r="CH149" s="93">
        <v>0</v>
      </c>
      <c r="CI149" s="94" t="s">
        <v>589</v>
      </c>
      <c r="CJ149" s="22"/>
      <c r="CK149" s="22"/>
      <c r="CL149" s="13"/>
      <c r="CM149" s="80">
        <v>0</v>
      </c>
      <c r="CN149" s="80">
        <v>0</v>
      </c>
      <c r="CO149" s="93">
        <v>0</v>
      </c>
      <c r="CP149" s="94" t="s">
        <v>589</v>
      </c>
      <c r="CQ149" s="22"/>
      <c r="CR149" s="80">
        <v>0</v>
      </c>
      <c r="CS149" s="80">
        <v>0</v>
      </c>
      <c r="CT149" s="93">
        <v>0</v>
      </c>
      <c r="CU149" s="94" t="s">
        <v>589</v>
      </c>
      <c r="CV149" s="46"/>
      <c r="CW149" s="80">
        <v>0</v>
      </c>
      <c r="CX149" s="80">
        <v>0</v>
      </c>
      <c r="CY149" s="93">
        <v>0</v>
      </c>
      <c r="CZ149" s="94" t="s">
        <v>589</v>
      </c>
      <c r="DA149" s="22"/>
      <c r="DB149" s="22"/>
      <c r="DC149" s="13"/>
      <c r="DD149" s="80">
        <v>0</v>
      </c>
      <c r="DE149" s="80">
        <v>0</v>
      </c>
      <c r="DF149" s="93">
        <v>0</v>
      </c>
      <c r="DG149" s="94" t="s">
        <v>589</v>
      </c>
      <c r="DH149" s="22"/>
      <c r="DI149" s="80">
        <v>0</v>
      </c>
      <c r="DJ149" s="80">
        <v>0</v>
      </c>
      <c r="DK149" s="93">
        <v>0</v>
      </c>
      <c r="DL149" s="94" t="s">
        <v>589</v>
      </c>
      <c r="DM149" s="46"/>
      <c r="DN149" s="80">
        <v>0</v>
      </c>
      <c r="DO149" s="80">
        <v>0</v>
      </c>
      <c r="DP149" s="93">
        <v>0</v>
      </c>
      <c r="DQ149" s="94" t="s">
        <v>589</v>
      </c>
      <c r="DR149" s="22"/>
      <c r="DS149" s="22"/>
      <c r="DT149" s="13"/>
      <c r="DU149" s="80">
        <v>0</v>
      </c>
      <c r="DV149" s="80">
        <v>0</v>
      </c>
      <c r="DW149" s="93">
        <v>0</v>
      </c>
      <c r="DX149" s="94" t="s">
        <v>589</v>
      </c>
      <c r="DY149" s="22"/>
      <c r="DZ149" s="80">
        <v>0</v>
      </c>
      <c r="EA149" s="80">
        <v>0</v>
      </c>
      <c r="EB149" s="93">
        <v>0</v>
      </c>
      <c r="EC149" s="94" t="s">
        <v>589</v>
      </c>
      <c r="ED149" s="46"/>
      <c r="EE149" s="80">
        <v>0</v>
      </c>
      <c r="EF149" s="80">
        <v>0</v>
      </c>
      <c r="EG149" s="93">
        <v>0</v>
      </c>
      <c r="EH149" s="94" t="s">
        <v>589</v>
      </c>
      <c r="EI149" s="22"/>
      <c r="EJ149" s="22"/>
      <c r="EK149" s="13"/>
      <c r="EL149" s="80">
        <v>0</v>
      </c>
      <c r="EM149" s="80">
        <v>0</v>
      </c>
      <c r="EN149" s="93">
        <v>0</v>
      </c>
      <c r="EO149" s="94" t="s">
        <v>589</v>
      </c>
      <c r="EP149" s="22"/>
      <c r="EQ149" s="80">
        <v>0</v>
      </c>
      <c r="ER149" s="80">
        <v>0</v>
      </c>
      <c r="ES149" s="93">
        <v>0</v>
      </c>
      <c r="ET149" s="94" t="s">
        <v>589</v>
      </c>
      <c r="EU149" s="46"/>
      <c r="EV149" s="80">
        <v>0</v>
      </c>
      <c r="EW149" s="80">
        <v>0</v>
      </c>
      <c r="EX149" s="93">
        <v>0</v>
      </c>
      <c r="EY149" s="94" t="s">
        <v>589</v>
      </c>
      <c r="EZ149" s="22"/>
      <c r="FA149" s="22"/>
      <c r="FB149" s="13"/>
      <c r="FC149" s="80">
        <v>0</v>
      </c>
      <c r="FD149" s="80">
        <v>0</v>
      </c>
      <c r="FE149" s="93">
        <v>0</v>
      </c>
      <c r="FF149" s="94" t="s">
        <v>589</v>
      </c>
      <c r="FG149" s="22"/>
      <c r="FH149" s="80">
        <v>0</v>
      </c>
      <c r="FI149" s="80">
        <v>0</v>
      </c>
      <c r="FJ149" s="93">
        <v>0</v>
      </c>
      <c r="FK149" s="94" t="s">
        <v>589</v>
      </c>
      <c r="FL149" s="46"/>
      <c r="FM149" s="80">
        <v>0</v>
      </c>
      <c r="FN149" s="80">
        <v>0</v>
      </c>
      <c r="FO149" s="93">
        <v>0</v>
      </c>
      <c r="FP149" s="94" t="s">
        <v>589</v>
      </c>
      <c r="FQ149" s="22"/>
      <c r="FR149" s="22"/>
      <c r="FS149" s="13"/>
    </row>
    <row r="150" spans="1:175" x14ac:dyDescent="0.2">
      <c r="A150" s="42">
        <v>737</v>
      </c>
      <c r="B150" s="46"/>
      <c r="C150" s="86" t="str">
        <f>VLOOKUP($A150&amp;C$1,TEXTDF,(SPRCODE="DE")*2+(SPRCODE="FR")*3,FALSE)</f>
        <v>Auflösung Teuerungsrückstellungen zugunsten Überschussfonds</v>
      </c>
      <c r="D150" s="86"/>
      <c r="E150" s="46"/>
      <c r="F150" s="80">
        <f t="shared" si="51"/>
        <v>8049.6650799999989</v>
      </c>
      <c r="G150" s="80">
        <f t="shared" si="51"/>
        <v>3147.3423900000003</v>
      </c>
      <c r="H150" s="93">
        <f t="shared" si="52"/>
        <v>4902.3226899999991</v>
      </c>
      <c r="I150" s="94">
        <f t="shared" si="53"/>
        <v>1.5576070482754174</v>
      </c>
      <c r="J150" s="22"/>
      <c r="K150" s="80">
        <f t="shared" si="71"/>
        <v>8049.6996799999924</v>
      </c>
      <c r="L150" s="80">
        <f t="shared" si="72"/>
        <v>3147.1593900000003</v>
      </c>
      <c r="M150" s="93">
        <f t="shared" si="54"/>
        <v>4902.5402899999917</v>
      </c>
      <c r="N150" s="94">
        <f t="shared" si="55"/>
        <v>1.5577667612189137</v>
      </c>
      <c r="O150" s="46"/>
      <c r="P150" s="80">
        <f t="shared" si="73"/>
        <v>-3.4599999994039538E-2</v>
      </c>
      <c r="Q150" s="80">
        <f t="shared" si="74"/>
        <v>0.183</v>
      </c>
      <c r="R150" s="93">
        <f t="shared" si="56"/>
        <v>-0.21759999999403953</v>
      </c>
      <c r="S150" s="94">
        <f t="shared" si="57"/>
        <v>-1.1890710382187952</v>
      </c>
      <c r="T150" s="22"/>
      <c r="U150" s="22"/>
      <c r="V150" s="13"/>
      <c r="W150" s="80">
        <v>0</v>
      </c>
      <c r="X150" s="80">
        <v>0</v>
      </c>
      <c r="Y150" s="93">
        <v>0</v>
      </c>
      <c r="Z150" s="94" t="s">
        <v>589</v>
      </c>
      <c r="AA150" s="22"/>
      <c r="AB150" s="80">
        <v>0</v>
      </c>
      <c r="AC150" s="80">
        <v>0</v>
      </c>
      <c r="AD150" s="93">
        <v>0</v>
      </c>
      <c r="AE150" s="94" t="s">
        <v>589</v>
      </c>
      <c r="AF150" s="46"/>
      <c r="AG150" s="80">
        <v>0</v>
      </c>
      <c r="AH150" s="80">
        <v>0</v>
      </c>
      <c r="AI150" s="93">
        <v>0</v>
      </c>
      <c r="AJ150" s="94" t="s">
        <v>589</v>
      </c>
      <c r="AK150" s="22"/>
      <c r="AL150" s="22"/>
      <c r="AM150" s="13"/>
      <c r="AN150" s="80">
        <v>0</v>
      </c>
      <c r="AO150" s="80">
        <v>0</v>
      </c>
      <c r="AP150" s="93">
        <v>0</v>
      </c>
      <c r="AQ150" s="94" t="s">
        <v>589</v>
      </c>
      <c r="AR150" s="22"/>
      <c r="AS150" s="80">
        <v>0</v>
      </c>
      <c r="AT150" s="80">
        <v>0</v>
      </c>
      <c r="AU150" s="93">
        <v>0</v>
      </c>
      <c r="AV150" s="94" t="s">
        <v>589</v>
      </c>
      <c r="AW150" s="46"/>
      <c r="AX150" s="80">
        <v>0</v>
      </c>
      <c r="AY150" s="80">
        <v>0</v>
      </c>
      <c r="AZ150" s="93">
        <v>0</v>
      </c>
      <c r="BA150" s="94" t="s">
        <v>589</v>
      </c>
      <c r="BB150" s="22"/>
      <c r="BC150" s="22"/>
      <c r="BD150" s="13"/>
      <c r="BE150" s="80">
        <v>0</v>
      </c>
      <c r="BF150" s="80">
        <v>0</v>
      </c>
      <c r="BG150" s="93">
        <v>0</v>
      </c>
      <c r="BH150" s="94" t="s">
        <v>589</v>
      </c>
      <c r="BI150" s="22"/>
      <c r="BJ150" s="80">
        <v>0</v>
      </c>
      <c r="BK150" s="80">
        <v>0</v>
      </c>
      <c r="BL150" s="93">
        <v>0</v>
      </c>
      <c r="BM150" s="94" t="s">
        <v>589</v>
      </c>
      <c r="BN150" s="46"/>
      <c r="BO150" s="80">
        <v>0</v>
      </c>
      <c r="BP150" s="80">
        <v>0</v>
      </c>
      <c r="BQ150" s="93">
        <v>0</v>
      </c>
      <c r="BR150" s="94" t="s">
        <v>589</v>
      </c>
      <c r="BS150" s="22"/>
      <c r="BT150" s="22"/>
      <c r="BU150" s="13"/>
      <c r="BV150" s="80">
        <v>0</v>
      </c>
      <c r="BW150" s="80">
        <v>0</v>
      </c>
      <c r="BX150" s="93">
        <v>0</v>
      </c>
      <c r="BY150" s="94" t="s">
        <v>589</v>
      </c>
      <c r="BZ150" s="22"/>
      <c r="CA150" s="80">
        <v>0</v>
      </c>
      <c r="CB150" s="80">
        <v>0</v>
      </c>
      <c r="CC150" s="93">
        <v>0</v>
      </c>
      <c r="CD150" s="94" t="s">
        <v>589</v>
      </c>
      <c r="CE150" s="46"/>
      <c r="CF150" s="80">
        <v>0</v>
      </c>
      <c r="CG150" s="80">
        <v>0</v>
      </c>
      <c r="CH150" s="93">
        <v>0</v>
      </c>
      <c r="CI150" s="94" t="s">
        <v>589</v>
      </c>
      <c r="CJ150" s="22"/>
      <c r="CK150" s="22"/>
      <c r="CL150" s="13"/>
      <c r="CM150" s="80">
        <v>2049.6650799999984</v>
      </c>
      <c r="CN150" s="80">
        <v>187.51939000000058</v>
      </c>
      <c r="CO150" s="93">
        <v>1862.1456899999978</v>
      </c>
      <c r="CP150" s="94">
        <v>9.9304167425032261</v>
      </c>
      <c r="CQ150" s="22"/>
      <c r="CR150" s="80">
        <v>2049.6996799999924</v>
      </c>
      <c r="CS150" s="80">
        <v>187.33639000000059</v>
      </c>
      <c r="CT150" s="93">
        <v>1862.3632899999918</v>
      </c>
      <c r="CU150" s="94">
        <v>9.9412788406992689</v>
      </c>
      <c r="CV150" s="46"/>
      <c r="CW150" s="80">
        <v>-3.4599999994039538E-2</v>
      </c>
      <c r="CX150" s="80">
        <v>0.183</v>
      </c>
      <c r="CY150" s="93">
        <v>-0.21759999999403953</v>
      </c>
      <c r="CZ150" s="94">
        <v>-1.1890710382187952</v>
      </c>
      <c r="DA150" s="22"/>
      <c r="DB150" s="22"/>
      <c r="DC150" s="13"/>
      <c r="DD150" s="80">
        <v>6000</v>
      </c>
      <c r="DE150" s="80">
        <v>2959.8229999999999</v>
      </c>
      <c r="DF150" s="93">
        <v>3040.1770000000001</v>
      </c>
      <c r="DG150" s="94">
        <v>1.0271482450132998</v>
      </c>
      <c r="DH150" s="22"/>
      <c r="DI150" s="80">
        <v>6000</v>
      </c>
      <c r="DJ150" s="80">
        <v>2959.8229999999999</v>
      </c>
      <c r="DK150" s="93">
        <v>3040.1770000000001</v>
      </c>
      <c r="DL150" s="94">
        <v>1.0271482450132998</v>
      </c>
      <c r="DM150" s="46"/>
      <c r="DN150" s="80">
        <v>0</v>
      </c>
      <c r="DO150" s="80">
        <v>0</v>
      </c>
      <c r="DP150" s="93">
        <v>0</v>
      </c>
      <c r="DQ150" s="94" t="s">
        <v>589</v>
      </c>
      <c r="DR150" s="22"/>
      <c r="DS150" s="22"/>
      <c r="DT150" s="13"/>
      <c r="DU150" s="80">
        <v>0</v>
      </c>
      <c r="DV150" s="80">
        <v>0</v>
      </c>
      <c r="DW150" s="93">
        <v>0</v>
      </c>
      <c r="DX150" s="94" t="s">
        <v>589</v>
      </c>
      <c r="DY150" s="22"/>
      <c r="DZ150" s="80">
        <v>0</v>
      </c>
      <c r="EA150" s="80">
        <v>0</v>
      </c>
      <c r="EB150" s="93">
        <v>0</v>
      </c>
      <c r="EC150" s="94" t="s">
        <v>589</v>
      </c>
      <c r="ED150" s="46"/>
      <c r="EE150" s="80">
        <v>0</v>
      </c>
      <c r="EF150" s="80">
        <v>0</v>
      </c>
      <c r="EG150" s="93">
        <v>0</v>
      </c>
      <c r="EH150" s="94" t="s">
        <v>589</v>
      </c>
      <c r="EI150" s="22"/>
      <c r="EJ150" s="22"/>
      <c r="EK150" s="13"/>
      <c r="EL150" s="80">
        <v>0</v>
      </c>
      <c r="EM150" s="80">
        <v>0</v>
      </c>
      <c r="EN150" s="93">
        <v>0</v>
      </c>
      <c r="EO150" s="94" t="s">
        <v>589</v>
      </c>
      <c r="EP150" s="22"/>
      <c r="EQ150" s="80">
        <v>0</v>
      </c>
      <c r="ER150" s="80">
        <v>0</v>
      </c>
      <c r="ES150" s="93">
        <v>0</v>
      </c>
      <c r="ET150" s="94" t="s">
        <v>589</v>
      </c>
      <c r="EU150" s="46"/>
      <c r="EV150" s="80">
        <v>0</v>
      </c>
      <c r="EW150" s="80">
        <v>0</v>
      </c>
      <c r="EX150" s="93">
        <v>0</v>
      </c>
      <c r="EY150" s="94" t="s">
        <v>589</v>
      </c>
      <c r="EZ150" s="22"/>
      <c r="FA150" s="22"/>
      <c r="FB150" s="13"/>
      <c r="FC150" s="80">
        <v>0</v>
      </c>
      <c r="FD150" s="80">
        <v>0</v>
      </c>
      <c r="FE150" s="93">
        <v>0</v>
      </c>
      <c r="FF150" s="94" t="s">
        <v>589</v>
      </c>
      <c r="FG150" s="22"/>
      <c r="FH150" s="80">
        <v>0</v>
      </c>
      <c r="FI150" s="80">
        <v>0</v>
      </c>
      <c r="FJ150" s="93">
        <v>0</v>
      </c>
      <c r="FK150" s="94" t="s">
        <v>589</v>
      </c>
      <c r="FL150" s="46"/>
      <c r="FM150" s="80">
        <v>0</v>
      </c>
      <c r="FN150" s="80">
        <v>0</v>
      </c>
      <c r="FO150" s="93">
        <v>0</v>
      </c>
      <c r="FP150" s="94" t="s">
        <v>589</v>
      </c>
      <c r="FQ150" s="22"/>
      <c r="FR150" s="22"/>
      <c r="FS150" s="13"/>
    </row>
    <row r="151" spans="1:175" x14ac:dyDescent="0.2">
      <c r="A151" s="42">
        <v>738</v>
      </c>
      <c r="B151" s="67" t="str">
        <f>VLOOKUP($A151&amp;B$1,TEXTDF,(SPRCODE="DE")*2+(SPRCODE="FR")*3,FALSE)</f>
        <v>Kosten für zusätzlich aufgenommenes Risikokapital</v>
      </c>
      <c r="C151" s="67"/>
      <c r="D151" s="67"/>
      <c r="E151" s="67"/>
      <c r="F151" s="68">
        <f t="shared" si="51"/>
        <v>0</v>
      </c>
      <c r="G151" s="68">
        <f t="shared" si="51"/>
        <v>0</v>
      </c>
      <c r="H151" s="69">
        <f t="shared" si="52"/>
        <v>0</v>
      </c>
      <c r="I151" s="70" t="str">
        <f t="shared" si="53"/>
        <v/>
      </c>
      <c r="J151" s="22"/>
      <c r="K151" s="68">
        <f t="shared" si="71"/>
        <v>0</v>
      </c>
      <c r="L151" s="68">
        <f t="shared" si="72"/>
        <v>0</v>
      </c>
      <c r="M151" s="69">
        <f t="shared" si="54"/>
        <v>0</v>
      </c>
      <c r="N151" s="70" t="str">
        <f t="shared" si="55"/>
        <v/>
      </c>
      <c r="O151" s="46"/>
      <c r="P151" s="68">
        <f t="shared" si="73"/>
        <v>0</v>
      </c>
      <c r="Q151" s="68">
        <f t="shared" si="74"/>
        <v>0</v>
      </c>
      <c r="R151" s="69">
        <f t="shared" si="56"/>
        <v>0</v>
      </c>
      <c r="S151" s="70" t="str">
        <f t="shared" si="57"/>
        <v/>
      </c>
      <c r="T151" s="22"/>
      <c r="U151" s="22"/>
      <c r="V151" s="13"/>
      <c r="W151" s="68">
        <v>0</v>
      </c>
      <c r="X151" s="68">
        <v>0</v>
      </c>
      <c r="Y151" s="69">
        <v>0</v>
      </c>
      <c r="Z151" s="70" t="s">
        <v>589</v>
      </c>
      <c r="AA151" s="22"/>
      <c r="AB151" s="68">
        <v>0</v>
      </c>
      <c r="AC151" s="68">
        <v>0</v>
      </c>
      <c r="AD151" s="69">
        <v>0</v>
      </c>
      <c r="AE151" s="70" t="s">
        <v>589</v>
      </c>
      <c r="AF151" s="46"/>
      <c r="AG151" s="68"/>
      <c r="AH151" s="68"/>
      <c r="AI151" s="69">
        <v>0</v>
      </c>
      <c r="AJ151" s="70" t="s">
        <v>589</v>
      </c>
      <c r="AK151" s="22"/>
      <c r="AL151" s="22"/>
      <c r="AM151" s="13"/>
      <c r="AN151" s="68">
        <v>0</v>
      </c>
      <c r="AO151" s="68">
        <v>0</v>
      </c>
      <c r="AP151" s="69">
        <v>0</v>
      </c>
      <c r="AQ151" s="70" t="s">
        <v>589</v>
      </c>
      <c r="AR151" s="22"/>
      <c r="AS151" s="68">
        <v>0</v>
      </c>
      <c r="AT151" s="68">
        <v>0</v>
      </c>
      <c r="AU151" s="69">
        <v>0</v>
      </c>
      <c r="AV151" s="70" t="s">
        <v>589</v>
      </c>
      <c r="AW151" s="46"/>
      <c r="AX151" s="68"/>
      <c r="AY151" s="68"/>
      <c r="AZ151" s="69">
        <v>0</v>
      </c>
      <c r="BA151" s="70" t="s">
        <v>589</v>
      </c>
      <c r="BB151" s="22"/>
      <c r="BC151" s="22"/>
      <c r="BD151" s="13"/>
      <c r="BE151" s="68">
        <v>0</v>
      </c>
      <c r="BF151" s="68">
        <v>0</v>
      </c>
      <c r="BG151" s="69">
        <v>0</v>
      </c>
      <c r="BH151" s="70" t="s">
        <v>589</v>
      </c>
      <c r="BI151" s="22"/>
      <c r="BJ151" s="68">
        <v>0</v>
      </c>
      <c r="BK151" s="68">
        <v>0</v>
      </c>
      <c r="BL151" s="69">
        <v>0</v>
      </c>
      <c r="BM151" s="70" t="s">
        <v>589</v>
      </c>
      <c r="BN151" s="46"/>
      <c r="BO151" s="68"/>
      <c r="BP151" s="68"/>
      <c r="BQ151" s="69">
        <v>0</v>
      </c>
      <c r="BR151" s="70" t="s">
        <v>589</v>
      </c>
      <c r="BS151" s="22"/>
      <c r="BT151" s="22"/>
      <c r="BU151" s="13"/>
      <c r="BV151" s="68">
        <v>0</v>
      </c>
      <c r="BW151" s="68">
        <v>0</v>
      </c>
      <c r="BX151" s="69">
        <v>0</v>
      </c>
      <c r="BY151" s="70" t="s">
        <v>589</v>
      </c>
      <c r="BZ151" s="22"/>
      <c r="CA151" s="68">
        <v>0</v>
      </c>
      <c r="CB151" s="68">
        <v>0</v>
      </c>
      <c r="CC151" s="69">
        <v>0</v>
      </c>
      <c r="CD151" s="70" t="s">
        <v>589</v>
      </c>
      <c r="CE151" s="46"/>
      <c r="CF151" s="68"/>
      <c r="CG151" s="68"/>
      <c r="CH151" s="69">
        <v>0</v>
      </c>
      <c r="CI151" s="70" t="s">
        <v>589</v>
      </c>
      <c r="CJ151" s="22"/>
      <c r="CK151" s="22"/>
      <c r="CL151" s="13"/>
      <c r="CM151" s="68">
        <v>0</v>
      </c>
      <c r="CN151" s="68">
        <v>0</v>
      </c>
      <c r="CO151" s="69">
        <v>0</v>
      </c>
      <c r="CP151" s="70" t="s">
        <v>589</v>
      </c>
      <c r="CQ151" s="22"/>
      <c r="CR151" s="68">
        <v>0</v>
      </c>
      <c r="CS151" s="68">
        <v>0</v>
      </c>
      <c r="CT151" s="69">
        <v>0</v>
      </c>
      <c r="CU151" s="70" t="s">
        <v>589</v>
      </c>
      <c r="CV151" s="46"/>
      <c r="CW151" s="68"/>
      <c r="CX151" s="68"/>
      <c r="CY151" s="69">
        <v>0</v>
      </c>
      <c r="CZ151" s="70" t="s">
        <v>589</v>
      </c>
      <c r="DA151" s="22"/>
      <c r="DB151" s="22"/>
      <c r="DC151" s="13"/>
      <c r="DD151" s="68">
        <v>0</v>
      </c>
      <c r="DE151" s="68">
        <v>0</v>
      </c>
      <c r="DF151" s="69">
        <v>0</v>
      </c>
      <c r="DG151" s="70" t="s">
        <v>589</v>
      </c>
      <c r="DH151" s="22"/>
      <c r="DI151" s="68">
        <v>0</v>
      </c>
      <c r="DJ151" s="68">
        <v>0</v>
      </c>
      <c r="DK151" s="69">
        <v>0</v>
      </c>
      <c r="DL151" s="70" t="s">
        <v>589</v>
      </c>
      <c r="DM151" s="46"/>
      <c r="DN151" s="68"/>
      <c r="DO151" s="68"/>
      <c r="DP151" s="69">
        <v>0</v>
      </c>
      <c r="DQ151" s="70" t="s">
        <v>589</v>
      </c>
      <c r="DR151" s="22"/>
      <c r="DS151" s="22"/>
      <c r="DT151" s="13"/>
      <c r="DU151" s="68">
        <v>0</v>
      </c>
      <c r="DV151" s="68">
        <v>0</v>
      </c>
      <c r="DW151" s="69">
        <v>0</v>
      </c>
      <c r="DX151" s="70" t="s">
        <v>589</v>
      </c>
      <c r="DY151" s="22"/>
      <c r="DZ151" s="68">
        <v>0</v>
      </c>
      <c r="EA151" s="68">
        <v>0</v>
      </c>
      <c r="EB151" s="69">
        <v>0</v>
      </c>
      <c r="EC151" s="70" t="s">
        <v>589</v>
      </c>
      <c r="ED151" s="46"/>
      <c r="EE151" s="68"/>
      <c r="EF151" s="68"/>
      <c r="EG151" s="69">
        <v>0</v>
      </c>
      <c r="EH151" s="70" t="s">
        <v>589</v>
      </c>
      <c r="EI151" s="22"/>
      <c r="EJ151" s="22"/>
      <c r="EK151" s="13"/>
      <c r="EL151" s="68">
        <v>0</v>
      </c>
      <c r="EM151" s="68">
        <v>0</v>
      </c>
      <c r="EN151" s="69">
        <v>0</v>
      </c>
      <c r="EO151" s="70" t="s">
        <v>589</v>
      </c>
      <c r="EP151" s="22"/>
      <c r="EQ151" s="68">
        <v>0</v>
      </c>
      <c r="ER151" s="68">
        <v>0</v>
      </c>
      <c r="ES151" s="69">
        <v>0</v>
      </c>
      <c r="ET151" s="70" t="s">
        <v>589</v>
      </c>
      <c r="EU151" s="46"/>
      <c r="EV151" s="68"/>
      <c r="EW151" s="68"/>
      <c r="EX151" s="69">
        <v>0</v>
      </c>
      <c r="EY151" s="70" t="s">
        <v>589</v>
      </c>
      <c r="EZ151" s="22"/>
      <c r="FA151" s="22"/>
      <c r="FB151" s="13"/>
      <c r="FC151" s="68">
        <v>0</v>
      </c>
      <c r="FD151" s="68">
        <v>0</v>
      </c>
      <c r="FE151" s="69">
        <v>0</v>
      </c>
      <c r="FF151" s="70" t="s">
        <v>589</v>
      </c>
      <c r="FG151" s="22"/>
      <c r="FH151" s="68">
        <v>0</v>
      </c>
      <c r="FI151" s="68">
        <v>0</v>
      </c>
      <c r="FJ151" s="69">
        <v>0</v>
      </c>
      <c r="FK151" s="70" t="s">
        <v>589</v>
      </c>
      <c r="FL151" s="46"/>
      <c r="FM151" s="68"/>
      <c r="FN151" s="68"/>
      <c r="FO151" s="69">
        <v>0</v>
      </c>
      <c r="FP151" s="70" t="s">
        <v>589</v>
      </c>
      <c r="FQ151" s="22"/>
      <c r="FR151" s="22"/>
      <c r="FS151" s="13"/>
    </row>
    <row r="152" spans="1:175" x14ac:dyDescent="0.2">
      <c r="A152" s="42">
        <v>739</v>
      </c>
      <c r="B152" s="67" t="str">
        <f>VLOOKUP($A152&amp;B$1,TEXTDF,(SPRCODE="DE")*2+(SPRCODE="FR")*3,FALSE)</f>
        <v>Zuweisung an den Überschussfonds</v>
      </c>
      <c r="C152" s="67"/>
      <c r="D152" s="67"/>
      <c r="E152" s="67"/>
      <c r="F152" s="68">
        <f t="shared" si="51"/>
        <v>-450485.0583877248</v>
      </c>
      <c r="G152" s="68">
        <f t="shared" si="51"/>
        <v>-463743.37873802532</v>
      </c>
      <c r="H152" s="69">
        <f t="shared" si="52"/>
        <v>13258.320350300521</v>
      </c>
      <c r="I152" s="70">
        <f t="shared" si="53"/>
        <v>-2.858977822255937E-2</v>
      </c>
      <c r="J152" s="22"/>
      <c r="K152" s="68">
        <f t="shared" si="71"/>
        <v>-320411.26834926335</v>
      </c>
      <c r="L152" s="68">
        <f t="shared" si="72"/>
        <v>-292814.31226016721</v>
      </c>
      <c r="M152" s="69">
        <f t="shared" si="54"/>
        <v>-27596.956089096144</v>
      </c>
      <c r="N152" s="70">
        <f t="shared" si="55"/>
        <v>9.4247292340601474E-2</v>
      </c>
      <c r="O152" s="46"/>
      <c r="P152" s="68">
        <f t="shared" si="73"/>
        <v>-130073.79003846143</v>
      </c>
      <c r="Q152" s="68">
        <f t="shared" si="74"/>
        <v>-170929.06647785811</v>
      </c>
      <c r="R152" s="69">
        <f t="shared" si="56"/>
        <v>40855.276439396679</v>
      </c>
      <c r="S152" s="70">
        <f t="shared" si="57"/>
        <v>-0.23901889410183497</v>
      </c>
      <c r="T152" s="22"/>
      <c r="U152" s="22"/>
      <c r="V152" s="13"/>
      <c r="W152" s="68">
        <v>-119534.22084999857</v>
      </c>
      <c r="X152" s="68">
        <v>-147887.80574230896</v>
      </c>
      <c r="Y152" s="69">
        <v>28353.584892310391</v>
      </c>
      <c r="Z152" s="70">
        <v>-0.19172361608850863</v>
      </c>
      <c r="AA152" s="22"/>
      <c r="AB152" s="68">
        <v>-89515.027449998568</v>
      </c>
      <c r="AC152" s="68">
        <v>-61870.138632308954</v>
      </c>
      <c r="AD152" s="69">
        <v>-27644.888817689614</v>
      </c>
      <c r="AE152" s="70">
        <v>0.44682118755191036</v>
      </c>
      <c r="AF152" s="46"/>
      <c r="AG152" s="68">
        <v>-30019.1934</v>
      </c>
      <c r="AH152" s="68">
        <v>-86017.667109999995</v>
      </c>
      <c r="AI152" s="69">
        <v>55998.473709999991</v>
      </c>
      <c r="AJ152" s="70">
        <v>-0.65101130490308179</v>
      </c>
      <c r="AK152" s="22"/>
      <c r="AL152" s="22"/>
      <c r="AM152" s="13"/>
      <c r="AN152" s="68">
        <v>-153405.29136430559</v>
      </c>
      <c r="AO152" s="68">
        <v>-172581.77696647879</v>
      </c>
      <c r="AP152" s="69">
        <v>19176.485602173198</v>
      </c>
      <c r="AQ152" s="70">
        <v>-0.1111153560894087</v>
      </c>
      <c r="AR152" s="22"/>
      <c r="AS152" s="68">
        <v>-133100.64940878571</v>
      </c>
      <c r="AT152" s="68">
        <v>-136429.26453246042</v>
      </c>
      <c r="AU152" s="69">
        <v>3328.61512367471</v>
      </c>
      <c r="AV152" s="70">
        <v>-2.4398102086687801E-2</v>
      </c>
      <c r="AW152" s="46"/>
      <c r="AX152" s="68">
        <v>-20304.641955519888</v>
      </c>
      <c r="AY152" s="68">
        <v>-36152.512434018368</v>
      </c>
      <c r="AZ152" s="69">
        <v>15847.87047849848</v>
      </c>
      <c r="BA152" s="70">
        <v>-0.43836152487112168</v>
      </c>
      <c r="BB152" s="22"/>
      <c r="BC152" s="22"/>
      <c r="BD152" s="13"/>
      <c r="BE152" s="68">
        <v>-15000.000004047411</v>
      </c>
      <c r="BF152" s="68">
        <v>-29999.999487902664</v>
      </c>
      <c r="BG152" s="69">
        <v>14999.999483855252</v>
      </c>
      <c r="BH152" s="70">
        <v>-0.49999999133013051</v>
      </c>
      <c r="BI152" s="22"/>
      <c r="BJ152" s="68">
        <v>-15000.000004047411</v>
      </c>
      <c r="BK152" s="68">
        <v>-24999.999487902664</v>
      </c>
      <c r="BL152" s="69">
        <v>9999.999483855252</v>
      </c>
      <c r="BM152" s="70">
        <v>-0.39999998754776722</v>
      </c>
      <c r="BN152" s="46"/>
      <c r="BO152" s="68">
        <v>0</v>
      </c>
      <c r="BP152" s="68">
        <v>-5000</v>
      </c>
      <c r="BQ152" s="69">
        <v>5000</v>
      </c>
      <c r="BR152" s="70">
        <v>-1</v>
      </c>
      <c r="BS152" s="22"/>
      <c r="BT152" s="22"/>
      <c r="BU152" s="13"/>
      <c r="BV152" s="68">
        <v>-118115.43700294156</v>
      </c>
      <c r="BW152" s="68">
        <v>-80431.184153839655</v>
      </c>
      <c r="BX152" s="69">
        <v>-37684.252849101904</v>
      </c>
      <c r="BY152" s="70">
        <v>0.46852788810150714</v>
      </c>
      <c r="BZ152" s="22"/>
      <c r="CA152" s="68">
        <v>-55417.072160000011</v>
      </c>
      <c r="CB152" s="68">
        <v>-54604.939309999929</v>
      </c>
      <c r="CC152" s="69">
        <v>-812.13285000008182</v>
      </c>
      <c r="CD152" s="70">
        <v>1.4872882568177426E-2</v>
      </c>
      <c r="CE152" s="46"/>
      <c r="CF152" s="68">
        <v>-62698.364842941548</v>
      </c>
      <c r="CG152" s="68">
        <v>-25826.24484383973</v>
      </c>
      <c r="CH152" s="69">
        <v>-36872.119999101822</v>
      </c>
      <c r="CI152" s="70">
        <v>1.4276996219176183</v>
      </c>
      <c r="CJ152" s="22"/>
      <c r="CK152" s="22"/>
      <c r="CL152" s="13"/>
      <c r="CM152" s="68">
        <v>-13986.426251658688</v>
      </c>
      <c r="CN152" s="68">
        <v>-1912.791959171075</v>
      </c>
      <c r="CO152" s="69">
        <v>-12073.634292487613</v>
      </c>
      <c r="CP152" s="70">
        <v>6.3120478077081774</v>
      </c>
      <c r="CQ152" s="22"/>
      <c r="CR152" s="68">
        <v>-13827.552801658689</v>
      </c>
      <c r="CS152" s="68">
        <v>-1821.041209171075</v>
      </c>
      <c r="CT152" s="69">
        <v>-12006.511592487614</v>
      </c>
      <c r="CU152" s="70">
        <v>6.593212461102345</v>
      </c>
      <c r="CV152" s="46"/>
      <c r="CW152" s="68">
        <v>-158.87345000000002</v>
      </c>
      <c r="CX152" s="68">
        <v>-91.750749999999996</v>
      </c>
      <c r="CY152" s="69">
        <v>-67.122700000000023</v>
      </c>
      <c r="CZ152" s="70">
        <v>0.73157658111786583</v>
      </c>
      <c r="DA152" s="22"/>
      <c r="DB152" s="22"/>
      <c r="DC152" s="13"/>
      <c r="DD152" s="68">
        <v>-5999.824580538243</v>
      </c>
      <c r="DE152" s="68">
        <v>-3999.520804337375</v>
      </c>
      <c r="DF152" s="69">
        <v>-2000.303776200868</v>
      </c>
      <c r="DG152" s="70">
        <v>0.50013585978389985</v>
      </c>
      <c r="DH152" s="22"/>
      <c r="DI152" s="68">
        <v>-5999.824580538243</v>
      </c>
      <c r="DJ152" s="68">
        <v>-3999.520804337375</v>
      </c>
      <c r="DK152" s="69">
        <v>-2000.303776200868</v>
      </c>
      <c r="DL152" s="70">
        <v>0.50013585978389985</v>
      </c>
      <c r="DM152" s="46"/>
      <c r="DN152" s="68">
        <v>0</v>
      </c>
      <c r="DO152" s="68">
        <v>0</v>
      </c>
      <c r="DP152" s="69">
        <v>0</v>
      </c>
      <c r="DQ152" s="70" t="s">
        <v>589</v>
      </c>
      <c r="DR152" s="22"/>
      <c r="DS152" s="22"/>
      <c r="DT152" s="13"/>
      <c r="DU152" s="68">
        <v>-11147.994350081515</v>
      </c>
      <c r="DV152" s="68">
        <v>-9271.2204578754499</v>
      </c>
      <c r="DW152" s="69">
        <v>-1876.7738922060653</v>
      </c>
      <c r="DX152" s="70">
        <v>0.20243007926878032</v>
      </c>
      <c r="DY152" s="22"/>
      <c r="DZ152" s="68">
        <v>-5000.4860600815155</v>
      </c>
      <c r="EA152" s="68">
        <v>-1000.0724178754499</v>
      </c>
      <c r="EB152" s="69">
        <v>-4000.4136422060656</v>
      </c>
      <c r="EC152" s="70">
        <v>4.0001239617272208</v>
      </c>
      <c r="ED152" s="46"/>
      <c r="EE152" s="68">
        <v>-6147.5082899999998</v>
      </c>
      <c r="EF152" s="68">
        <v>-8271.14804</v>
      </c>
      <c r="EG152" s="69">
        <v>2123.6397500000003</v>
      </c>
      <c r="EH152" s="70">
        <v>-0.25675271917875142</v>
      </c>
      <c r="EI152" s="22"/>
      <c r="EJ152" s="22"/>
      <c r="EK152" s="13"/>
      <c r="EL152" s="68">
        <v>-13249.540984153205</v>
      </c>
      <c r="EM152" s="68">
        <v>-17640.722104346059</v>
      </c>
      <c r="EN152" s="69">
        <v>4391.181120192854</v>
      </c>
      <c r="EO152" s="70">
        <v>-0.24892298026229998</v>
      </c>
      <c r="EP152" s="22"/>
      <c r="EQ152" s="68">
        <v>-2504.3328841532057</v>
      </c>
      <c r="ER152" s="68">
        <v>-8070.9788043460576</v>
      </c>
      <c r="ES152" s="69">
        <v>5566.6459201928519</v>
      </c>
      <c r="ET152" s="70">
        <v>-0.68971137889686029</v>
      </c>
      <c r="EU152" s="46"/>
      <c r="EV152" s="68">
        <v>-10745.2081</v>
      </c>
      <c r="EW152" s="68">
        <v>-9569.7433000000001</v>
      </c>
      <c r="EX152" s="69">
        <v>-1175.4647999999997</v>
      </c>
      <c r="EY152" s="70">
        <v>0.1228313825303966</v>
      </c>
      <c r="EZ152" s="22"/>
      <c r="FA152" s="22"/>
      <c r="FB152" s="13"/>
      <c r="FC152" s="68">
        <v>-46.323000000002423</v>
      </c>
      <c r="FD152" s="68">
        <v>-18.357061765281287</v>
      </c>
      <c r="FE152" s="69">
        <v>-27.965938234721136</v>
      </c>
      <c r="FF152" s="70">
        <v>1.5234430538123003</v>
      </c>
      <c r="FG152" s="22"/>
      <c r="FH152" s="68">
        <v>-46.323000000002423</v>
      </c>
      <c r="FI152" s="68">
        <v>-18.357061765281287</v>
      </c>
      <c r="FJ152" s="69">
        <v>-27.965938234721136</v>
      </c>
      <c r="FK152" s="70">
        <v>1.5234430538123003</v>
      </c>
      <c r="FL152" s="46"/>
      <c r="FM152" s="68">
        <v>0</v>
      </c>
      <c r="FN152" s="68">
        <v>0</v>
      </c>
      <c r="FO152" s="69">
        <v>0</v>
      </c>
      <c r="FP152" s="70" t="s">
        <v>589</v>
      </c>
      <c r="FQ152" s="22"/>
      <c r="FR152" s="22"/>
      <c r="FS152" s="13"/>
    </row>
    <row r="153" spans="1:175" x14ac:dyDescent="0.2">
      <c r="A153" s="42">
        <v>740</v>
      </c>
      <c r="B153" s="61" t="str">
        <f>VLOOKUP($A153&amp;B$1,TEXTDF,(SPRCODE="DE")*2+(SPRCODE="FR")*3,FALSE)</f>
        <v>Ergebnis der Betriebsrechnung</v>
      </c>
      <c r="C153" s="61"/>
      <c r="D153" s="61"/>
      <c r="E153" s="61"/>
      <c r="F153" s="62">
        <f t="shared" ref="F153:G153" si="75">+K153+P153</f>
        <v>410598.7907266164</v>
      </c>
      <c r="G153" s="62">
        <f t="shared" si="75"/>
        <v>450642.14217634412</v>
      </c>
      <c r="H153" s="63">
        <f t="shared" si="52"/>
        <v>-40043.351449727721</v>
      </c>
      <c r="I153" s="64">
        <f t="shared" si="53"/>
        <v>-8.8858426014800096E-2</v>
      </c>
      <c r="J153" s="22"/>
      <c r="K153" s="62">
        <f>+SUBTOTAL(9,K127:K152)</f>
        <v>362860.17586959258</v>
      </c>
      <c r="L153" s="62">
        <f>+SUBTOTAL(9,L127:L152)</f>
        <v>382546.2616700147</v>
      </c>
      <c r="M153" s="63">
        <f t="shared" si="54"/>
        <v>-19686.085800422123</v>
      </c>
      <c r="N153" s="64">
        <f t="shared" si="55"/>
        <v>-5.1460667043201624E-2</v>
      </c>
      <c r="O153" s="46"/>
      <c r="P153" s="62">
        <f t="shared" ref="P153:Q153" si="76">+SUBTOTAL(9,P127:P152)</f>
        <v>47738.6148570238</v>
      </c>
      <c r="Q153" s="62">
        <f t="shared" si="76"/>
        <v>68095.880506329413</v>
      </c>
      <c r="R153" s="63">
        <f t="shared" si="56"/>
        <v>-20357.265649305613</v>
      </c>
      <c r="S153" s="64">
        <f t="shared" si="57"/>
        <v>-0.29895003189529845</v>
      </c>
      <c r="T153" s="22"/>
      <c r="U153" s="22"/>
      <c r="V153" s="13"/>
      <c r="W153" s="62">
        <v>114647.1016400173</v>
      </c>
      <c r="X153" s="62">
        <v>132478.50051769131</v>
      </c>
      <c r="Y153" s="63">
        <v>-17831.398877674015</v>
      </c>
      <c r="Z153" s="64">
        <v>-0.13459843527812876</v>
      </c>
      <c r="AA153" s="22"/>
      <c r="AB153" s="62">
        <v>92727.158154377335</v>
      </c>
      <c r="AC153" s="62">
        <v>119702.85679502273</v>
      </c>
      <c r="AD153" s="63">
        <v>-26975.698640645394</v>
      </c>
      <c r="AE153" s="64">
        <v>-0.22535551249907215</v>
      </c>
      <c r="AF153" s="46"/>
      <c r="AG153" s="62">
        <v>21919.943485639964</v>
      </c>
      <c r="AH153" s="62">
        <v>12775.643722668581</v>
      </c>
      <c r="AI153" s="63">
        <v>9144.2997629713827</v>
      </c>
      <c r="AJ153" s="64">
        <v>0.71576039231166955</v>
      </c>
      <c r="AK153" s="22"/>
      <c r="AL153" s="22"/>
      <c r="AM153" s="13"/>
      <c r="AN153" s="62">
        <v>114568.11572161932</v>
      </c>
      <c r="AO153" s="62">
        <v>126946.83049444295</v>
      </c>
      <c r="AP153" s="63">
        <v>-12378.71477282363</v>
      </c>
      <c r="AQ153" s="64">
        <v>-9.7511018783296821E-2</v>
      </c>
      <c r="AR153" s="22"/>
      <c r="AS153" s="62">
        <v>109441.43383759452</v>
      </c>
      <c r="AT153" s="62">
        <v>121934.10989890844</v>
      </c>
      <c r="AU153" s="63">
        <v>-12492.676061313919</v>
      </c>
      <c r="AV153" s="64">
        <v>-0.10245431792359982</v>
      </c>
      <c r="AW153" s="46"/>
      <c r="AX153" s="62">
        <v>5126.6818840247979</v>
      </c>
      <c r="AY153" s="62">
        <v>5012.7205955345053</v>
      </c>
      <c r="AZ153" s="63">
        <v>113.96128849029265</v>
      </c>
      <c r="BA153" s="64">
        <v>2.2734418629239528E-2</v>
      </c>
      <c r="BB153" s="22"/>
      <c r="BC153" s="22"/>
      <c r="BD153" s="13"/>
      <c r="BE153" s="62">
        <v>40095.915810134058</v>
      </c>
      <c r="BF153" s="62">
        <v>40107.537103923067</v>
      </c>
      <c r="BG153" s="63">
        <v>-11.621293789008632</v>
      </c>
      <c r="BH153" s="64">
        <v>-2.8975336378533889E-4</v>
      </c>
      <c r="BI153" s="22"/>
      <c r="BJ153" s="62">
        <v>28571.670333912305</v>
      </c>
      <c r="BK153" s="62">
        <v>24523.121162145908</v>
      </c>
      <c r="BL153" s="63">
        <v>4048.5491717663972</v>
      </c>
      <c r="BM153" s="64">
        <v>0.16509110504317737</v>
      </c>
      <c r="BN153" s="46"/>
      <c r="BO153" s="62">
        <v>11524.245476221753</v>
      </c>
      <c r="BP153" s="62">
        <v>15584.415941777159</v>
      </c>
      <c r="BQ153" s="63">
        <v>-4060.1704655554058</v>
      </c>
      <c r="BR153" s="64">
        <v>-0.26052759889905808</v>
      </c>
      <c r="BS153" s="22"/>
      <c r="BT153" s="22"/>
      <c r="BU153" s="13"/>
      <c r="BV153" s="62">
        <v>62728.346123092007</v>
      </c>
      <c r="BW153" s="62">
        <v>68941.774486162583</v>
      </c>
      <c r="BX153" s="63">
        <v>-6213.4283630705759</v>
      </c>
      <c r="BY153" s="64">
        <v>-9.0125738848188197E-2</v>
      </c>
      <c r="BZ153" s="22"/>
      <c r="CA153" s="62">
        <v>44424.296239560208</v>
      </c>
      <c r="CB153" s="62">
        <v>55660.067937296233</v>
      </c>
      <c r="CC153" s="63">
        <v>-11235.771697736025</v>
      </c>
      <c r="CD153" s="64">
        <v>-0.20186413912382695</v>
      </c>
      <c r="CE153" s="46"/>
      <c r="CF153" s="62">
        <v>18304.049883531799</v>
      </c>
      <c r="CG153" s="62">
        <v>13281.706548866347</v>
      </c>
      <c r="CH153" s="63">
        <v>5022.3433346654529</v>
      </c>
      <c r="CI153" s="64">
        <v>0.37813991117686085</v>
      </c>
      <c r="CJ153" s="22"/>
      <c r="CK153" s="22"/>
      <c r="CL153" s="13"/>
      <c r="CM153" s="62">
        <v>36335.273158341304</v>
      </c>
      <c r="CN153" s="62">
        <v>40099.931540828482</v>
      </c>
      <c r="CO153" s="63">
        <v>-3764.6583824871777</v>
      </c>
      <c r="CP153" s="64">
        <v>-9.3881915450506948E-2</v>
      </c>
      <c r="CQ153" s="22"/>
      <c r="CR153" s="62">
        <v>36306.555348341288</v>
      </c>
      <c r="CS153" s="62">
        <v>40069.12176082845</v>
      </c>
      <c r="CT153" s="63">
        <v>-3762.5664124871619</v>
      </c>
      <c r="CU153" s="64">
        <v>-9.3901893706226591E-2</v>
      </c>
      <c r="CV153" s="46"/>
      <c r="CW153" s="62">
        <v>28.717810000014339</v>
      </c>
      <c r="CX153" s="62">
        <v>30.80978000002932</v>
      </c>
      <c r="CY153" s="63">
        <v>-2.0919700000149817</v>
      </c>
      <c r="CZ153" s="64">
        <v>-6.7899543586906197E-2</v>
      </c>
      <c r="DA153" s="22"/>
      <c r="DB153" s="22"/>
      <c r="DC153" s="13"/>
      <c r="DD153" s="62">
        <v>5773.0847734429226</v>
      </c>
      <c r="DE153" s="62">
        <v>4180.5292959936851</v>
      </c>
      <c r="DF153" s="63">
        <v>1592.5554774492375</v>
      </c>
      <c r="DG153" s="64">
        <v>0.3809458957686116</v>
      </c>
      <c r="DH153" s="22"/>
      <c r="DI153" s="62">
        <v>5773.0847734429226</v>
      </c>
      <c r="DJ153" s="62">
        <v>4180.5292959936851</v>
      </c>
      <c r="DK153" s="63">
        <v>1592.5554774492375</v>
      </c>
      <c r="DL153" s="64">
        <v>0.3809458957686116</v>
      </c>
      <c r="DM153" s="46"/>
      <c r="DN153" s="62">
        <v>0</v>
      </c>
      <c r="DO153" s="62">
        <v>0</v>
      </c>
      <c r="DP153" s="63">
        <v>0</v>
      </c>
      <c r="DQ153" s="64" t="s">
        <v>589</v>
      </c>
      <c r="DR153" s="22"/>
      <c r="DS153" s="22"/>
      <c r="DT153" s="13"/>
      <c r="DU153" s="62">
        <v>19506.959688428236</v>
      </c>
      <c r="DV153" s="62">
        <v>20873.814806124105</v>
      </c>
      <c r="DW153" s="63">
        <v>-1366.8551176958681</v>
      </c>
      <c r="DX153" s="64">
        <v>-6.548180724947561E-2</v>
      </c>
      <c r="DY153" s="22"/>
      <c r="DZ153" s="62">
        <v>32043.618443560263</v>
      </c>
      <c r="EA153" s="62">
        <v>3064.4159419732605</v>
      </c>
      <c r="EB153" s="63">
        <v>28979.202501587002</v>
      </c>
      <c r="EC153" s="64">
        <v>9.456680506278305</v>
      </c>
      <c r="ED153" s="46"/>
      <c r="EE153" s="62">
        <v>-12536.658755132026</v>
      </c>
      <c r="EF153" s="62">
        <v>17809.398864150844</v>
      </c>
      <c r="EG153" s="63">
        <v>-30346.05761928287</v>
      </c>
      <c r="EH153" s="64">
        <v>-1.7039349756137754</v>
      </c>
      <c r="EI153" s="22"/>
      <c r="EJ153" s="22"/>
      <c r="EK153" s="13"/>
      <c r="EL153" s="62">
        <v>16862.254661541534</v>
      </c>
      <c r="EM153" s="62">
        <v>16837.865952943794</v>
      </c>
      <c r="EN153" s="63">
        <v>24.388708597740333</v>
      </c>
      <c r="EO153" s="64">
        <v>1.4484441594855291E-3</v>
      </c>
      <c r="EP153" s="22"/>
      <c r="EQ153" s="62">
        <v>13490.619588804153</v>
      </c>
      <c r="ER153" s="62">
        <v>13236.680899611893</v>
      </c>
      <c r="ES153" s="63">
        <v>253.93868919226043</v>
      </c>
      <c r="ET153" s="64">
        <v>1.918446860796541E-2</v>
      </c>
      <c r="EU153" s="46"/>
      <c r="EV153" s="62">
        <v>3371.6350727373811</v>
      </c>
      <c r="EW153" s="62">
        <v>3601.1850533318993</v>
      </c>
      <c r="EX153" s="63">
        <v>-229.54998059451827</v>
      </c>
      <c r="EY153" s="64">
        <v>-6.3742900516076895E-2</v>
      </c>
      <c r="EZ153" s="22"/>
      <c r="FA153" s="22"/>
      <c r="FB153" s="13"/>
      <c r="FC153" s="62">
        <v>81.739149999998006</v>
      </c>
      <c r="FD153" s="62">
        <v>175.35797823472137</v>
      </c>
      <c r="FE153" s="63">
        <v>-93.618828234723367</v>
      </c>
      <c r="FF153" s="64">
        <v>-0.53387264826589209</v>
      </c>
      <c r="FG153" s="22"/>
      <c r="FH153" s="62">
        <v>81.739149999998006</v>
      </c>
      <c r="FI153" s="62">
        <v>175.35797823472137</v>
      </c>
      <c r="FJ153" s="63">
        <v>-93.618828234723367</v>
      </c>
      <c r="FK153" s="64">
        <v>-0.53387264826589209</v>
      </c>
      <c r="FL153" s="46"/>
      <c r="FM153" s="62">
        <v>0</v>
      </c>
      <c r="FN153" s="62">
        <v>0</v>
      </c>
      <c r="FO153" s="63">
        <v>0</v>
      </c>
      <c r="FP153" s="64" t="s">
        <v>589</v>
      </c>
      <c r="FQ153" s="22"/>
      <c r="FR153" s="22"/>
      <c r="FS153" s="13"/>
    </row>
    <row r="154" spans="1:175" ht="6" customHeight="1" x14ac:dyDescent="0.2">
      <c r="A154" s="42"/>
      <c r="B154" s="97"/>
      <c r="C154" s="97"/>
      <c r="D154" s="97"/>
      <c r="E154" s="97"/>
      <c r="F154" s="98"/>
      <c r="G154" s="98"/>
      <c r="H154" s="99"/>
      <c r="I154" s="100"/>
      <c r="J154" s="22"/>
      <c r="K154" s="98"/>
      <c r="L154" s="98"/>
      <c r="M154" s="99"/>
      <c r="N154" s="100"/>
      <c r="O154" s="46"/>
      <c r="P154" s="98"/>
      <c r="Q154" s="98"/>
      <c r="R154" s="99"/>
      <c r="S154" s="100"/>
      <c r="T154" s="29"/>
      <c r="U154" s="29"/>
      <c r="V154" s="13"/>
      <c r="W154" s="98"/>
      <c r="X154" s="98"/>
      <c r="Y154" s="99"/>
      <c r="Z154" s="100"/>
      <c r="AA154" s="22"/>
      <c r="AB154" s="98"/>
      <c r="AC154" s="98"/>
      <c r="AD154" s="99"/>
      <c r="AE154" s="100"/>
      <c r="AF154" s="46"/>
      <c r="AG154" s="98"/>
      <c r="AH154" s="98"/>
      <c r="AI154" s="99"/>
      <c r="AJ154" s="100"/>
      <c r="AK154" s="29"/>
      <c r="AL154" s="29"/>
      <c r="AM154" s="13"/>
      <c r="AN154" s="98"/>
      <c r="AO154" s="98"/>
      <c r="AP154" s="99"/>
      <c r="AQ154" s="100"/>
      <c r="AR154" s="22"/>
      <c r="AS154" s="98"/>
      <c r="AT154" s="98"/>
      <c r="AU154" s="99"/>
      <c r="AV154" s="100"/>
      <c r="AW154" s="46"/>
      <c r="AX154" s="98"/>
      <c r="AY154" s="98"/>
      <c r="AZ154" s="99"/>
      <c r="BA154" s="100"/>
      <c r="BB154" s="29"/>
      <c r="BC154" s="29"/>
      <c r="BD154" s="13"/>
      <c r="BE154" s="98"/>
      <c r="BF154" s="98"/>
      <c r="BG154" s="99"/>
      <c r="BH154" s="100"/>
      <c r="BI154" s="22"/>
      <c r="BJ154" s="98"/>
      <c r="BK154" s="98"/>
      <c r="BL154" s="99"/>
      <c r="BM154" s="100"/>
      <c r="BN154" s="46"/>
      <c r="BO154" s="98"/>
      <c r="BP154" s="98"/>
      <c r="BQ154" s="99"/>
      <c r="BR154" s="100"/>
      <c r="BS154" s="29"/>
      <c r="BT154" s="29"/>
      <c r="BU154" s="13"/>
      <c r="BV154" s="98"/>
      <c r="BW154" s="98"/>
      <c r="BX154" s="99"/>
      <c r="BY154" s="100"/>
      <c r="BZ154" s="22"/>
      <c r="CA154" s="98"/>
      <c r="CB154" s="98"/>
      <c r="CC154" s="99"/>
      <c r="CD154" s="100"/>
      <c r="CE154" s="46"/>
      <c r="CF154" s="98"/>
      <c r="CG154" s="98"/>
      <c r="CH154" s="99"/>
      <c r="CI154" s="100"/>
      <c r="CJ154" s="29"/>
      <c r="CK154" s="29"/>
      <c r="CL154" s="13"/>
      <c r="CM154" s="98"/>
      <c r="CN154" s="98"/>
      <c r="CO154" s="99"/>
      <c r="CP154" s="100"/>
      <c r="CQ154" s="22"/>
      <c r="CR154" s="98"/>
      <c r="CS154" s="98"/>
      <c r="CT154" s="99"/>
      <c r="CU154" s="100"/>
      <c r="CV154" s="46"/>
      <c r="CW154" s="98"/>
      <c r="CX154" s="98"/>
      <c r="CY154" s="99"/>
      <c r="CZ154" s="100"/>
      <c r="DA154" s="29"/>
      <c r="DB154" s="29"/>
      <c r="DC154" s="13"/>
      <c r="DD154" s="98"/>
      <c r="DE154" s="98"/>
      <c r="DF154" s="99"/>
      <c r="DG154" s="100"/>
      <c r="DH154" s="22"/>
      <c r="DI154" s="98"/>
      <c r="DJ154" s="98"/>
      <c r="DK154" s="99"/>
      <c r="DL154" s="100"/>
      <c r="DM154" s="46"/>
      <c r="DN154" s="98"/>
      <c r="DO154" s="98"/>
      <c r="DP154" s="99"/>
      <c r="DQ154" s="100"/>
      <c r="DR154" s="29"/>
      <c r="DS154" s="29"/>
      <c r="DT154" s="13"/>
      <c r="DU154" s="98"/>
      <c r="DV154" s="98"/>
      <c r="DW154" s="99"/>
      <c r="DX154" s="100"/>
      <c r="DY154" s="22"/>
      <c r="DZ154" s="98"/>
      <c r="EA154" s="98"/>
      <c r="EB154" s="99"/>
      <c r="EC154" s="100"/>
      <c r="ED154" s="46"/>
      <c r="EE154" s="98"/>
      <c r="EF154" s="98"/>
      <c r="EG154" s="99"/>
      <c r="EH154" s="100"/>
      <c r="EI154" s="29"/>
      <c r="EJ154" s="29"/>
      <c r="EK154" s="13"/>
      <c r="EL154" s="98"/>
      <c r="EM154" s="98"/>
      <c r="EN154" s="99"/>
      <c r="EO154" s="100"/>
      <c r="EP154" s="22"/>
      <c r="EQ154" s="98"/>
      <c r="ER154" s="98"/>
      <c r="ES154" s="99"/>
      <c r="ET154" s="100"/>
      <c r="EU154" s="46"/>
      <c r="EV154" s="98"/>
      <c r="EW154" s="98"/>
      <c r="EX154" s="99"/>
      <c r="EY154" s="100"/>
      <c r="EZ154" s="29"/>
      <c r="FA154" s="29"/>
      <c r="FB154" s="13"/>
      <c r="FC154" s="98"/>
      <c r="FD154" s="98"/>
      <c r="FE154" s="99"/>
      <c r="FF154" s="100"/>
      <c r="FG154" s="22"/>
      <c r="FH154" s="98"/>
      <c r="FI154" s="98"/>
      <c r="FJ154" s="99"/>
      <c r="FK154" s="100"/>
      <c r="FL154" s="46"/>
      <c r="FM154" s="98"/>
      <c r="FN154" s="98"/>
      <c r="FO154" s="99"/>
      <c r="FP154" s="100"/>
      <c r="FQ154" s="29"/>
      <c r="FR154" s="29"/>
      <c r="FS154" s="13"/>
    </row>
    <row r="155" spans="1:175" x14ac:dyDescent="0.2">
      <c r="A155" s="42">
        <v>741</v>
      </c>
      <c r="B155" s="61" t="str">
        <f>VLOOKUP($A155&amp;B$1,TEXTDF,(SPRCODE="DE")*2+(SPRCODE="FR")*3,FALSE)</f>
        <v>Ausschüttungsquote</v>
      </c>
      <c r="C155" s="61"/>
      <c r="D155" s="61"/>
      <c r="E155" s="61"/>
      <c r="F155" s="101">
        <f>+IFERROR((-F131-F136-F151-F152)/F127,"")</f>
        <v>0.93143036080844399</v>
      </c>
      <c r="G155" s="101">
        <f>+IFERROR((-G131-G136-G151-G152)/G127,"")</f>
        <v>0.93238073793975185</v>
      </c>
      <c r="H155" s="63"/>
      <c r="I155" s="64"/>
      <c r="J155" s="22"/>
      <c r="K155" s="101">
        <f>+IFERROR((-K131-K136-K151-K152)/K127,"")</f>
        <v>0.92932765750039281</v>
      </c>
      <c r="L155" s="101">
        <f>+IFERROR((-L131-L136-L151-L152)/L127,"")</f>
        <v>0.93479368508982252</v>
      </c>
      <c r="M155" s="63"/>
      <c r="N155" s="64"/>
      <c r="O155" s="46"/>
      <c r="P155" s="101">
        <f>+IFERROR((-P131-P136-P151-P152)/P127,"")</f>
        <v>0.94407731675012918</v>
      </c>
      <c r="Q155" s="101">
        <f>+IFERROR((-Q131-Q136-Q151-Q152)/Q127,"")</f>
        <v>0.91463463601065231</v>
      </c>
      <c r="R155" s="63"/>
      <c r="S155" s="64"/>
      <c r="T155" s="22"/>
      <c r="U155" s="22"/>
      <c r="V155" s="13"/>
      <c r="W155" s="101">
        <v>0.94831835575236434</v>
      </c>
      <c r="X155" s="101">
        <v>0.94717745342433146</v>
      </c>
      <c r="Y155" s="63"/>
      <c r="Z155" s="64"/>
      <c r="AA155" s="22"/>
      <c r="AB155" s="101">
        <v>0.95200012230454201</v>
      </c>
      <c r="AC155" s="101">
        <v>0.94800000012045804</v>
      </c>
      <c r="AD155" s="63"/>
      <c r="AE155" s="64"/>
      <c r="AF155" s="46"/>
      <c r="AG155" s="101">
        <v>0.92349390296290479</v>
      </c>
      <c r="AH155" s="101">
        <v>0.93798638519055721</v>
      </c>
      <c r="AI155" s="63"/>
      <c r="AJ155" s="64"/>
      <c r="AK155" s="22"/>
      <c r="AL155" s="22"/>
      <c r="AM155" s="13"/>
      <c r="AN155" s="101">
        <v>0.90534666235623384</v>
      </c>
      <c r="AO155" s="101">
        <v>0.9024980136017503</v>
      </c>
      <c r="AP155" s="63"/>
      <c r="AQ155" s="64"/>
      <c r="AR155" s="22"/>
      <c r="AS155" s="101">
        <v>0.90390000000000004</v>
      </c>
      <c r="AT155" s="101">
        <v>0.90069999999999995</v>
      </c>
      <c r="AU155" s="63"/>
      <c r="AV155" s="64"/>
      <c r="AW155" s="46"/>
      <c r="AX155" s="101">
        <v>0.9283666248557968</v>
      </c>
      <c r="AY155" s="101">
        <v>0.93231138386306722</v>
      </c>
      <c r="AZ155" s="63"/>
      <c r="BA155" s="64"/>
      <c r="BB155" s="22"/>
      <c r="BC155" s="22"/>
      <c r="BD155" s="13"/>
      <c r="BE155" s="101">
        <v>0.93439976704851913</v>
      </c>
      <c r="BF155" s="101">
        <v>0.93071716075380151</v>
      </c>
      <c r="BG155" s="63"/>
      <c r="BH155" s="64"/>
      <c r="BI155" s="22"/>
      <c r="BJ155" s="101">
        <v>0.94326895450804749</v>
      </c>
      <c r="BK155" s="101">
        <v>0.94750884248253731</v>
      </c>
      <c r="BL155" s="63"/>
      <c r="BM155" s="64"/>
      <c r="BN155" s="46"/>
      <c r="BO155" s="101">
        <v>0.89287971387524301</v>
      </c>
      <c r="BP155" s="101">
        <v>0.86049212115979623</v>
      </c>
      <c r="BQ155" s="63"/>
      <c r="BR155" s="64"/>
      <c r="BS155" s="22"/>
      <c r="BT155" s="22"/>
      <c r="BU155" s="13"/>
      <c r="BV155" s="101">
        <v>0.90315570553606606</v>
      </c>
      <c r="BW155" s="101">
        <v>0.92320413844075389</v>
      </c>
      <c r="BX155" s="63"/>
      <c r="BY155" s="64"/>
      <c r="BZ155" s="22"/>
      <c r="CA155" s="101">
        <v>0.90569515909934306</v>
      </c>
      <c r="CB155" s="101">
        <v>0.92158698896332458</v>
      </c>
      <c r="CC155" s="63"/>
      <c r="CD155" s="64"/>
      <c r="CE155" s="46"/>
      <c r="CF155" s="101">
        <v>0.89638385965091816</v>
      </c>
      <c r="CG155" s="101">
        <v>0.92931340335197044</v>
      </c>
      <c r="CH155" s="63"/>
      <c r="CI155" s="64"/>
      <c r="CJ155" s="22"/>
      <c r="CK155" s="22"/>
      <c r="CL155" s="13"/>
      <c r="CM155" s="101">
        <v>0.89999997107493057</v>
      </c>
      <c r="CN155" s="101">
        <v>0.90000000000748126</v>
      </c>
      <c r="CO155" s="63"/>
      <c r="CP155" s="64"/>
      <c r="CQ155" s="22"/>
      <c r="CR155" s="101">
        <v>0.90000000000000013</v>
      </c>
      <c r="CS155" s="101">
        <v>0.9</v>
      </c>
      <c r="CT155" s="63"/>
      <c r="CU155" s="64"/>
      <c r="CV155" s="46"/>
      <c r="CW155" s="101">
        <v>0.89996338910307527</v>
      </c>
      <c r="CX155" s="101">
        <v>0.90000000973707728</v>
      </c>
      <c r="CY155" s="63"/>
      <c r="CZ155" s="64"/>
      <c r="DA155" s="22"/>
      <c r="DB155" s="22"/>
      <c r="DC155" s="13"/>
      <c r="DD155" s="101">
        <v>0.94613000000000025</v>
      </c>
      <c r="DE155" s="101">
        <v>0.96189000000000002</v>
      </c>
      <c r="DF155" s="63"/>
      <c r="DG155" s="64"/>
      <c r="DH155" s="22"/>
      <c r="DI155" s="101">
        <v>0.94613000000000025</v>
      </c>
      <c r="DJ155" s="101">
        <v>0.96189000000000002</v>
      </c>
      <c r="DK155" s="63"/>
      <c r="DL155" s="64"/>
      <c r="DM155" s="46"/>
      <c r="DN155" s="101" t="s">
        <v>589</v>
      </c>
      <c r="DO155" s="101" t="s">
        <v>589</v>
      </c>
      <c r="DP155" s="63"/>
      <c r="DQ155" s="64"/>
      <c r="DR155" s="22"/>
      <c r="DS155" s="22"/>
      <c r="DT155" s="13"/>
      <c r="DU155" s="101">
        <v>0.96267001511693451</v>
      </c>
      <c r="DV155" s="101">
        <v>0.96281253900553654</v>
      </c>
      <c r="DW155" s="63"/>
      <c r="DX155" s="64"/>
      <c r="DY155" s="22"/>
      <c r="DZ155" s="101">
        <v>0.9070863949867134</v>
      </c>
      <c r="EA155" s="101">
        <v>0.99193358069771442</v>
      </c>
      <c r="EB155" s="63"/>
      <c r="EC155" s="64"/>
      <c r="ED155" s="46"/>
      <c r="EE155" s="101">
        <v>1.070557790804594</v>
      </c>
      <c r="EF155" s="101">
        <v>0.90183079553078827</v>
      </c>
      <c r="EG155" s="63"/>
      <c r="EH155" s="64"/>
      <c r="EI155" s="22"/>
      <c r="EJ155" s="22"/>
      <c r="EK155" s="13"/>
      <c r="EL155" s="101">
        <v>0.94453911245290045</v>
      </c>
      <c r="EM155" s="101">
        <v>0.94413537246694079</v>
      </c>
      <c r="EN155" s="63"/>
      <c r="EO155" s="64"/>
      <c r="EP155" s="22"/>
      <c r="EQ155" s="101">
        <v>0.95015781131678967</v>
      </c>
      <c r="ER155" s="101">
        <v>0.95006981466572871</v>
      </c>
      <c r="ES155" s="63"/>
      <c r="ET155" s="64"/>
      <c r="EU155" s="46"/>
      <c r="EV155" s="101">
        <v>0.89896813290092614</v>
      </c>
      <c r="EW155" s="101">
        <v>0.90079654022479838</v>
      </c>
      <c r="EX155" s="63"/>
      <c r="EY155" s="64"/>
      <c r="EZ155" s="22"/>
      <c r="FA155" s="22"/>
      <c r="FB155" s="13"/>
      <c r="FC155" s="101">
        <v>0.97502195789022905</v>
      </c>
      <c r="FD155" s="101">
        <v>0.96000000000000008</v>
      </c>
      <c r="FE155" s="63"/>
      <c r="FF155" s="64"/>
      <c r="FG155" s="22"/>
      <c r="FH155" s="101">
        <v>0.97502195789022905</v>
      </c>
      <c r="FI155" s="101">
        <v>0.96000000000000008</v>
      </c>
      <c r="FJ155" s="63"/>
      <c r="FK155" s="64"/>
      <c r="FL155" s="46"/>
      <c r="FM155" s="101" t="s">
        <v>589</v>
      </c>
      <c r="FN155" s="101" t="s">
        <v>589</v>
      </c>
      <c r="FO155" s="63"/>
      <c r="FP155" s="64"/>
      <c r="FQ155" s="22"/>
      <c r="FR155" s="22"/>
      <c r="FS155" s="13"/>
    </row>
    <row r="156" spans="1:175" x14ac:dyDescent="0.2">
      <c r="A156" s="42">
        <v>742</v>
      </c>
      <c r="B156" s="61" t="str">
        <f>VLOOKUP($A156&amp;B$1,TEXTDF,(SPRCODE="DE")*2+(SPRCODE="FR")*3,FALSE)</f>
        <v>Mindestquote</v>
      </c>
      <c r="C156" s="61"/>
      <c r="D156" s="61"/>
      <c r="E156" s="61"/>
      <c r="F156" s="62"/>
      <c r="G156" s="62"/>
      <c r="H156" s="63"/>
      <c r="I156" s="64"/>
      <c r="J156" s="22"/>
      <c r="K156" s="114">
        <v>0.9</v>
      </c>
      <c r="L156" s="114">
        <v>0.9</v>
      </c>
      <c r="M156" s="63"/>
      <c r="N156" s="64"/>
      <c r="O156" s="46"/>
      <c r="P156" s="62"/>
      <c r="Q156" s="62"/>
      <c r="R156" s="63"/>
      <c r="S156" s="64"/>
      <c r="T156" s="22"/>
      <c r="U156" s="22"/>
      <c r="V156" s="13"/>
      <c r="W156" s="62"/>
      <c r="X156" s="62"/>
      <c r="Y156" s="63"/>
      <c r="Z156" s="64"/>
      <c r="AA156" s="22"/>
      <c r="AB156" s="114">
        <v>0.9</v>
      </c>
      <c r="AC156" s="114">
        <v>0.9</v>
      </c>
      <c r="AD156" s="63"/>
      <c r="AE156" s="64"/>
      <c r="AF156" s="46"/>
      <c r="AG156" s="62"/>
      <c r="AH156" s="62"/>
      <c r="AI156" s="63"/>
      <c r="AJ156" s="64"/>
      <c r="AK156" s="22"/>
      <c r="AL156" s="22"/>
      <c r="AM156" s="13"/>
      <c r="AN156" s="62"/>
      <c r="AO156" s="62"/>
      <c r="AP156" s="63"/>
      <c r="AQ156" s="64"/>
      <c r="AR156" s="22"/>
      <c r="AS156" s="114">
        <v>0.9</v>
      </c>
      <c r="AT156" s="114">
        <v>0.9</v>
      </c>
      <c r="AU156" s="63"/>
      <c r="AV156" s="64"/>
      <c r="AW156" s="46"/>
      <c r="AX156" s="62"/>
      <c r="AY156" s="62"/>
      <c r="AZ156" s="63"/>
      <c r="BA156" s="64"/>
      <c r="BB156" s="22"/>
      <c r="BC156" s="22"/>
      <c r="BD156" s="13"/>
      <c r="BE156" s="62"/>
      <c r="BF156" s="62"/>
      <c r="BG156" s="63"/>
      <c r="BH156" s="64"/>
      <c r="BI156" s="22"/>
      <c r="BJ156" s="114">
        <v>0.9</v>
      </c>
      <c r="BK156" s="114">
        <v>0.9</v>
      </c>
      <c r="BL156" s="63"/>
      <c r="BM156" s="64"/>
      <c r="BN156" s="46"/>
      <c r="BO156" s="62"/>
      <c r="BP156" s="62"/>
      <c r="BQ156" s="63"/>
      <c r="BR156" s="64"/>
      <c r="BS156" s="22"/>
      <c r="BT156" s="22"/>
      <c r="BU156" s="13"/>
      <c r="BV156" s="62"/>
      <c r="BW156" s="62"/>
      <c r="BX156" s="63"/>
      <c r="BY156" s="64"/>
      <c r="BZ156" s="22"/>
      <c r="CA156" s="114">
        <v>0.9</v>
      </c>
      <c r="CB156" s="114">
        <v>0.9</v>
      </c>
      <c r="CC156" s="63"/>
      <c r="CD156" s="64"/>
      <c r="CE156" s="46"/>
      <c r="CF156" s="62"/>
      <c r="CG156" s="62"/>
      <c r="CH156" s="63"/>
      <c r="CI156" s="64"/>
      <c r="CJ156" s="22"/>
      <c r="CK156" s="22"/>
      <c r="CL156" s="13"/>
      <c r="CM156" s="62"/>
      <c r="CN156" s="62"/>
      <c r="CO156" s="63"/>
      <c r="CP156" s="64"/>
      <c r="CQ156" s="22"/>
      <c r="CR156" s="114">
        <v>0.9</v>
      </c>
      <c r="CS156" s="114">
        <v>0.9</v>
      </c>
      <c r="CT156" s="63"/>
      <c r="CU156" s="64"/>
      <c r="CV156" s="46"/>
      <c r="CW156" s="62"/>
      <c r="CX156" s="62"/>
      <c r="CY156" s="63"/>
      <c r="CZ156" s="64"/>
      <c r="DA156" s="22"/>
      <c r="DB156" s="22"/>
      <c r="DC156" s="13"/>
      <c r="DD156" s="62"/>
      <c r="DE156" s="62"/>
      <c r="DF156" s="63"/>
      <c r="DG156" s="64"/>
      <c r="DH156" s="22"/>
      <c r="DI156" s="114">
        <v>0.9</v>
      </c>
      <c r="DJ156" s="114">
        <v>0.9</v>
      </c>
      <c r="DK156" s="63"/>
      <c r="DL156" s="64"/>
      <c r="DM156" s="46"/>
      <c r="DN156" s="62"/>
      <c r="DO156" s="62"/>
      <c r="DP156" s="63"/>
      <c r="DQ156" s="64"/>
      <c r="DR156" s="22"/>
      <c r="DS156" s="22"/>
      <c r="DT156" s="13"/>
      <c r="DU156" s="62"/>
      <c r="DV156" s="62"/>
      <c r="DW156" s="63"/>
      <c r="DX156" s="64"/>
      <c r="DY156" s="22"/>
      <c r="DZ156" s="114">
        <v>0.9</v>
      </c>
      <c r="EA156" s="114">
        <v>0.9</v>
      </c>
      <c r="EB156" s="63"/>
      <c r="EC156" s="64"/>
      <c r="ED156" s="46"/>
      <c r="EE156" s="62"/>
      <c r="EF156" s="62"/>
      <c r="EG156" s="63"/>
      <c r="EH156" s="64"/>
      <c r="EI156" s="22"/>
      <c r="EJ156" s="22"/>
      <c r="EK156" s="13"/>
      <c r="EL156" s="62"/>
      <c r="EM156" s="62"/>
      <c r="EN156" s="63"/>
      <c r="EO156" s="64"/>
      <c r="EP156" s="22"/>
      <c r="EQ156" s="114">
        <v>0.9</v>
      </c>
      <c r="ER156" s="114">
        <v>0.9</v>
      </c>
      <c r="ES156" s="63"/>
      <c r="ET156" s="64"/>
      <c r="EU156" s="46"/>
      <c r="EV156" s="62"/>
      <c r="EW156" s="62"/>
      <c r="EX156" s="63"/>
      <c r="EY156" s="64"/>
      <c r="EZ156" s="22"/>
      <c r="FA156" s="22"/>
      <c r="FB156" s="13"/>
      <c r="FC156" s="62"/>
      <c r="FD156" s="62"/>
      <c r="FE156" s="63"/>
      <c r="FF156" s="64"/>
      <c r="FG156" s="22"/>
      <c r="FH156" s="114">
        <v>0.9</v>
      </c>
      <c r="FI156" s="114">
        <v>0.9</v>
      </c>
      <c r="FJ156" s="63"/>
      <c r="FK156" s="64"/>
      <c r="FL156" s="46"/>
      <c r="FM156" s="62"/>
      <c r="FN156" s="62"/>
      <c r="FO156" s="63"/>
      <c r="FP156" s="64"/>
      <c r="FQ156" s="22"/>
      <c r="FR156" s="22"/>
      <c r="FS156" s="13"/>
    </row>
    <row r="157" spans="1:175" x14ac:dyDescent="0.2">
      <c r="A157" s="42"/>
      <c r="B157" s="48"/>
      <c r="C157" s="46"/>
      <c r="D157" s="46"/>
      <c r="E157" s="46"/>
      <c r="F157" s="80"/>
      <c r="G157" s="80"/>
      <c r="H157" s="91"/>
      <c r="I157" s="92"/>
      <c r="J157" s="22"/>
      <c r="K157" s="80"/>
      <c r="L157" s="80"/>
      <c r="M157" s="46"/>
      <c r="N157" s="46"/>
      <c r="O157" s="46"/>
      <c r="P157" s="46"/>
      <c r="Q157" s="46"/>
      <c r="R157" s="46"/>
      <c r="S157" s="46"/>
      <c r="T157" s="22"/>
      <c r="U157" s="22"/>
      <c r="V157" s="13"/>
      <c r="W157" s="80"/>
      <c r="X157" s="80"/>
      <c r="Y157" s="91"/>
      <c r="Z157" s="92"/>
      <c r="AA157" s="22"/>
      <c r="AB157" s="80"/>
      <c r="AC157" s="80"/>
      <c r="AD157" s="46"/>
      <c r="AE157" s="46"/>
      <c r="AF157" s="46"/>
      <c r="AG157" s="46"/>
      <c r="AH157" s="46"/>
      <c r="AI157" s="46"/>
      <c r="AJ157" s="46"/>
      <c r="AK157" s="22"/>
      <c r="AL157" s="22"/>
      <c r="AM157" s="13"/>
      <c r="AN157" s="80"/>
      <c r="AO157" s="80"/>
      <c r="AP157" s="91"/>
      <c r="AQ157" s="92"/>
      <c r="AR157" s="22"/>
      <c r="AS157" s="80"/>
      <c r="AT157" s="80"/>
      <c r="AU157" s="46"/>
      <c r="AV157" s="46"/>
      <c r="AW157" s="46"/>
      <c r="AX157" s="46"/>
      <c r="AY157" s="46"/>
      <c r="AZ157" s="46"/>
      <c r="BA157" s="46"/>
      <c r="BB157" s="22"/>
      <c r="BC157" s="22"/>
      <c r="BD157" s="13"/>
      <c r="BE157" s="80"/>
      <c r="BF157" s="80"/>
      <c r="BG157" s="91"/>
      <c r="BH157" s="92"/>
      <c r="BI157" s="22"/>
      <c r="BJ157" s="80"/>
      <c r="BK157" s="80"/>
      <c r="BL157" s="46"/>
      <c r="BM157" s="46"/>
      <c r="BN157" s="46"/>
      <c r="BO157" s="46"/>
      <c r="BP157" s="46"/>
      <c r="BQ157" s="46"/>
      <c r="BR157" s="46"/>
      <c r="BS157" s="22"/>
      <c r="BT157" s="22"/>
      <c r="BU157" s="13"/>
      <c r="BV157" s="80"/>
      <c r="BW157" s="80"/>
      <c r="BX157" s="91"/>
      <c r="BY157" s="92"/>
      <c r="BZ157" s="22"/>
      <c r="CA157" s="80"/>
      <c r="CB157" s="80"/>
      <c r="CC157" s="46"/>
      <c r="CD157" s="46"/>
      <c r="CE157" s="46"/>
      <c r="CF157" s="46"/>
      <c r="CG157" s="46"/>
      <c r="CH157" s="46"/>
      <c r="CI157" s="46"/>
      <c r="CJ157" s="22"/>
      <c r="CK157" s="22"/>
      <c r="CL157" s="13"/>
      <c r="CM157" s="80"/>
      <c r="CN157" s="80"/>
      <c r="CO157" s="91"/>
      <c r="CP157" s="92"/>
      <c r="CQ157" s="22"/>
      <c r="CR157" s="80"/>
      <c r="CS157" s="80"/>
      <c r="CT157" s="46"/>
      <c r="CU157" s="46"/>
      <c r="CV157" s="46"/>
      <c r="CW157" s="46"/>
      <c r="CX157" s="46"/>
      <c r="CY157" s="46"/>
      <c r="CZ157" s="46"/>
      <c r="DA157" s="22"/>
      <c r="DB157" s="22"/>
      <c r="DC157" s="13"/>
      <c r="DD157" s="80"/>
      <c r="DE157" s="80"/>
      <c r="DF157" s="91"/>
      <c r="DG157" s="92"/>
      <c r="DH157" s="22"/>
      <c r="DI157" s="80"/>
      <c r="DJ157" s="80"/>
      <c r="DK157" s="46"/>
      <c r="DL157" s="46"/>
      <c r="DM157" s="46"/>
      <c r="DN157" s="46"/>
      <c r="DO157" s="46"/>
      <c r="DP157" s="46"/>
      <c r="DQ157" s="46"/>
      <c r="DR157" s="22"/>
      <c r="DS157" s="22"/>
      <c r="DT157" s="13"/>
      <c r="DU157" s="80"/>
      <c r="DV157" s="80"/>
      <c r="DW157" s="91"/>
      <c r="DX157" s="92"/>
      <c r="DY157" s="22"/>
      <c r="DZ157" s="80"/>
      <c r="EA157" s="80"/>
      <c r="EB157" s="46"/>
      <c r="EC157" s="46"/>
      <c r="ED157" s="46"/>
      <c r="EE157" s="46"/>
      <c r="EF157" s="46"/>
      <c r="EG157" s="46"/>
      <c r="EH157" s="46"/>
      <c r="EI157" s="22"/>
      <c r="EJ157" s="22"/>
      <c r="EK157" s="13"/>
      <c r="EL157" s="80"/>
      <c r="EM157" s="80"/>
      <c r="EN157" s="91"/>
      <c r="EO157" s="92"/>
      <c r="EP157" s="22"/>
      <c r="EQ157" s="80"/>
      <c r="ER157" s="80"/>
      <c r="ES157" s="46"/>
      <c r="ET157" s="46"/>
      <c r="EU157" s="46"/>
      <c r="EV157" s="46"/>
      <c r="EW157" s="46"/>
      <c r="EX157" s="46"/>
      <c r="EY157" s="46"/>
      <c r="EZ157" s="22"/>
      <c r="FA157" s="22"/>
      <c r="FB157" s="13"/>
      <c r="FC157" s="80"/>
      <c r="FD157" s="80"/>
      <c r="FE157" s="91"/>
      <c r="FF157" s="92"/>
      <c r="FG157" s="22"/>
      <c r="FH157" s="80"/>
      <c r="FI157" s="80"/>
      <c r="FJ157" s="46"/>
      <c r="FK157" s="46"/>
      <c r="FL157" s="46"/>
      <c r="FM157" s="46"/>
      <c r="FN157" s="46"/>
      <c r="FO157" s="46"/>
      <c r="FP157" s="46"/>
      <c r="FQ157" s="22"/>
      <c r="FR157" s="22"/>
      <c r="FS157" s="13"/>
    </row>
    <row r="158" spans="1:175" ht="15.75" x14ac:dyDescent="0.25">
      <c r="A158" s="42">
        <v>743</v>
      </c>
      <c r="B158" s="54" t="str">
        <f>VLOOKUP($A158&amp;B$1,TEXTDF,(SPRCODE="DE")*2+(SPRCODE="FR")*3,FALSE)</f>
        <v>IV.  Weitere Kennzahlen</v>
      </c>
      <c r="C158" s="55"/>
      <c r="D158" s="55"/>
      <c r="E158" s="55"/>
      <c r="F158" s="56" t="str">
        <f>+F125</f>
        <v>Total BV</v>
      </c>
      <c r="G158" s="56" t="str">
        <f t="shared" ref="G158:I158" si="77">+G125</f>
        <v>Total BV</v>
      </c>
      <c r="H158" s="57" t="str">
        <f t="shared" si="77"/>
        <v>Total BV</v>
      </c>
      <c r="I158" s="57" t="str">
        <f t="shared" si="77"/>
        <v>Total BV</v>
      </c>
      <c r="J158" s="24"/>
      <c r="K158" s="56"/>
      <c r="L158" s="56"/>
      <c r="M158" s="57"/>
      <c r="N158" s="57"/>
      <c r="O158" s="55"/>
      <c r="P158" s="56"/>
      <c r="Q158" s="56"/>
      <c r="R158" s="57"/>
      <c r="S158" s="57"/>
      <c r="T158" s="27"/>
      <c r="U158" s="27"/>
      <c r="V158" s="13"/>
      <c r="W158" s="56" t="s">
        <v>148</v>
      </c>
      <c r="X158" s="56" t="s">
        <v>148</v>
      </c>
      <c r="Y158" s="57" t="s">
        <v>148</v>
      </c>
      <c r="Z158" s="57" t="s">
        <v>148</v>
      </c>
      <c r="AA158" s="24"/>
      <c r="AB158" s="56"/>
      <c r="AC158" s="56"/>
      <c r="AD158" s="57"/>
      <c r="AE158" s="57"/>
      <c r="AF158" s="55"/>
      <c r="AG158" s="56"/>
      <c r="AH158" s="56"/>
      <c r="AI158" s="57"/>
      <c r="AJ158" s="57"/>
      <c r="AK158" s="27"/>
      <c r="AL158" s="27"/>
      <c r="AM158" s="13"/>
      <c r="AN158" s="56" t="s">
        <v>148</v>
      </c>
      <c r="AO158" s="56" t="s">
        <v>148</v>
      </c>
      <c r="AP158" s="57" t="s">
        <v>148</v>
      </c>
      <c r="AQ158" s="57" t="s">
        <v>148</v>
      </c>
      <c r="AR158" s="24"/>
      <c r="AS158" s="56"/>
      <c r="AT158" s="56"/>
      <c r="AU158" s="57"/>
      <c r="AV158" s="57"/>
      <c r="AW158" s="55"/>
      <c r="AX158" s="56"/>
      <c r="AY158" s="56"/>
      <c r="AZ158" s="57"/>
      <c r="BA158" s="57"/>
      <c r="BB158" s="27"/>
      <c r="BC158" s="27"/>
      <c r="BD158" s="13"/>
      <c r="BE158" s="56" t="s">
        <v>148</v>
      </c>
      <c r="BF158" s="56" t="s">
        <v>148</v>
      </c>
      <c r="BG158" s="57" t="s">
        <v>148</v>
      </c>
      <c r="BH158" s="57" t="s">
        <v>148</v>
      </c>
      <c r="BI158" s="24"/>
      <c r="BJ158" s="56"/>
      <c r="BK158" s="56"/>
      <c r="BL158" s="57"/>
      <c r="BM158" s="57"/>
      <c r="BN158" s="55"/>
      <c r="BO158" s="56"/>
      <c r="BP158" s="56"/>
      <c r="BQ158" s="57"/>
      <c r="BR158" s="57"/>
      <c r="BS158" s="27"/>
      <c r="BT158" s="27"/>
      <c r="BU158" s="13"/>
      <c r="BV158" s="56" t="s">
        <v>148</v>
      </c>
      <c r="BW158" s="56" t="s">
        <v>148</v>
      </c>
      <c r="BX158" s="57" t="s">
        <v>148</v>
      </c>
      <c r="BY158" s="57" t="s">
        <v>148</v>
      </c>
      <c r="BZ158" s="24"/>
      <c r="CA158" s="56"/>
      <c r="CB158" s="56"/>
      <c r="CC158" s="57"/>
      <c r="CD158" s="57"/>
      <c r="CE158" s="55"/>
      <c r="CF158" s="56"/>
      <c r="CG158" s="56"/>
      <c r="CH158" s="57"/>
      <c r="CI158" s="57"/>
      <c r="CJ158" s="27"/>
      <c r="CK158" s="27"/>
      <c r="CL158" s="13"/>
      <c r="CM158" s="56" t="s">
        <v>148</v>
      </c>
      <c r="CN158" s="56" t="s">
        <v>148</v>
      </c>
      <c r="CO158" s="57" t="s">
        <v>148</v>
      </c>
      <c r="CP158" s="57" t="s">
        <v>148</v>
      </c>
      <c r="CQ158" s="24"/>
      <c r="CR158" s="56"/>
      <c r="CS158" s="56"/>
      <c r="CT158" s="57"/>
      <c r="CU158" s="57"/>
      <c r="CV158" s="55"/>
      <c r="CW158" s="56"/>
      <c r="CX158" s="56"/>
      <c r="CY158" s="57"/>
      <c r="CZ158" s="57"/>
      <c r="DA158" s="27"/>
      <c r="DB158" s="27"/>
      <c r="DC158" s="13"/>
      <c r="DD158" s="56" t="s">
        <v>148</v>
      </c>
      <c r="DE158" s="56" t="s">
        <v>148</v>
      </c>
      <c r="DF158" s="57" t="s">
        <v>148</v>
      </c>
      <c r="DG158" s="57" t="s">
        <v>148</v>
      </c>
      <c r="DH158" s="24"/>
      <c r="DI158" s="56"/>
      <c r="DJ158" s="56"/>
      <c r="DK158" s="57"/>
      <c r="DL158" s="57"/>
      <c r="DM158" s="55"/>
      <c r="DN158" s="56"/>
      <c r="DO158" s="56"/>
      <c r="DP158" s="57"/>
      <c r="DQ158" s="57"/>
      <c r="DR158" s="27"/>
      <c r="DS158" s="27"/>
      <c r="DT158" s="13"/>
      <c r="DU158" s="56" t="s">
        <v>148</v>
      </c>
      <c r="DV158" s="56" t="s">
        <v>148</v>
      </c>
      <c r="DW158" s="57" t="s">
        <v>148</v>
      </c>
      <c r="DX158" s="57" t="s">
        <v>148</v>
      </c>
      <c r="DY158" s="24"/>
      <c r="DZ158" s="56"/>
      <c r="EA158" s="56"/>
      <c r="EB158" s="57"/>
      <c r="EC158" s="57"/>
      <c r="ED158" s="55"/>
      <c r="EE158" s="56"/>
      <c r="EF158" s="56"/>
      <c r="EG158" s="57"/>
      <c r="EH158" s="57"/>
      <c r="EI158" s="27"/>
      <c r="EJ158" s="27"/>
      <c r="EK158" s="13"/>
      <c r="EL158" s="56" t="s">
        <v>148</v>
      </c>
      <c r="EM158" s="56" t="s">
        <v>148</v>
      </c>
      <c r="EN158" s="57" t="s">
        <v>148</v>
      </c>
      <c r="EO158" s="57" t="s">
        <v>148</v>
      </c>
      <c r="EP158" s="24"/>
      <c r="EQ158" s="56"/>
      <c r="ER158" s="56"/>
      <c r="ES158" s="57"/>
      <c r="ET158" s="57"/>
      <c r="EU158" s="55"/>
      <c r="EV158" s="56"/>
      <c r="EW158" s="56"/>
      <c r="EX158" s="57"/>
      <c r="EY158" s="57"/>
      <c r="EZ158" s="27"/>
      <c r="FA158" s="27"/>
      <c r="FB158" s="13"/>
      <c r="FC158" s="56" t="s">
        <v>148</v>
      </c>
      <c r="FD158" s="56" t="s">
        <v>148</v>
      </c>
      <c r="FE158" s="57" t="s">
        <v>148</v>
      </c>
      <c r="FF158" s="57" t="s">
        <v>148</v>
      </c>
      <c r="FG158" s="24"/>
      <c r="FH158" s="56"/>
      <c r="FI158" s="56"/>
      <c r="FJ158" s="57"/>
      <c r="FK158" s="57"/>
      <c r="FL158" s="55"/>
      <c r="FM158" s="56"/>
      <c r="FN158" s="56"/>
      <c r="FO158" s="57"/>
      <c r="FP158" s="57"/>
      <c r="FQ158" s="27"/>
      <c r="FR158" s="27"/>
      <c r="FS158" s="13"/>
    </row>
    <row r="159" spans="1:175" x14ac:dyDescent="0.2">
      <c r="A159" s="42"/>
      <c r="B159" s="46"/>
      <c r="C159" s="46"/>
      <c r="D159" s="46"/>
      <c r="E159" s="46"/>
      <c r="F159" s="80"/>
      <c r="G159" s="80"/>
      <c r="H159" s="91"/>
      <c r="I159" s="92"/>
      <c r="J159" s="46"/>
      <c r="K159" s="108" t="str">
        <f>+K125</f>
        <v>MQ</v>
      </c>
      <c r="L159" s="108" t="str">
        <f t="shared" ref="L159:N159" si="78">+L125</f>
        <v>MQ</v>
      </c>
      <c r="M159" s="112" t="str">
        <f t="shared" si="78"/>
        <v>MQ</v>
      </c>
      <c r="N159" s="112" t="str">
        <f t="shared" si="78"/>
        <v>MQ</v>
      </c>
      <c r="O159" s="46"/>
      <c r="P159" s="113" t="str">
        <f t="shared" ref="P159:S159" si="79">+P125</f>
        <v>nMQ</v>
      </c>
      <c r="Q159" s="113" t="str">
        <f t="shared" si="79"/>
        <v>nMQ</v>
      </c>
      <c r="R159" s="112" t="str">
        <f t="shared" si="79"/>
        <v>nMQ</v>
      </c>
      <c r="S159" s="112" t="str">
        <f t="shared" si="79"/>
        <v>nMQ</v>
      </c>
      <c r="T159" s="46"/>
      <c r="U159" s="22"/>
      <c r="V159" s="13"/>
      <c r="W159" s="80"/>
      <c r="X159" s="80"/>
      <c r="Y159" s="91"/>
      <c r="Z159" s="92"/>
      <c r="AA159" s="22"/>
      <c r="AB159" s="108" t="s">
        <v>363</v>
      </c>
      <c r="AC159" s="108" t="s">
        <v>363</v>
      </c>
      <c r="AD159" s="112" t="s">
        <v>363</v>
      </c>
      <c r="AE159" s="112" t="s">
        <v>363</v>
      </c>
      <c r="AF159" s="46"/>
      <c r="AG159" s="113" t="s">
        <v>366</v>
      </c>
      <c r="AH159" s="113" t="s">
        <v>366</v>
      </c>
      <c r="AI159" s="112" t="s">
        <v>366</v>
      </c>
      <c r="AJ159" s="112" t="s">
        <v>366</v>
      </c>
      <c r="AK159" s="22"/>
      <c r="AL159" s="22"/>
      <c r="AM159" s="13"/>
      <c r="AN159" s="80"/>
      <c r="AO159" s="80"/>
      <c r="AP159" s="91"/>
      <c r="AQ159" s="92"/>
      <c r="AR159" s="22"/>
      <c r="AS159" s="108" t="s">
        <v>363</v>
      </c>
      <c r="AT159" s="108" t="s">
        <v>363</v>
      </c>
      <c r="AU159" s="112" t="s">
        <v>363</v>
      </c>
      <c r="AV159" s="112" t="s">
        <v>363</v>
      </c>
      <c r="AW159" s="46"/>
      <c r="AX159" s="113" t="s">
        <v>366</v>
      </c>
      <c r="AY159" s="113" t="s">
        <v>366</v>
      </c>
      <c r="AZ159" s="112" t="s">
        <v>366</v>
      </c>
      <c r="BA159" s="112" t="s">
        <v>366</v>
      </c>
      <c r="BB159" s="22"/>
      <c r="BC159" s="22"/>
      <c r="BD159" s="13"/>
      <c r="BE159" s="80"/>
      <c r="BF159" s="80"/>
      <c r="BG159" s="91"/>
      <c r="BH159" s="92"/>
      <c r="BI159" s="22"/>
      <c r="BJ159" s="108" t="s">
        <v>363</v>
      </c>
      <c r="BK159" s="108" t="s">
        <v>363</v>
      </c>
      <c r="BL159" s="112" t="s">
        <v>363</v>
      </c>
      <c r="BM159" s="112" t="s">
        <v>363</v>
      </c>
      <c r="BN159" s="46"/>
      <c r="BO159" s="113" t="s">
        <v>366</v>
      </c>
      <c r="BP159" s="113" t="s">
        <v>366</v>
      </c>
      <c r="BQ159" s="112" t="s">
        <v>366</v>
      </c>
      <c r="BR159" s="112" t="s">
        <v>366</v>
      </c>
      <c r="BS159" s="22"/>
      <c r="BT159" s="22"/>
      <c r="BU159" s="13"/>
      <c r="BV159" s="80"/>
      <c r="BW159" s="80"/>
      <c r="BX159" s="91"/>
      <c r="BY159" s="92"/>
      <c r="BZ159" s="22"/>
      <c r="CA159" s="108" t="s">
        <v>363</v>
      </c>
      <c r="CB159" s="108" t="s">
        <v>363</v>
      </c>
      <c r="CC159" s="112" t="s">
        <v>363</v>
      </c>
      <c r="CD159" s="112" t="s">
        <v>363</v>
      </c>
      <c r="CE159" s="46"/>
      <c r="CF159" s="113" t="s">
        <v>366</v>
      </c>
      <c r="CG159" s="113" t="s">
        <v>366</v>
      </c>
      <c r="CH159" s="112" t="s">
        <v>366</v>
      </c>
      <c r="CI159" s="112" t="s">
        <v>366</v>
      </c>
      <c r="CJ159" s="22"/>
      <c r="CK159" s="22"/>
      <c r="CL159" s="13"/>
      <c r="CM159" s="80"/>
      <c r="CN159" s="80"/>
      <c r="CO159" s="91"/>
      <c r="CP159" s="92"/>
      <c r="CQ159" s="22"/>
      <c r="CR159" s="108" t="s">
        <v>363</v>
      </c>
      <c r="CS159" s="108" t="s">
        <v>363</v>
      </c>
      <c r="CT159" s="112" t="s">
        <v>363</v>
      </c>
      <c r="CU159" s="112" t="s">
        <v>363</v>
      </c>
      <c r="CV159" s="46"/>
      <c r="CW159" s="113" t="s">
        <v>366</v>
      </c>
      <c r="CX159" s="113" t="s">
        <v>366</v>
      </c>
      <c r="CY159" s="112" t="s">
        <v>366</v>
      </c>
      <c r="CZ159" s="112" t="s">
        <v>366</v>
      </c>
      <c r="DA159" s="22"/>
      <c r="DB159" s="22"/>
      <c r="DC159" s="13"/>
      <c r="DD159" s="80"/>
      <c r="DE159" s="80"/>
      <c r="DF159" s="91"/>
      <c r="DG159" s="92"/>
      <c r="DH159" s="22"/>
      <c r="DI159" s="108" t="s">
        <v>363</v>
      </c>
      <c r="DJ159" s="108" t="s">
        <v>363</v>
      </c>
      <c r="DK159" s="112" t="s">
        <v>363</v>
      </c>
      <c r="DL159" s="112" t="s">
        <v>363</v>
      </c>
      <c r="DM159" s="46"/>
      <c r="DN159" s="113" t="s">
        <v>366</v>
      </c>
      <c r="DO159" s="113" t="s">
        <v>366</v>
      </c>
      <c r="DP159" s="112" t="s">
        <v>366</v>
      </c>
      <c r="DQ159" s="112" t="s">
        <v>366</v>
      </c>
      <c r="DR159" s="22"/>
      <c r="DS159" s="22"/>
      <c r="DT159" s="13"/>
      <c r="DU159" s="80"/>
      <c r="DV159" s="80"/>
      <c r="DW159" s="91"/>
      <c r="DX159" s="92"/>
      <c r="DY159" s="22"/>
      <c r="DZ159" s="108" t="s">
        <v>363</v>
      </c>
      <c r="EA159" s="108" t="s">
        <v>363</v>
      </c>
      <c r="EB159" s="112" t="s">
        <v>363</v>
      </c>
      <c r="EC159" s="112" t="s">
        <v>363</v>
      </c>
      <c r="ED159" s="46"/>
      <c r="EE159" s="113" t="s">
        <v>366</v>
      </c>
      <c r="EF159" s="113" t="s">
        <v>366</v>
      </c>
      <c r="EG159" s="112" t="s">
        <v>366</v>
      </c>
      <c r="EH159" s="112" t="s">
        <v>366</v>
      </c>
      <c r="EI159" s="22"/>
      <c r="EJ159" s="22"/>
      <c r="EK159" s="13"/>
      <c r="EL159" s="80"/>
      <c r="EM159" s="80"/>
      <c r="EN159" s="91"/>
      <c r="EO159" s="92"/>
      <c r="EP159" s="22"/>
      <c r="EQ159" s="108" t="s">
        <v>363</v>
      </c>
      <c r="ER159" s="108" t="s">
        <v>363</v>
      </c>
      <c r="ES159" s="112" t="s">
        <v>363</v>
      </c>
      <c r="ET159" s="112" t="s">
        <v>363</v>
      </c>
      <c r="EU159" s="46"/>
      <c r="EV159" s="113" t="s">
        <v>366</v>
      </c>
      <c r="EW159" s="113" t="s">
        <v>366</v>
      </c>
      <c r="EX159" s="112" t="s">
        <v>366</v>
      </c>
      <c r="EY159" s="112" t="s">
        <v>366</v>
      </c>
      <c r="EZ159" s="22"/>
      <c r="FA159" s="22"/>
      <c r="FB159" s="13"/>
      <c r="FC159" s="80"/>
      <c r="FD159" s="80"/>
      <c r="FE159" s="91"/>
      <c r="FF159" s="92"/>
      <c r="FG159" s="22"/>
      <c r="FH159" s="108" t="s">
        <v>363</v>
      </c>
      <c r="FI159" s="108" t="s">
        <v>363</v>
      </c>
      <c r="FJ159" s="112" t="s">
        <v>363</v>
      </c>
      <c r="FK159" s="112" t="s">
        <v>363</v>
      </c>
      <c r="FL159" s="46"/>
      <c r="FM159" s="113" t="s">
        <v>366</v>
      </c>
      <c r="FN159" s="113" t="s">
        <v>366</v>
      </c>
      <c r="FO159" s="112" t="s">
        <v>366</v>
      </c>
      <c r="FP159" s="112" t="s">
        <v>366</v>
      </c>
      <c r="FQ159" s="22"/>
      <c r="FR159" s="22"/>
      <c r="FS159" s="13"/>
    </row>
    <row r="160" spans="1:175" x14ac:dyDescent="0.2">
      <c r="A160" s="42"/>
      <c r="B160" s="46"/>
      <c r="C160" s="46"/>
      <c r="D160" s="46"/>
      <c r="E160" s="46"/>
      <c r="F160" s="48">
        <f>+F126</f>
        <v>2020</v>
      </c>
      <c r="G160" s="48">
        <f>+F160-1</f>
        <v>2019</v>
      </c>
      <c r="H160" s="84" t="s">
        <v>571</v>
      </c>
      <c r="I160" s="85" t="s">
        <v>572</v>
      </c>
      <c r="J160" s="46"/>
      <c r="K160" s="48">
        <f>+F160</f>
        <v>2020</v>
      </c>
      <c r="L160" s="48">
        <f>+K160-1</f>
        <v>2019</v>
      </c>
      <c r="M160" s="84" t="s">
        <v>571</v>
      </c>
      <c r="N160" s="85" t="s">
        <v>572</v>
      </c>
      <c r="O160" s="46"/>
      <c r="P160" s="48">
        <f>+K160</f>
        <v>2020</v>
      </c>
      <c r="Q160" s="48">
        <f>+P160-1</f>
        <v>2019</v>
      </c>
      <c r="R160" s="84" t="s">
        <v>571</v>
      </c>
      <c r="S160" s="85" t="s">
        <v>572</v>
      </c>
      <c r="T160" s="46"/>
      <c r="U160" s="22"/>
      <c r="V160" s="13"/>
      <c r="W160" s="48">
        <v>2020</v>
      </c>
      <c r="X160" s="48">
        <v>2019</v>
      </c>
      <c r="Y160" s="84" t="s">
        <v>571</v>
      </c>
      <c r="Z160" s="85" t="s">
        <v>572</v>
      </c>
      <c r="AA160" s="22"/>
      <c r="AB160" s="48">
        <v>2020</v>
      </c>
      <c r="AC160" s="48">
        <v>2019</v>
      </c>
      <c r="AD160" s="84" t="s">
        <v>571</v>
      </c>
      <c r="AE160" s="85" t="s">
        <v>572</v>
      </c>
      <c r="AF160" s="46"/>
      <c r="AG160" s="48">
        <v>2020</v>
      </c>
      <c r="AH160" s="48">
        <v>2019</v>
      </c>
      <c r="AI160" s="84" t="s">
        <v>571</v>
      </c>
      <c r="AJ160" s="85" t="s">
        <v>572</v>
      </c>
      <c r="AK160" s="22"/>
      <c r="AL160" s="22"/>
      <c r="AM160" s="13"/>
      <c r="AN160" s="48">
        <v>2020</v>
      </c>
      <c r="AO160" s="48">
        <v>2019</v>
      </c>
      <c r="AP160" s="84" t="s">
        <v>571</v>
      </c>
      <c r="AQ160" s="85" t="s">
        <v>572</v>
      </c>
      <c r="AR160" s="22"/>
      <c r="AS160" s="48">
        <v>2020</v>
      </c>
      <c r="AT160" s="48">
        <v>2019</v>
      </c>
      <c r="AU160" s="84" t="s">
        <v>571</v>
      </c>
      <c r="AV160" s="85" t="s">
        <v>572</v>
      </c>
      <c r="AW160" s="46"/>
      <c r="AX160" s="48">
        <v>2020</v>
      </c>
      <c r="AY160" s="48">
        <v>2019</v>
      </c>
      <c r="AZ160" s="84" t="s">
        <v>571</v>
      </c>
      <c r="BA160" s="85" t="s">
        <v>572</v>
      </c>
      <c r="BB160" s="22"/>
      <c r="BC160" s="22"/>
      <c r="BD160" s="13"/>
      <c r="BE160" s="48">
        <v>2020</v>
      </c>
      <c r="BF160" s="48">
        <v>2019</v>
      </c>
      <c r="BG160" s="84" t="s">
        <v>571</v>
      </c>
      <c r="BH160" s="85" t="s">
        <v>572</v>
      </c>
      <c r="BI160" s="22"/>
      <c r="BJ160" s="48">
        <v>2020</v>
      </c>
      <c r="BK160" s="48">
        <v>2019</v>
      </c>
      <c r="BL160" s="84" t="s">
        <v>571</v>
      </c>
      <c r="BM160" s="85" t="s">
        <v>572</v>
      </c>
      <c r="BN160" s="46"/>
      <c r="BO160" s="48">
        <v>2020</v>
      </c>
      <c r="BP160" s="48">
        <v>2019</v>
      </c>
      <c r="BQ160" s="84" t="s">
        <v>571</v>
      </c>
      <c r="BR160" s="85" t="s">
        <v>572</v>
      </c>
      <c r="BS160" s="22"/>
      <c r="BT160" s="22"/>
      <c r="BU160" s="13"/>
      <c r="BV160" s="48">
        <v>2020</v>
      </c>
      <c r="BW160" s="48">
        <v>2019</v>
      </c>
      <c r="BX160" s="84" t="s">
        <v>571</v>
      </c>
      <c r="BY160" s="85" t="s">
        <v>572</v>
      </c>
      <c r="BZ160" s="22"/>
      <c r="CA160" s="48">
        <v>2020</v>
      </c>
      <c r="CB160" s="48">
        <v>2019</v>
      </c>
      <c r="CC160" s="84" t="s">
        <v>571</v>
      </c>
      <c r="CD160" s="85" t="s">
        <v>572</v>
      </c>
      <c r="CE160" s="46"/>
      <c r="CF160" s="48">
        <v>2020</v>
      </c>
      <c r="CG160" s="48">
        <v>2019</v>
      </c>
      <c r="CH160" s="84" t="s">
        <v>571</v>
      </c>
      <c r="CI160" s="85" t="s">
        <v>572</v>
      </c>
      <c r="CJ160" s="22"/>
      <c r="CK160" s="22"/>
      <c r="CL160" s="13"/>
      <c r="CM160" s="48">
        <v>2020</v>
      </c>
      <c r="CN160" s="48">
        <v>2019</v>
      </c>
      <c r="CO160" s="84" t="s">
        <v>571</v>
      </c>
      <c r="CP160" s="85" t="s">
        <v>572</v>
      </c>
      <c r="CQ160" s="22"/>
      <c r="CR160" s="48">
        <v>2020</v>
      </c>
      <c r="CS160" s="48">
        <v>2019</v>
      </c>
      <c r="CT160" s="84" t="s">
        <v>571</v>
      </c>
      <c r="CU160" s="85" t="s">
        <v>572</v>
      </c>
      <c r="CV160" s="46"/>
      <c r="CW160" s="48">
        <v>2020</v>
      </c>
      <c r="CX160" s="48">
        <v>2019</v>
      </c>
      <c r="CY160" s="84" t="s">
        <v>571</v>
      </c>
      <c r="CZ160" s="85" t="s">
        <v>572</v>
      </c>
      <c r="DA160" s="22"/>
      <c r="DB160" s="22"/>
      <c r="DC160" s="13"/>
      <c r="DD160" s="48">
        <v>2020</v>
      </c>
      <c r="DE160" s="48">
        <v>2019</v>
      </c>
      <c r="DF160" s="84" t="s">
        <v>571</v>
      </c>
      <c r="DG160" s="85" t="s">
        <v>572</v>
      </c>
      <c r="DH160" s="22"/>
      <c r="DI160" s="48">
        <v>2020</v>
      </c>
      <c r="DJ160" s="48">
        <v>2019</v>
      </c>
      <c r="DK160" s="84" t="s">
        <v>571</v>
      </c>
      <c r="DL160" s="85" t="s">
        <v>572</v>
      </c>
      <c r="DM160" s="46"/>
      <c r="DN160" s="48">
        <v>2020</v>
      </c>
      <c r="DO160" s="48">
        <v>2019</v>
      </c>
      <c r="DP160" s="84" t="s">
        <v>571</v>
      </c>
      <c r="DQ160" s="85" t="s">
        <v>572</v>
      </c>
      <c r="DR160" s="22"/>
      <c r="DS160" s="22"/>
      <c r="DT160" s="13"/>
      <c r="DU160" s="48">
        <v>2020</v>
      </c>
      <c r="DV160" s="48">
        <v>2019</v>
      </c>
      <c r="DW160" s="84" t="s">
        <v>571</v>
      </c>
      <c r="DX160" s="85" t="s">
        <v>572</v>
      </c>
      <c r="DY160" s="22"/>
      <c r="DZ160" s="48">
        <v>2020</v>
      </c>
      <c r="EA160" s="48">
        <v>2019</v>
      </c>
      <c r="EB160" s="84" t="s">
        <v>571</v>
      </c>
      <c r="EC160" s="85" t="s">
        <v>572</v>
      </c>
      <c r="ED160" s="46"/>
      <c r="EE160" s="48">
        <v>2020</v>
      </c>
      <c r="EF160" s="48">
        <v>2019</v>
      </c>
      <c r="EG160" s="84" t="s">
        <v>571</v>
      </c>
      <c r="EH160" s="85" t="s">
        <v>572</v>
      </c>
      <c r="EI160" s="22"/>
      <c r="EJ160" s="22"/>
      <c r="EK160" s="13"/>
      <c r="EL160" s="48">
        <v>2020</v>
      </c>
      <c r="EM160" s="48">
        <v>2019</v>
      </c>
      <c r="EN160" s="84" t="s">
        <v>571</v>
      </c>
      <c r="EO160" s="85" t="s">
        <v>572</v>
      </c>
      <c r="EP160" s="22"/>
      <c r="EQ160" s="48">
        <v>2020</v>
      </c>
      <c r="ER160" s="48">
        <v>2019</v>
      </c>
      <c r="ES160" s="84" t="s">
        <v>571</v>
      </c>
      <c r="ET160" s="85" t="s">
        <v>572</v>
      </c>
      <c r="EU160" s="46"/>
      <c r="EV160" s="48">
        <v>2020</v>
      </c>
      <c r="EW160" s="48">
        <v>2019</v>
      </c>
      <c r="EX160" s="84" t="s">
        <v>571</v>
      </c>
      <c r="EY160" s="85" t="s">
        <v>572</v>
      </c>
      <c r="EZ160" s="22"/>
      <c r="FA160" s="22"/>
      <c r="FB160" s="13"/>
      <c r="FC160" s="48">
        <v>2020</v>
      </c>
      <c r="FD160" s="48">
        <v>2019</v>
      </c>
      <c r="FE160" s="84" t="s">
        <v>571</v>
      </c>
      <c r="FF160" s="85" t="s">
        <v>572</v>
      </c>
      <c r="FG160" s="22"/>
      <c r="FH160" s="48">
        <v>2020</v>
      </c>
      <c r="FI160" s="48">
        <v>2019</v>
      </c>
      <c r="FJ160" s="84" t="s">
        <v>571</v>
      </c>
      <c r="FK160" s="85" t="s">
        <v>572</v>
      </c>
      <c r="FL160" s="46"/>
      <c r="FM160" s="48">
        <v>2020</v>
      </c>
      <c r="FN160" s="48">
        <v>2019</v>
      </c>
      <c r="FO160" s="84" t="s">
        <v>571</v>
      </c>
      <c r="FP160" s="85" t="s">
        <v>572</v>
      </c>
      <c r="FQ160" s="22"/>
      <c r="FR160" s="22"/>
      <c r="FS160" s="13"/>
    </row>
    <row r="161" spans="1:175" x14ac:dyDescent="0.2">
      <c r="A161" s="42">
        <v>744</v>
      </c>
      <c r="B161" s="61" t="str">
        <f>VLOOKUP($A161&amp;B$1,TEXTDF,(SPRCODE="DE")*2+(SPRCODE="FR")*3,FALSE)</f>
        <v>Überschussfonds</v>
      </c>
      <c r="C161" s="61"/>
      <c r="D161" s="61"/>
      <c r="E161" s="61"/>
      <c r="F161" s="62">
        <f>+SUBTOTAL(9,F162:F163)</f>
        <v>1060932.8214513485</v>
      </c>
      <c r="G161" s="62">
        <f>+SUBTOTAL(9,G162:G163)</f>
        <v>1101826.5770613484</v>
      </c>
      <c r="H161" s="63">
        <f t="shared" ref="H161:H163" si="80">+IFERROR(F161-G161,"")</f>
        <v>-40893.755609999876</v>
      </c>
      <c r="I161" s="64">
        <f t="shared" ref="I161:I163" si="81">+IFERROR(F161/G161-1,"")</f>
        <v>-3.7114511903557856E-2</v>
      </c>
      <c r="J161" s="46"/>
      <c r="K161" s="62">
        <f>+AB161*$G$5+AS161*$H$5+BJ161*$I$5+CA161*$K$5+CR161*$L$5+DI161*$M$5+DZ161*$N$5+EQ161*$P$5+FH161*$Q$5</f>
        <v>803065.7019774993</v>
      </c>
      <c r="L161" s="62">
        <f>+AC161*$G$5+AT161*$H$5+BK161*$I$5+CB161*$K$5+CS161*$L$5+DJ161*$M$5+EA161*$N$5+ER161*$P$5+FI161*$Q$5</f>
        <v>800502.95183491078</v>
      </c>
      <c r="M161" s="63">
        <f t="shared" ref="M161" si="82">+IFERROR(K161-L161,"")</f>
        <v>2562.750142588513</v>
      </c>
      <c r="N161" s="64">
        <f t="shared" ref="N161" si="83">+IFERROR(K161/L161-1,"")</f>
        <v>3.2014249750287327E-3</v>
      </c>
      <c r="O161" s="46"/>
      <c r="P161" s="62">
        <f>+AG161*$G$5+AX161*$H$5+BO161*$I$5+CF161*$K$5+CW161*$L$5+DN161*$M$5+EE161*$N$5+EV161*$P$5+FM161*$Q$5</f>
        <v>257866.19187710379</v>
      </c>
      <c r="Q161" s="62">
        <f>+AH161*$G$5+AY161*$H$5+BP161*$I$5+CG161*$K$5+CX161*$L$5+DO161*$M$5+EF161*$N$5+EW161*$P$5+FN161*$Q$5</f>
        <v>301322.31646196725</v>
      </c>
      <c r="R161" s="63">
        <f t="shared" ref="R161" si="84">+IFERROR(P161-Q161,"")</f>
        <v>-43456.124584863457</v>
      </c>
      <c r="S161" s="64">
        <f t="shared" ref="S161" si="85">+IFERROR(P161/Q161-1,"")</f>
        <v>-0.1442180754983956</v>
      </c>
      <c r="T161" s="46"/>
      <c r="U161" s="22"/>
      <c r="V161" s="13"/>
      <c r="W161" s="62">
        <v>359400</v>
      </c>
      <c r="X161" s="62">
        <v>367400</v>
      </c>
      <c r="Y161" s="63">
        <v>-8000</v>
      </c>
      <c r="Z161" s="64">
        <v>-2.1774632553075657E-2</v>
      </c>
      <c r="AA161" s="22"/>
      <c r="AB161" s="62">
        <v>289384.00254270964</v>
      </c>
      <c r="AC161" s="62">
        <v>266733.90254271112</v>
      </c>
      <c r="AD161" s="63">
        <v>22650.099999998522</v>
      </c>
      <c r="AE161" s="64">
        <v>8.4916464626657806E-2</v>
      </c>
      <c r="AF161" s="46"/>
      <c r="AG161" s="62">
        <v>70015.999999995955</v>
      </c>
      <c r="AH161" s="62">
        <v>100666.09999999595</v>
      </c>
      <c r="AI161" s="63">
        <v>-30650.099999999991</v>
      </c>
      <c r="AJ161" s="64">
        <v>-0.30447290597332399</v>
      </c>
      <c r="AK161" s="22"/>
      <c r="AL161" s="22"/>
      <c r="AM161" s="13"/>
      <c r="AN161" s="62">
        <v>213636.76480999999</v>
      </c>
      <c r="AO161" s="62">
        <v>237238.29568000001</v>
      </c>
      <c r="AP161" s="63">
        <v>-23601.530870000017</v>
      </c>
      <c r="AQ161" s="64">
        <v>-9.9484490066625075E-2</v>
      </c>
      <c r="AR161" s="22"/>
      <c r="AS161" s="62">
        <v>184669.13536683682</v>
      </c>
      <c r="AT161" s="62">
        <v>188064.33917605109</v>
      </c>
      <c r="AU161" s="63">
        <v>-3395.2038092142611</v>
      </c>
      <c r="AV161" s="64">
        <v>-1.8053416315338411E-2</v>
      </c>
      <c r="AW161" s="46"/>
      <c r="AX161" s="62">
        <v>28967.136683456025</v>
      </c>
      <c r="AY161" s="62">
        <v>49173.383159936144</v>
      </c>
      <c r="AZ161" s="63">
        <v>-20206.246476480119</v>
      </c>
      <c r="BA161" s="64">
        <v>-0.41091837042733914</v>
      </c>
      <c r="BB161" s="22"/>
      <c r="BC161" s="22"/>
      <c r="BD161" s="13"/>
      <c r="BE161" s="62">
        <v>99261.976219999997</v>
      </c>
      <c r="BF161" s="62">
        <v>133254.78746000002</v>
      </c>
      <c r="BG161" s="63">
        <v>-33992.811240000025</v>
      </c>
      <c r="BH161" s="64">
        <v>-0.25509636004788105</v>
      </c>
      <c r="BI161" s="22"/>
      <c r="BJ161" s="62">
        <v>48402.67190283331</v>
      </c>
      <c r="BK161" s="62">
        <v>58536.138787460979</v>
      </c>
      <c r="BL161" s="63">
        <v>-10133.466884627669</v>
      </c>
      <c r="BM161" s="64">
        <v>-0.1731147133127674</v>
      </c>
      <c r="BN161" s="46"/>
      <c r="BO161" s="62">
        <v>50859.215758675084</v>
      </c>
      <c r="BP161" s="62">
        <v>74718.560110000006</v>
      </c>
      <c r="BQ161" s="63">
        <v>-23859.344351324922</v>
      </c>
      <c r="BR161" s="64">
        <v>-0.31932286056100934</v>
      </c>
      <c r="BS161" s="22"/>
      <c r="BT161" s="22"/>
      <c r="BU161" s="13"/>
      <c r="BV161" s="62">
        <v>227549.91292999999</v>
      </c>
      <c r="BW161" s="62">
        <v>190200.13634000003</v>
      </c>
      <c r="BX161" s="63">
        <v>37349.776589999965</v>
      </c>
      <c r="BY161" s="64">
        <v>0.19637092437848658</v>
      </c>
      <c r="BZ161" s="22"/>
      <c r="CA161" s="62">
        <v>147068.46300000191</v>
      </c>
      <c r="CB161" s="62">
        <v>137866.65800000189</v>
      </c>
      <c r="CC161" s="63">
        <v>9201.8050000000221</v>
      </c>
      <c r="CD161" s="64">
        <v>6.6744237754714275E-2</v>
      </c>
      <c r="CE161" s="46"/>
      <c r="CF161" s="62">
        <v>80482.095314976614</v>
      </c>
      <c r="CG161" s="62">
        <v>52334.123722035059</v>
      </c>
      <c r="CH161" s="63">
        <v>28147.971592941554</v>
      </c>
      <c r="CI161" s="64">
        <v>0.53785120665142561</v>
      </c>
      <c r="CJ161" s="22"/>
      <c r="CK161" s="22"/>
      <c r="CL161" s="13"/>
      <c r="CM161" s="62">
        <v>54044.701070000003</v>
      </c>
      <c r="CN161" s="62">
        <v>57315.14847</v>
      </c>
      <c r="CO161" s="63">
        <v>-3270.4473999999973</v>
      </c>
      <c r="CP161" s="64">
        <v>-5.7060785626540267E-2</v>
      </c>
      <c r="CQ161" s="22"/>
      <c r="CR161" s="62">
        <v>53593.23606044901</v>
      </c>
      <c r="CS161" s="62">
        <v>56887.211508790322</v>
      </c>
      <c r="CT161" s="63">
        <v>-3293.9754483413126</v>
      </c>
      <c r="CU161" s="64">
        <v>-5.7903619477504553E-2</v>
      </c>
      <c r="CV161" s="46"/>
      <c r="CW161" s="62">
        <v>450.96275000000145</v>
      </c>
      <c r="CX161" s="62">
        <v>427.44510000000139</v>
      </c>
      <c r="CY161" s="63">
        <v>23.51765000000006</v>
      </c>
      <c r="CZ161" s="64">
        <v>5.5019112395954473E-2</v>
      </c>
      <c r="DA161" s="22"/>
      <c r="DB161" s="22"/>
      <c r="DC161" s="13"/>
      <c r="DD161" s="62">
        <v>21149.906450000002</v>
      </c>
      <c r="DE161" s="62">
        <v>18599.906449999999</v>
      </c>
      <c r="DF161" s="63">
        <v>2550.0000000000036</v>
      </c>
      <c r="DG161" s="64">
        <v>0.13709746373482457</v>
      </c>
      <c r="DH161" s="22"/>
      <c r="DI161" s="62">
        <v>21149.156501547968</v>
      </c>
      <c r="DJ161" s="62">
        <v>18599.331921009725</v>
      </c>
      <c r="DK161" s="63">
        <v>2549.824580538243</v>
      </c>
      <c r="DL161" s="64">
        <v>0.13709226715062672</v>
      </c>
      <c r="DM161" s="46"/>
      <c r="DN161" s="62">
        <v>0</v>
      </c>
      <c r="DO161" s="62">
        <v>0</v>
      </c>
      <c r="DP161" s="63">
        <v>0</v>
      </c>
      <c r="DQ161" s="64" t="s">
        <v>589</v>
      </c>
      <c r="DR161" s="22"/>
      <c r="DS161" s="22"/>
      <c r="DT161" s="13"/>
      <c r="DU161" s="62">
        <v>57353.122321348295</v>
      </c>
      <c r="DV161" s="62">
        <v>68652.241461348298</v>
      </c>
      <c r="DW161" s="63">
        <v>-11299.119140000003</v>
      </c>
      <c r="DX161" s="64">
        <v>-0.16458485403366596</v>
      </c>
      <c r="DY161" s="22"/>
      <c r="DZ161" s="62">
        <v>47956.193930434179</v>
      </c>
      <c r="EA161" s="62">
        <v>60652.064210352662</v>
      </c>
      <c r="EB161" s="63">
        <v>-12695.870279918483</v>
      </c>
      <c r="EC161" s="64">
        <v>-0.20932297103503084</v>
      </c>
      <c r="ED161" s="46"/>
      <c r="EE161" s="62">
        <v>9397.3053700000928</v>
      </c>
      <c r="EF161" s="62">
        <v>8000.0681700000932</v>
      </c>
      <c r="EG161" s="63">
        <v>1397.2371999999996</v>
      </c>
      <c r="EH161" s="64">
        <v>0.1746531617367435</v>
      </c>
      <c r="EI161" s="22"/>
      <c r="EJ161" s="22"/>
      <c r="EK161" s="13"/>
      <c r="EL161" s="62">
        <v>28299.1</v>
      </c>
      <c r="EM161" s="62">
        <v>28865.722000000002</v>
      </c>
      <c r="EN161" s="63">
        <v>-566.62200000000303</v>
      </c>
      <c r="EO161" s="64">
        <v>-1.9629580025748328E-2</v>
      </c>
      <c r="EP161" s="22"/>
      <c r="EQ161" s="62">
        <v>10605.383807509206</v>
      </c>
      <c r="ER161" s="62">
        <v>12862.845273356001</v>
      </c>
      <c r="ES161" s="63">
        <v>-2257.4614658467945</v>
      </c>
      <c r="ET161" s="64">
        <v>-0.17550249714368271</v>
      </c>
      <c r="EU161" s="46"/>
      <c r="EV161" s="62">
        <v>17693.475999999995</v>
      </c>
      <c r="EW161" s="62">
        <v>16002.636199999997</v>
      </c>
      <c r="EX161" s="63">
        <v>1690.8397999999979</v>
      </c>
      <c r="EY161" s="64">
        <v>0.10566007868128624</v>
      </c>
      <c r="EZ161" s="22"/>
      <c r="FA161" s="22"/>
      <c r="FB161" s="13"/>
      <c r="FC161" s="62">
        <v>237.33765</v>
      </c>
      <c r="FD161" s="62">
        <v>300.33920000000001</v>
      </c>
      <c r="FE161" s="63">
        <v>-63.001550000000009</v>
      </c>
      <c r="FF161" s="64">
        <v>-0.20976798899377769</v>
      </c>
      <c r="FG161" s="22"/>
      <c r="FH161" s="62">
        <v>237.45886517708107</v>
      </c>
      <c r="FI161" s="62">
        <v>300.46041517707863</v>
      </c>
      <c r="FJ161" s="63">
        <v>-63.001549999997565</v>
      </c>
      <c r="FK161" s="64">
        <v>-0.2096833619925178</v>
      </c>
      <c r="FL161" s="46"/>
      <c r="FM161" s="62">
        <v>0</v>
      </c>
      <c r="FN161" s="62">
        <v>0</v>
      </c>
      <c r="FO161" s="63">
        <v>0</v>
      </c>
      <c r="FP161" s="64" t="s">
        <v>589</v>
      </c>
      <c r="FQ161" s="22"/>
      <c r="FR161" s="22"/>
      <c r="FS161" s="13"/>
    </row>
    <row r="162" spans="1:175" x14ac:dyDescent="0.2">
      <c r="A162" s="42">
        <v>745</v>
      </c>
      <c r="B162" s="46"/>
      <c r="C162" s="86" t="str">
        <f>VLOOKUP($A162&amp;C$1,TEXTDF,(SPRCODE="DE")*2+(SPRCODE="FR")*3,FALSE)</f>
        <v>gebundener Teil</v>
      </c>
      <c r="D162" s="46"/>
      <c r="E162" s="46"/>
      <c r="F162" s="80">
        <f>+W162*$G$5+AN162*$H$5+BE162*$I$5+BV162*$K$5+CM162*$L$5+DD162*$M$5+DU162*$N$5+EL162*$P$5+FC162*$Q$5</f>
        <v>498864.33422000002</v>
      </c>
      <c r="G162" s="80">
        <f>+X162*$G$5+AO162*$H$5+BF162*$I$5+BW162*$K$5+CN162*$L$5+DE162*$M$5+DV162*$N$5+EM162*$P$5+FD162*$Q$5</f>
        <v>531019.02778999996</v>
      </c>
      <c r="H162" s="93">
        <f t="shared" si="80"/>
        <v>-32154.693569999945</v>
      </c>
      <c r="I162" s="94">
        <f t="shared" si="81"/>
        <v>-6.0552808632529875E-2</v>
      </c>
      <c r="J162" s="22"/>
      <c r="K162" s="30"/>
      <c r="L162" s="30"/>
      <c r="M162" s="22"/>
      <c r="N162" s="22"/>
      <c r="O162" s="22"/>
      <c r="P162" s="22"/>
      <c r="Q162" s="22"/>
      <c r="R162" s="22"/>
      <c r="S162" s="22"/>
      <c r="T162" s="22"/>
      <c r="U162" s="22"/>
      <c r="V162" s="13"/>
      <c r="W162" s="80">
        <v>137700</v>
      </c>
      <c r="X162" s="80" vm="60">
        <v>134000</v>
      </c>
      <c r="Y162" s="93">
        <v>3700</v>
      </c>
      <c r="Z162" s="94">
        <v>2.7611940298507553E-2</v>
      </c>
      <c r="AA162" s="22"/>
      <c r="AB162" s="30"/>
      <c r="AC162" s="30"/>
      <c r="AD162" s="22"/>
      <c r="AE162" s="22"/>
      <c r="AF162" s="22"/>
      <c r="AG162" s="22"/>
      <c r="AH162" s="22"/>
      <c r="AI162" s="22"/>
      <c r="AJ162" s="22"/>
      <c r="AK162" s="22"/>
      <c r="AL162" s="22"/>
      <c r="AM162" s="13"/>
      <c r="AN162" s="80">
        <v>163877.49064999999</v>
      </c>
      <c r="AO162" s="80" vm="115">
        <v>211163.50701</v>
      </c>
      <c r="AP162" s="93">
        <v>-47286.016360000009</v>
      </c>
      <c r="AQ162" s="94">
        <v>-0.22393081564875084</v>
      </c>
      <c r="AR162" s="22"/>
      <c r="AS162" s="30"/>
      <c r="AT162" s="30"/>
      <c r="AU162" s="22"/>
      <c r="AV162" s="22"/>
      <c r="AW162" s="22"/>
      <c r="AX162" s="22"/>
      <c r="AY162" s="22"/>
      <c r="AZ162" s="22"/>
      <c r="BA162" s="22"/>
      <c r="BB162" s="22"/>
      <c r="BC162" s="22"/>
      <c r="BD162" s="13"/>
      <c r="BE162" s="80">
        <v>39000</v>
      </c>
      <c r="BF162" s="80" vm="170">
        <v>52500</v>
      </c>
      <c r="BG162" s="93">
        <v>-13500</v>
      </c>
      <c r="BH162" s="94">
        <v>-0.25714285714285712</v>
      </c>
      <c r="BI162" s="22"/>
      <c r="BJ162" s="30"/>
      <c r="BK162" s="30"/>
      <c r="BL162" s="22"/>
      <c r="BM162" s="22"/>
      <c r="BN162" s="22"/>
      <c r="BO162" s="22"/>
      <c r="BP162" s="22"/>
      <c r="BQ162" s="22"/>
      <c r="BR162" s="22"/>
      <c r="BS162" s="22"/>
      <c r="BT162" s="22"/>
      <c r="BU162" s="13"/>
      <c r="BV162" s="80">
        <v>105384.60217</v>
      </c>
      <c r="BW162" s="80" vm="225">
        <v>83084.825580000004</v>
      </c>
      <c r="BX162" s="93">
        <v>22299.776589999994</v>
      </c>
      <c r="BY162" s="94">
        <v>0.2683977060110474</v>
      </c>
      <c r="BZ162" s="22"/>
      <c r="CA162" s="30"/>
      <c r="CB162" s="30"/>
      <c r="CC162" s="22"/>
      <c r="CD162" s="22"/>
      <c r="CE162" s="22"/>
      <c r="CF162" s="22"/>
      <c r="CG162" s="22"/>
      <c r="CH162" s="22"/>
      <c r="CI162" s="22"/>
      <c r="CJ162" s="22"/>
      <c r="CK162" s="22"/>
      <c r="CL162" s="13"/>
      <c r="CM162" s="80">
        <v>18000</v>
      </c>
      <c r="CN162" s="80" vm="280">
        <v>16800</v>
      </c>
      <c r="CO162" s="93">
        <v>1200</v>
      </c>
      <c r="CP162" s="94">
        <v>7.1428571428571397E-2</v>
      </c>
      <c r="CQ162" s="22"/>
      <c r="CR162" s="30"/>
      <c r="CS162" s="30"/>
      <c r="CT162" s="22"/>
      <c r="CU162" s="22"/>
      <c r="CV162" s="22"/>
      <c r="CW162" s="22"/>
      <c r="CX162" s="22"/>
      <c r="CY162" s="22"/>
      <c r="CZ162" s="22"/>
      <c r="DA162" s="22"/>
      <c r="DB162" s="22"/>
      <c r="DC162" s="13"/>
      <c r="DD162" s="80">
        <v>6000</v>
      </c>
      <c r="DE162" s="80" vm="335">
        <v>4000</v>
      </c>
      <c r="DF162" s="93">
        <v>2000</v>
      </c>
      <c r="DG162" s="94">
        <v>0.5</v>
      </c>
      <c r="DH162" s="22"/>
      <c r="DI162" s="30"/>
      <c r="DJ162" s="30"/>
      <c r="DK162" s="22"/>
      <c r="DL162" s="22"/>
      <c r="DM162" s="22"/>
      <c r="DN162" s="22"/>
      <c r="DO162" s="22"/>
      <c r="DP162" s="22"/>
      <c r="DQ162" s="22"/>
      <c r="DR162" s="22"/>
      <c r="DS162" s="22"/>
      <c r="DT162" s="13"/>
      <c r="DU162" s="80">
        <v>8440.7623999999996</v>
      </c>
      <c r="DV162" s="80" vm="389">
        <v>7807.2262000000001</v>
      </c>
      <c r="DW162" s="93">
        <v>633.53619999999955</v>
      </c>
      <c r="DX162" s="94">
        <v>8.1147411868250918E-2</v>
      </c>
      <c r="DY162" s="22"/>
      <c r="DZ162" s="30"/>
      <c r="EA162" s="30"/>
      <c r="EB162" s="22"/>
      <c r="EC162" s="22"/>
      <c r="ED162" s="22"/>
      <c r="EE162" s="22"/>
      <c r="EF162" s="22"/>
      <c r="EG162" s="22"/>
      <c r="EH162" s="22"/>
      <c r="EI162" s="22"/>
      <c r="EJ162" s="22"/>
      <c r="EK162" s="13"/>
      <c r="EL162" s="80">
        <v>20461.478999999999</v>
      </c>
      <c r="EM162" s="80" vm="444">
        <v>21663.469000000001</v>
      </c>
      <c r="EN162" s="93">
        <v>-1201.9900000000016</v>
      </c>
      <c r="EO162" s="94">
        <v>-5.5484650219223997E-2</v>
      </c>
      <c r="EP162" s="22"/>
      <c r="EQ162" s="30"/>
      <c r="ER162" s="30"/>
      <c r="ES162" s="22"/>
      <c r="ET162" s="22"/>
      <c r="EU162" s="22"/>
      <c r="EV162" s="22"/>
      <c r="EW162" s="22"/>
      <c r="EX162" s="22"/>
      <c r="EY162" s="22"/>
      <c r="EZ162" s="22"/>
      <c r="FA162" s="22"/>
      <c r="FB162" s="13"/>
      <c r="FC162" s="80">
        <v>0</v>
      </c>
      <c r="FD162" s="80" vm="499">
        <v>0</v>
      </c>
      <c r="FE162" s="93">
        <v>0</v>
      </c>
      <c r="FF162" s="94" t="s">
        <v>589</v>
      </c>
      <c r="FG162" s="22"/>
      <c r="FH162" s="30"/>
      <c r="FI162" s="30"/>
      <c r="FJ162" s="22"/>
      <c r="FK162" s="22"/>
      <c r="FL162" s="22"/>
      <c r="FM162" s="22"/>
      <c r="FN162" s="22"/>
      <c r="FO162" s="22"/>
      <c r="FP162" s="22"/>
      <c r="FQ162" s="22"/>
      <c r="FR162" s="22"/>
      <c r="FS162" s="13"/>
    </row>
    <row r="163" spans="1:175" x14ac:dyDescent="0.2">
      <c r="A163" s="42">
        <v>746</v>
      </c>
      <c r="B163" s="46"/>
      <c r="C163" s="86" t="str">
        <f>VLOOKUP($A163&amp;C$1,TEXTDF,(SPRCODE="DE")*2+(SPRCODE="FR")*3,FALSE)</f>
        <v>freier Teil</v>
      </c>
      <c r="D163" s="46"/>
      <c r="E163" s="46"/>
      <c r="F163" s="80">
        <f>+W163*$G$5+AN163*$H$5+BE163*$I$5+BV163*$K$5+CM163*$L$5+DD163*$M$5+DU163*$N$5+EL163*$P$5+FC163*$Q$5</f>
        <v>562068.48723134841</v>
      </c>
      <c r="G163" s="80">
        <f>+X163*$G$5+AO163*$H$5+BF163*$I$5+BW163*$K$5+CN163*$L$5+DE163*$M$5+DV163*$N$5+EM163*$P$5+FD163*$Q$5</f>
        <v>570807.5492713484</v>
      </c>
      <c r="H163" s="93">
        <f t="shared" si="80"/>
        <v>-8739.0620399999898</v>
      </c>
      <c r="I163" s="94">
        <f t="shared" si="81"/>
        <v>-1.5309997303216583E-2</v>
      </c>
      <c r="J163" s="22"/>
      <c r="K163" s="30"/>
      <c r="L163" s="30"/>
      <c r="M163" s="22"/>
      <c r="N163" s="22"/>
      <c r="O163" s="22"/>
      <c r="P163" s="22"/>
      <c r="Q163" s="22"/>
      <c r="R163" s="22"/>
      <c r="S163" s="22"/>
      <c r="T163" s="22"/>
      <c r="U163" s="22"/>
      <c r="V163" s="13"/>
      <c r="W163" s="80">
        <v>221700</v>
      </c>
      <c r="X163" s="80" vm="61">
        <v>233400</v>
      </c>
      <c r="Y163" s="93">
        <v>-11700</v>
      </c>
      <c r="Z163" s="94">
        <v>-5.0128534704370176E-2</v>
      </c>
      <c r="AA163" s="22"/>
      <c r="AB163" s="30"/>
      <c r="AC163" s="30"/>
      <c r="AD163" s="22"/>
      <c r="AE163" s="22"/>
      <c r="AF163" s="22"/>
      <c r="AG163" s="22"/>
      <c r="AH163" s="22"/>
      <c r="AI163" s="22"/>
      <c r="AJ163" s="22"/>
      <c r="AK163" s="22"/>
      <c r="AL163" s="22"/>
      <c r="AM163" s="13"/>
      <c r="AN163" s="80">
        <v>49759.274159999994</v>
      </c>
      <c r="AO163" s="80" vm="116">
        <v>26074.788670000002</v>
      </c>
      <c r="AP163" s="93">
        <v>23684.485489999992</v>
      </c>
      <c r="AQ163" s="94">
        <v>0.90832895291112603</v>
      </c>
      <c r="AR163" s="22"/>
      <c r="AS163" s="30"/>
      <c r="AT163" s="30"/>
      <c r="AU163" s="22"/>
      <c r="AV163" s="22"/>
      <c r="AW163" s="22"/>
      <c r="AX163" s="22"/>
      <c r="AY163" s="22"/>
      <c r="AZ163" s="22"/>
      <c r="BA163" s="22"/>
      <c r="BB163" s="22"/>
      <c r="BC163" s="22"/>
      <c r="BD163" s="13"/>
      <c r="BE163" s="80">
        <v>60261.976219999997</v>
      </c>
      <c r="BF163" s="80" vm="171">
        <v>80754.787460000007</v>
      </c>
      <c r="BG163" s="93">
        <v>-20492.81124000001</v>
      </c>
      <c r="BH163" s="94">
        <v>-0.25376589902054592</v>
      </c>
      <c r="BI163" s="22"/>
      <c r="BJ163" s="30"/>
      <c r="BK163" s="30"/>
      <c r="BL163" s="22"/>
      <c r="BM163" s="22"/>
      <c r="BN163" s="22"/>
      <c r="BO163" s="22"/>
      <c r="BP163" s="22"/>
      <c r="BQ163" s="22"/>
      <c r="BR163" s="22"/>
      <c r="BS163" s="22"/>
      <c r="BT163" s="22"/>
      <c r="BU163" s="13"/>
      <c r="BV163" s="80">
        <v>122165.31076000001</v>
      </c>
      <c r="BW163" s="80" vm="226">
        <v>107115.31076000001</v>
      </c>
      <c r="BX163" s="93">
        <v>15050</v>
      </c>
      <c r="BY163" s="94">
        <v>0.14050278987399545</v>
      </c>
      <c r="BZ163" s="22"/>
      <c r="CA163" s="30"/>
      <c r="CB163" s="30"/>
      <c r="CC163" s="22"/>
      <c r="CD163" s="22"/>
      <c r="CE163" s="22"/>
      <c r="CF163" s="22"/>
      <c r="CG163" s="22"/>
      <c r="CH163" s="22"/>
      <c r="CI163" s="22"/>
      <c r="CJ163" s="22"/>
      <c r="CK163" s="22"/>
      <c r="CL163" s="13"/>
      <c r="CM163" s="80">
        <v>36044.701070000003</v>
      </c>
      <c r="CN163" s="80" vm="281">
        <v>40515.14847</v>
      </c>
      <c r="CO163" s="93">
        <v>-4470.4473999999973</v>
      </c>
      <c r="CP163" s="94">
        <v>-0.1103401460643838</v>
      </c>
      <c r="CQ163" s="22"/>
      <c r="CR163" s="30"/>
      <c r="CS163" s="30"/>
      <c r="CT163" s="22"/>
      <c r="CU163" s="22"/>
      <c r="CV163" s="22"/>
      <c r="CW163" s="22"/>
      <c r="CX163" s="22"/>
      <c r="CY163" s="22"/>
      <c r="CZ163" s="22"/>
      <c r="DA163" s="22"/>
      <c r="DB163" s="22"/>
      <c r="DC163" s="13"/>
      <c r="DD163" s="80">
        <v>15149.906450000002</v>
      </c>
      <c r="DE163" s="80" vm="336">
        <v>14599.906449999999</v>
      </c>
      <c r="DF163" s="93">
        <v>550.00000000000364</v>
      </c>
      <c r="DG163" s="94">
        <v>3.7671474257974014E-2</v>
      </c>
      <c r="DH163" s="22"/>
      <c r="DI163" s="30"/>
      <c r="DJ163" s="30"/>
      <c r="DK163" s="22"/>
      <c r="DL163" s="22"/>
      <c r="DM163" s="22"/>
      <c r="DN163" s="22"/>
      <c r="DO163" s="22"/>
      <c r="DP163" s="22"/>
      <c r="DQ163" s="22"/>
      <c r="DR163" s="22"/>
      <c r="DS163" s="22"/>
      <c r="DT163" s="13"/>
      <c r="DU163" s="80">
        <v>48912.359921348296</v>
      </c>
      <c r="DV163" s="80" vm="390">
        <v>60845.015261348301</v>
      </c>
      <c r="DW163" s="93">
        <v>-11932.655340000005</v>
      </c>
      <c r="DX163" s="94">
        <v>-0.19611557805919733</v>
      </c>
      <c r="DY163" s="22"/>
      <c r="DZ163" s="30"/>
      <c r="EA163" s="30"/>
      <c r="EB163" s="22"/>
      <c r="EC163" s="22"/>
      <c r="ED163" s="22"/>
      <c r="EE163" s="22"/>
      <c r="EF163" s="22"/>
      <c r="EG163" s="22"/>
      <c r="EH163" s="22"/>
      <c r="EI163" s="22"/>
      <c r="EJ163" s="22"/>
      <c r="EK163" s="13"/>
      <c r="EL163" s="80">
        <v>7837.6210000000001</v>
      </c>
      <c r="EM163" s="80" vm="445">
        <v>7202.2529999999997</v>
      </c>
      <c r="EN163" s="93">
        <v>635.36800000000039</v>
      </c>
      <c r="EO163" s="94">
        <v>8.8217950688485924E-2</v>
      </c>
      <c r="EP163" s="22"/>
      <c r="EQ163" s="30"/>
      <c r="ER163" s="30"/>
      <c r="ES163" s="22"/>
      <c r="ET163" s="22"/>
      <c r="EU163" s="22"/>
      <c r="EV163" s="22"/>
      <c r="EW163" s="22"/>
      <c r="EX163" s="22"/>
      <c r="EY163" s="22"/>
      <c r="EZ163" s="22"/>
      <c r="FA163" s="22"/>
      <c r="FB163" s="13"/>
      <c r="FC163" s="80">
        <v>237.33765</v>
      </c>
      <c r="FD163" s="80" vm="500">
        <v>300.33920000000001</v>
      </c>
      <c r="FE163" s="93">
        <v>-63.001550000000009</v>
      </c>
      <c r="FF163" s="94">
        <v>-0.20976798899377769</v>
      </c>
      <c r="FG163" s="22"/>
      <c r="FH163" s="30"/>
      <c r="FI163" s="30"/>
      <c r="FJ163" s="22"/>
      <c r="FK163" s="22"/>
      <c r="FL163" s="22"/>
      <c r="FM163" s="22"/>
      <c r="FN163" s="22"/>
      <c r="FO163" s="22"/>
      <c r="FP163" s="22"/>
      <c r="FQ163" s="22"/>
      <c r="FR163" s="22"/>
      <c r="FS163" s="13"/>
    </row>
    <row r="164" spans="1:175" x14ac:dyDescent="0.2">
      <c r="A164" s="42"/>
      <c r="B164" s="46"/>
      <c r="C164" s="46"/>
      <c r="D164" s="46"/>
      <c r="E164" s="46"/>
      <c r="F164" s="80"/>
      <c r="G164" s="80"/>
      <c r="H164" s="93"/>
      <c r="I164" s="94"/>
      <c r="J164" s="22"/>
      <c r="K164" s="30"/>
      <c r="L164" s="30"/>
      <c r="M164" s="22"/>
      <c r="N164" s="22"/>
      <c r="O164" s="22"/>
      <c r="P164" s="22"/>
      <c r="Q164" s="22"/>
      <c r="R164" s="22"/>
      <c r="S164" s="22"/>
      <c r="T164" s="22"/>
      <c r="U164" s="22"/>
      <c r="V164" s="13"/>
      <c r="W164" s="80"/>
      <c r="X164" s="80"/>
      <c r="Y164" s="93"/>
      <c r="Z164" s="94"/>
      <c r="AA164" s="22"/>
      <c r="AB164" s="30"/>
      <c r="AC164" s="30"/>
      <c r="AD164" s="22"/>
      <c r="AE164" s="22"/>
      <c r="AF164" s="22"/>
      <c r="AG164" s="22"/>
      <c r="AH164" s="22"/>
      <c r="AI164" s="22"/>
      <c r="AJ164" s="22"/>
      <c r="AK164" s="22"/>
      <c r="AL164" s="22"/>
      <c r="AM164" s="13"/>
      <c r="AN164" s="80"/>
      <c r="AO164" s="80"/>
      <c r="AP164" s="93"/>
      <c r="AQ164" s="94"/>
      <c r="AR164" s="22"/>
      <c r="AS164" s="30"/>
      <c r="AT164" s="30"/>
      <c r="AU164" s="22"/>
      <c r="AV164" s="22"/>
      <c r="AW164" s="22"/>
      <c r="AX164" s="22"/>
      <c r="AY164" s="22"/>
      <c r="AZ164" s="22"/>
      <c r="BA164" s="22"/>
      <c r="BB164" s="22"/>
      <c r="BC164" s="22"/>
      <c r="BD164" s="13"/>
      <c r="BE164" s="80"/>
      <c r="BF164" s="80"/>
      <c r="BG164" s="93"/>
      <c r="BH164" s="94"/>
      <c r="BI164" s="22"/>
      <c r="BJ164" s="30"/>
      <c r="BK164" s="30"/>
      <c r="BL164" s="22"/>
      <c r="BM164" s="22"/>
      <c r="BN164" s="22"/>
      <c r="BO164" s="22"/>
      <c r="BP164" s="22"/>
      <c r="BQ164" s="22"/>
      <c r="BR164" s="22"/>
      <c r="BS164" s="22"/>
      <c r="BT164" s="22"/>
      <c r="BU164" s="13"/>
      <c r="BV164" s="80"/>
      <c r="BW164" s="80"/>
      <c r="BX164" s="93"/>
      <c r="BY164" s="94"/>
      <c r="BZ164" s="22"/>
      <c r="CA164" s="30"/>
      <c r="CB164" s="30"/>
      <c r="CC164" s="22"/>
      <c r="CD164" s="22"/>
      <c r="CE164" s="22"/>
      <c r="CF164" s="22"/>
      <c r="CG164" s="22"/>
      <c r="CH164" s="22"/>
      <c r="CI164" s="22"/>
      <c r="CJ164" s="22"/>
      <c r="CK164" s="22"/>
      <c r="CL164" s="13"/>
      <c r="CM164" s="80"/>
      <c r="CN164" s="80"/>
      <c r="CO164" s="93"/>
      <c r="CP164" s="94"/>
      <c r="CQ164" s="22"/>
      <c r="CR164" s="30"/>
      <c r="CS164" s="30"/>
      <c r="CT164" s="22"/>
      <c r="CU164" s="22"/>
      <c r="CV164" s="22"/>
      <c r="CW164" s="22"/>
      <c r="CX164" s="22"/>
      <c r="CY164" s="22"/>
      <c r="CZ164" s="22"/>
      <c r="DA164" s="22"/>
      <c r="DB164" s="22"/>
      <c r="DC164" s="13"/>
      <c r="DD164" s="80"/>
      <c r="DE164" s="80"/>
      <c r="DF164" s="93"/>
      <c r="DG164" s="94"/>
      <c r="DH164" s="22"/>
      <c r="DI164" s="30"/>
      <c r="DJ164" s="30"/>
      <c r="DK164" s="22"/>
      <c r="DL164" s="22"/>
      <c r="DM164" s="22"/>
      <c r="DN164" s="22"/>
      <c r="DO164" s="22"/>
      <c r="DP164" s="22"/>
      <c r="DQ164" s="22"/>
      <c r="DR164" s="22"/>
      <c r="DS164" s="22"/>
      <c r="DT164" s="13"/>
      <c r="DU164" s="80"/>
      <c r="DV164" s="80"/>
      <c r="DW164" s="93"/>
      <c r="DX164" s="94"/>
      <c r="DY164" s="22"/>
      <c r="DZ164" s="30"/>
      <c r="EA164" s="30"/>
      <c r="EB164" s="22"/>
      <c r="EC164" s="22"/>
      <c r="ED164" s="22"/>
      <c r="EE164" s="22"/>
      <c r="EF164" s="22"/>
      <c r="EG164" s="22"/>
      <c r="EH164" s="22"/>
      <c r="EI164" s="22"/>
      <c r="EJ164" s="22"/>
      <c r="EK164" s="13"/>
      <c r="EL164" s="80"/>
      <c r="EM164" s="80"/>
      <c r="EN164" s="93"/>
      <c r="EO164" s="94"/>
      <c r="EP164" s="22"/>
      <c r="EQ164" s="30"/>
      <c r="ER164" s="30"/>
      <c r="ES164" s="22"/>
      <c r="ET164" s="22"/>
      <c r="EU164" s="22"/>
      <c r="EV164" s="22"/>
      <c r="EW164" s="22"/>
      <c r="EX164" s="22"/>
      <c r="EY164" s="22"/>
      <c r="EZ164" s="22"/>
      <c r="FA164" s="22"/>
      <c r="FB164" s="13"/>
      <c r="FC164" s="80"/>
      <c r="FD164" s="80"/>
      <c r="FE164" s="93"/>
      <c r="FF164" s="94"/>
      <c r="FG164" s="22"/>
      <c r="FH164" s="30"/>
      <c r="FI164" s="30"/>
      <c r="FJ164" s="22"/>
      <c r="FK164" s="22"/>
      <c r="FL164" s="22"/>
      <c r="FM164" s="22"/>
      <c r="FN164" s="22"/>
      <c r="FO164" s="22"/>
      <c r="FP164" s="22"/>
      <c r="FQ164" s="22"/>
      <c r="FR164" s="22"/>
      <c r="FS164" s="13"/>
    </row>
    <row r="165" spans="1:175" x14ac:dyDescent="0.2">
      <c r="A165" s="42"/>
      <c r="B165" s="46"/>
      <c r="C165" s="46"/>
      <c r="D165" s="46"/>
      <c r="E165" s="46"/>
      <c r="F165" s="48">
        <f>+F160</f>
        <v>2020</v>
      </c>
      <c r="G165" s="48">
        <f>+F165-1</f>
        <v>2019</v>
      </c>
      <c r="H165" s="84" t="s">
        <v>571</v>
      </c>
      <c r="I165" s="85" t="s">
        <v>572</v>
      </c>
      <c r="J165" s="22"/>
      <c r="K165" s="30"/>
      <c r="L165" s="30"/>
      <c r="M165" s="22"/>
      <c r="N165" s="22"/>
      <c r="O165" s="22"/>
      <c r="P165" s="22"/>
      <c r="Q165" s="22"/>
      <c r="R165" s="22"/>
      <c r="S165" s="22"/>
      <c r="T165" s="22"/>
      <c r="U165" s="22"/>
      <c r="V165" s="13"/>
      <c r="W165" s="48">
        <v>2020</v>
      </c>
      <c r="X165" s="48">
        <v>2019</v>
      </c>
      <c r="Y165" s="84" t="s">
        <v>571</v>
      </c>
      <c r="Z165" s="85" t="s">
        <v>572</v>
      </c>
      <c r="AA165" s="22"/>
      <c r="AB165" s="30"/>
      <c r="AC165" s="30"/>
      <c r="AD165" s="22"/>
      <c r="AE165" s="22"/>
      <c r="AF165" s="22"/>
      <c r="AG165" s="22"/>
      <c r="AH165" s="22"/>
      <c r="AI165" s="22"/>
      <c r="AJ165" s="22"/>
      <c r="AK165" s="22"/>
      <c r="AL165" s="22"/>
      <c r="AM165" s="13"/>
      <c r="AN165" s="48">
        <v>2020</v>
      </c>
      <c r="AO165" s="48">
        <v>2019</v>
      </c>
      <c r="AP165" s="84" t="s">
        <v>571</v>
      </c>
      <c r="AQ165" s="85" t="s">
        <v>572</v>
      </c>
      <c r="AR165" s="22"/>
      <c r="AS165" s="30"/>
      <c r="AT165" s="30"/>
      <c r="AU165" s="22"/>
      <c r="AV165" s="22"/>
      <c r="AW165" s="22"/>
      <c r="AX165" s="22"/>
      <c r="AY165" s="22"/>
      <c r="AZ165" s="22"/>
      <c r="BA165" s="22"/>
      <c r="BB165" s="22"/>
      <c r="BC165" s="22"/>
      <c r="BD165" s="13"/>
      <c r="BE165" s="48">
        <v>2020</v>
      </c>
      <c r="BF165" s="48">
        <v>2019</v>
      </c>
      <c r="BG165" s="84" t="s">
        <v>571</v>
      </c>
      <c r="BH165" s="85" t="s">
        <v>572</v>
      </c>
      <c r="BI165" s="22"/>
      <c r="BJ165" s="30"/>
      <c r="BK165" s="30"/>
      <c r="BL165" s="22"/>
      <c r="BM165" s="22"/>
      <c r="BN165" s="22"/>
      <c r="BO165" s="22"/>
      <c r="BP165" s="22"/>
      <c r="BQ165" s="22"/>
      <c r="BR165" s="22"/>
      <c r="BS165" s="22"/>
      <c r="BT165" s="22"/>
      <c r="BU165" s="13"/>
      <c r="BV165" s="48">
        <v>2020</v>
      </c>
      <c r="BW165" s="48">
        <v>2019</v>
      </c>
      <c r="BX165" s="84" t="s">
        <v>571</v>
      </c>
      <c r="BY165" s="85" t="s">
        <v>572</v>
      </c>
      <c r="BZ165" s="22"/>
      <c r="CA165" s="30"/>
      <c r="CB165" s="30"/>
      <c r="CC165" s="22"/>
      <c r="CD165" s="22"/>
      <c r="CE165" s="22"/>
      <c r="CF165" s="22"/>
      <c r="CG165" s="22"/>
      <c r="CH165" s="22"/>
      <c r="CI165" s="22"/>
      <c r="CJ165" s="22"/>
      <c r="CK165" s="22"/>
      <c r="CL165" s="13"/>
      <c r="CM165" s="48">
        <v>2020</v>
      </c>
      <c r="CN165" s="48">
        <v>2019</v>
      </c>
      <c r="CO165" s="84" t="s">
        <v>571</v>
      </c>
      <c r="CP165" s="85" t="s">
        <v>572</v>
      </c>
      <c r="CQ165" s="22"/>
      <c r="CR165" s="30"/>
      <c r="CS165" s="30"/>
      <c r="CT165" s="22"/>
      <c r="CU165" s="22"/>
      <c r="CV165" s="22"/>
      <c r="CW165" s="22"/>
      <c r="CX165" s="22"/>
      <c r="CY165" s="22"/>
      <c r="CZ165" s="22"/>
      <c r="DA165" s="22"/>
      <c r="DB165" s="22"/>
      <c r="DC165" s="13"/>
      <c r="DD165" s="48">
        <v>2020</v>
      </c>
      <c r="DE165" s="48">
        <v>2019</v>
      </c>
      <c r="DF165" s="84" t="s">
        <v>571</v>
      </c>
      <c r="DG165" s="85" t="s">
        <v>572</v>
      </c>
      <c r="DH165" s="22"/>
      <c r="DI165" s="30"/>
      <c r="DJ165" s="30"/>
      <c r="DK165" s="22"/>
      <c r="DL165" s="22"/>
      <c r="DM165" s="22"/>
      <c r="DN165" s="22"/>
      <c r="DO165" s="22"/>
      <c r="DP165" s="22"/>
      <c r="DQ165" s="22"/>
      <c r="DR165" s="22"/>
      <c r="DS165" s="22"/>
      <c r="DT165" s="13"/>
      <c r="DU165" s="48">
        <v>2020</v>
      </c>
      <c r="DV165" s="48">
        <v>2019</v>
      </c>
      <c r="DW165" s="84" t="s">
        <v>571</v>
      </c>
      <c r="DX165" s="85" t="s">
        <v>572</v>
      </c>
      <c r="DY165" s="22"/>
      <c r="DZ165" s="30"/>
      <c r="EA165" s="30"/>
      <c r="EB165" s="22"/>
      <c r="EC165" s="22"/>
      <c r="ED165" s="22"/>
      <c r="EE165" s="22"/>
      <c r="EF165" s="22"/>
      <c r="EG165" s="22"/>
      <c r="EH165" s="22"/>
      <c r="EI165" s="22"/>
      <c r="EJ165" s="22"/>
      <c r="EK165" s="13"/>
      <c r="EL165" s="48">
        <v>2020</v>
      </c>
      <c r="EM165" s="48">
        <v>2019</v>
      </c>
      <c r="EN165" s="84" t="s">
        <v>571</v>
      </c>
      <c r="EO165" s="85" t="s">
        <v>572</v>
      </c>
      <c r="EP165" s="22"/>
      <c r="EQ165" s="30"/>
      <c r="ER165" s="30"/>
      <c r="ES165" s="22"/>
      <c r="ET165" s="22"/>
      <c r="EU165" s="22"/>
      <c r="EV165" s="22"/>
      <c r="EW165" s="22"/>
      <c r="EX165" s="22"/>
      <c r="EY165" s="22"/>
      <c r="EZ165" s="22"/>
      <c r="FA165" s="22"/>
      <c r="FB165" s="13"/>
      <c r="FC165" s="48">
        <v>2020</v>
      </c>
      <c r="FD165" s="48">
        <v>2019</v>
      </c>
      <c r="FE165" s="84" t="s">
        <v>571</v>
      </c>
      <c r="FF165" s="85" t="s">
        <v>572</v>
      </c>
      <c r="FG165" s="22"/>
      <c r="FH165" s="30"/>
      <c r="FI165" s="30"/>
      <c r="FJ165" s="22"/>
      <c r="FK165" s="22"/>
      <c r="FL165" s="22"/>
      <c r="FM165" s="22"/>
      <c r="FN165" s="22"/>
      <c r="FO165" s="22"/>
      <c r="FP165" s="22"/>
      <c r="FQ165" s="22"/>
      <c r="FR165" s="22"/>
      <c r="FS165" s="13"/>
    </row>
    <row r="166" spans="1:175" x14ac:dyDescent="0.2">
      <c r="A166" s="42">
        <v>747</v>
      </c>
      <c r="B166" s="61" t="str">
        <f>VLOOKUP($A166&amp;B$1,TEXTDF,(SPRCODE="DE")*2+(SPRCODE="FR")*3,FALSE)</f>
        <v>Nettokapitalerträge</v>
      </c>
      <c r="C166" s="61"/>
      <c r="D166" s="61"/>
      <c r="E166" s="61"/>
      <c r="F166" s="62">
        <f>+F21</f>
        <v>2975277.959626399</v>
      </c>
      <c r="G166" s="62">
        <f>+G21</f>
        <v>3627279.924747244</v>
      </c>
      <c r="H166" s="63">
        <f t="shared" ref="H166:H168" si="86">+IFERROR(F166-G166,"")</f>
        <v>-652001.96512084501</v>
      </c>
      <c r="I166" s="64">
        <f t="shared" ref="I166:I168" si="87">+IFERROR(F166/G166-1,"")</f>
        <v>-0.17974955852525709</v>
      </c>
      <c r="J166" s="22"/>
      <c r="K166" s="30"/>
      <c r="L166" s="30"/>
      <c r="M166" s="22"/>
      <c r="N166" s="22"/>
      <c r="O166" s="22"/>
      <c r="P166" s="22"/>
      <c r="Q166" s="22"/>
      <c r="R166" s="22"/>
      <c r="S166" s="22"/>
      <c r="T166" s="22"/>
      <c r="U166" s="22"/>
      <c r="V166" s="13"/>
      <c r="W166" s="62">
        <v>1272587.7620600006</v>
      </c>
      <c r="X166" s="62">
        <v>1571840.1434999995</v>
      </c>
      <c r="Y166" s="63">
        <v>-299252.38143999898</v>
      </c>
      <c r="Z166" s="64">
        <v>-0.19038347040409398</v>
      </c>
      <c r="AA166" s="22"/>
      <c r="AB166" s="30"/>
      <c r="AC166" s="30"/>
      <c r="AD166" s="22"/>
      <c r="AE166" s="22"/>
      <c r="AF166" s="22"/>
      <c r="AG166" s="22"/>
      <c r="AH166" s="22"/>
      <c r="AI166" s="22"/>
      <c r="AJ166" s="22"/>
      <c r="AK166" s="22"/>
      <c r="AL166" s="22"/>
      <c r="AM166" s="13"/>
      <c r="AN166" s="62">
        <v>622619.41159000003</v>
      </c>
      <c r="AO166" s="62">
        <v>761074.08368000004</v>
      </c>
      <c r="AP166" s="63">
        <v>-138454.67209000001</v>
      </c>
      <c r="AQ166" s="64">
        <v>-0.18192009826498634</v>
      </c>
      <c r="AR166" s="22"/>
      <c r="AS166" s="30"/>
      <c r="AT166" s="30"/>
      <c r="AU166" s="22"/>
      <c r="AV166" s="22"/>
      <c r="AW166" s="22"/>
      <c r="AX166" s="22"/>
      <c r="AY166" s="22"/>
      <c r="AZ166" s="22"/>
      <c r="BA166" s="22"/>
      <c r="BB166" s="22"/>
      <c r="BC166" s="22"/>
      <c r="BD166" s="13"/>
      <c r="BE166" s="62">
        <v>334965.92104000004</v>
      </c>
      <c r="BF166" s="62">
        <v>293710.12937999994</v>
      </c>
      <c r="BG166" s="63">
        <v>41255.791660000104</v>
      </c>
      <c r="BH166" s="64">
        <v>0.14046431339323573</v>
      </c>
      <c r="BI166" s="22"/>
      <c r="BJ166" s="30"/>
      <c r="BK166" s="30"/>
      <c r="BL166" s="22"/>
      <c r="BM166" s="22"/>
      <c r="BN166" s="22"/>
      <c r="BO166" s="22"/>
      <c r="BP166" s="22"/>
      <c r="BQ166" s="22"/>
      <c r="BR166" s="22"/>
      <c r="BS166" s="22"/>
      <c r="BT166" s="22"/>
      <c r="BU166" s="13"/>
      <c r="BV166" s="62">
        <v>253123.86124</v>
      </c>
      <c r="BW166" s="62">
        <v>450825.44110999984</v>
      </c>
      <c r="BX166" s="63">
        <v>-197701.57986999984</v>
      </c>
      <c r="BY166" s="64">
        <v>-0.4385324381499609</v>
      </c>
      <c r="BZ166" s="22"/>
      <c r="CA166" s="30"/>
      <c r="CB166" s="30"/>
      <c r="CC166" s="22"/>
      <c r="CD166" s="22"/>
      <c r="CE166" s="22"/>
      <c r="CF166" s="22"/>
      <c r="CG166" s="22"/>
      <c r="CH166" s="22"/>
      <c r="CI166" s="22"/>
      <c r="CJ166" s="22"/>
      <c r="CK166" s="22"/>
      <c r="CL166" s="13"/>
      <c r="CM166" s="62">
        <v>217692.35800341269</v>
      </c>
      <c r="CN166" s="62">
        <v>250680.10160828475</v>
      </c>
      <c r="CO166" s="63">
        <v>-32987.743604872056</v>
      </c>
      <c r="CP166" s="64">
        <v>-0.13159298800835428</v>
      </c>
      <c r="CQ166" s="22"/>
      <c r="CR166" s="30"/>
      <c r="CS166" s="30"/>
      <c r="CT166" s="22"/>
      <c r="CU166" s="22"/>
      <c r="CV166" s="22"/>
      <c r="CW166" s="22"/>
      <c r="CX166" s="22"/>
      <c r="CY166" s="22"/>
      <c r="CZ166" s="22"/>
      <c r="DA166" s="22"/>
      <c r="DB166" s="22"/>
      <c r="DC166" s="13"/>
      <c r="DD166" s="62">
        <v>49628.564942986275</v>
      </c>
      <c r="DE166" s="62">
        <v>51311.047578958729</v>
      </c>
      <c r="DF166" s="63">
        <v>-1682.4826359724539</v>
      </c>
      <c r="DG166" s="64">
        <v>-3.2789871097124057E-2</v>
      </c>
      <c r="DH166" s="22"/>
      <c r="DI166" s="30"/>
      <c r="DJ166" s="30"/>
      <c r="DK166" s="22"/>
      <c r="DL166" s="22"/>
      <c r="DM166" s="22"/>
      <c r="DN166" s="22"/>
      <c r="DO166" s="22"/>
      <c r="DP166" s="22"/>
      <c r="DQ166" s="22"/>
      <c r="DR166" s="22"/>
      <c r="DS166" s="22"/>
      <c r="DT166" s="13"/>
      <c r="DU166" s="62">
        <v>158270.45200000002</v>
      </c>
      <c r="DV166" s="62">
        <v>178437.70152</v>
      </c>
      <c r="DW166" s="63">
        <v>-20167.249519999983</v>
      </c>
      <c r="DX166" s="64">
        <v>-0.11302123569294886</v>
      </c>
      <c r="DY166" s="22"/>
      <c r="DZ166" s="30"/>
      <c r="EA166" s="30"/>
      <c r="EB166" s="22"/>
      <c r="EC166" s="22"/>
      <c r="ED166" s="22"/>
      <c r="EE166" s="22"/>
      <c r="EF166" s="22"/>
      <c r="EG166" s="22"/>
      <c r="EH166" s="22"/>
      <c r="EI166" s="22"/>
      <c r="EJ166" s="22"/>
      <c r="EK166" s="13"/>
      <c r="EL166" s="62">
        <v>63436.784</v>
      </c>
      <c r="EM166" s="62">
        <v>65139.303999999989</v>
      </c>
      <c r="EN166" s="63">
        <v>-1702.5199999999895</v>
      </c>
      <c r="EO166" s="64">
        <v>-2.6136601029694617E-2</v>
      </c>
      <c r="EP166" s="22"/>
      <c r="EQ166" s="30"/>
      <c r="ER166" s="30"/>
      <c r="ES166" s="22"/>
      <c r="ET166" s="22"/>
      <c r="EU166" s="22"/>
      <c r="EV166" s="22"/>
      <c r="EW166" s="22"/>
      <c r="EX166" s="22"/>
      <c r="EY166" s="22"/>
      <c r="EZ166" s="22"/>
      <c r="FA166" s="22"/>
      <c r="FB166" s="13"/>
      <c r="FC166" s="62">
        <v>2952.8447500000002</v>
      </c>
      <c r="FD166" s="62">
        <v>4261.9723699999995</v>
      </c>
      <c r="FE166" s="63">
        <v>-1309.1276199999993</v>
      </c>
      <c r="FF166" s="64">
        <v>-0.30716473649968767</v>
      </c>
      <c r="FG166" s="22"/>
      <c r="FH166" s="30"/>
      <c r="FI166" s="30"/>
      <c r="FJ166" s="22"/>
      <c r="FK166" s="22"/>
      <c r="FL166" s="22"/>
      <c r="FM166" s="22"/>
      <c r="FN166" s="22"/>
      <c r="FO166" s="22"/>
      <c r="FP166" s="22"/>
      <c r="FQ166" s="22"/>
      <c r="FR166" s="22"/>
      <c r="FS166" s="13"/>
    </row>
    <row r="167" spans="1:175" x14ac:dyDescent="0.2">
      <c r="A167" s="42">
        <v>748</v>
      </c>
      <c r="B167" s="86"/>
      <c r="C167" s="86" t="str">
        <f>VLOOKUP($A167&amp;C$1,TEXTDF,(SPRCODE="DE")*2+(SPRCODE="FR")*3,FALSE)</f>
        <v>Bruttokapitalerträge</v>
      </c>
      <c r="D167" s="46"/>
      <c r="E167" s="46"/>
      <c r="F167" s="80">
        <f>+W167*$G$5+AN167*$H$5+BE167*$I$5+BV167*$K$5+CM167*$L$5+DD167*$M$5+DU167*$N$5+EL167*$P$5+FC167*$Q$5</f>
        <v>3392500.1323074051</v>
      </c>
      <c r="G167" s="80">
        <f>+X167*$G$5+AO167*$H$5+BF167*$I$5+BW167*$K$5+CN167*$L$5+DE167*$M$5+DV167*$N$5+EM167*$P$5+FD167*$Q$5</f>
        <v>4033195.7609822089</v>
      </c>
      <c r="H167" s="93">
        <f t="shared" si="86"/>
        <v>-640695.62867480377</v>
      </c>
      <c r="I167" s="94">
        <f t="shared" si="87"/>
        <v>-0.15885557425032459</v>
      </c>
      <c r="J167" s="22"/>
      <c r="K167" s="30"/>
      <c r="L167" s="30"/>
      <c r="M167" s="22"/>
      <c r="N167" s="22"/>
      <c r="O167" s="22"/>
      <c r="P167" s="22"/>
      <c r="Q167" s="22"/>
      <c r="R167" s="22"/>
      <c r="S167" s="22"/>
      <c r="T167" s="22"/>
      <c r="U167" s="22"/>
      <c r="V167" s="13"/>
      <c r="W167" s="80">
        <v>1484281.4881500006</v>
      </c>
      <c r="X167" s="80">
        <v>1771385.8157399995</v>
      </c>
      <c r="Y167" s="93">
        <v>-287104.32758999895</v>
      </c>
      <c r="Z167" s="94">
        <v>-0.16207893562140818</v>
      </c>
      <c r="AA167" s="22"/>
      <c r="AB167" s="30"/>
      <c r="AC167" s="30"/>
      <c r="AD167" s="22"/>
      <c r="AE167" s="22"/>
      <c r="AF167" s="22"/>
      <c r="AG167" s="22"/>
      <c r="AH167" s="22"/>
      <c r="AI167" s="22"/>
      <c r="AJ167" s="22"/>
      <c r="AK167" s="22"/>
      <c r="AL167" s="22"/>
      <c r="AM167" s="13"/>
      <c r="AN167" s="80">
        <v>690458.20967000001</v>
      </c>
      <c r="AO167" s="80">
        <v>818571.87566000002</v>
      </c>
      <c r="AP167" s="93">
        <v>-128113.66599000001</v>
      </c>
      <c r="AQ167" s="94">
        <v>-0.15650875604137293</v>
      </c>
      <c r="AR167" s="22"/>
      <c r="AS167" s="30"/>
      <c r="AT167" s="30"/>
      <c r="AU167" s="22"/>
      <c r="AV167" s="22"/>
      <c r="AW167" s="22"/>
      <c r="AX167" s="22"/>
      <c r="AY167" s="22"/>
      <c r="AZ167" s="22"/>
      <c r="BA167" s="22"/>
      <c r="BB167" s="22"/>
      <c r="BC167" s="22"/>
      <c r="BD167" s="13"/>
      <c r="BE167" s="80">
        <v>380377.41192000004</v>
      </c>
      <c r="BF167" s="80">
        <v>356045.74542999995</v>
      </c>
      <c r="BG167" s="93">
        <v>24331.666490000091</v>
      </c>
      <c r="BH167" s="94">
        <v>6.8338596380682848E-2</v>
      </c>
      <c r="BI167" s="22"/>
      <c r="BJ167" s="30"/>
      <c r="BK167" s="30"/>
      <c r="BL167" s="22"/>
      <c r="BM167" s="22"/>
      <c r="BN167" s="22"/>
      <c r="BO167" s="22"/>
      <c r="BP167" s="22"/>
      <c r="BQ167" s="22"/>
      <c r="BR167" s="22"/>
      <c r="BS167" s="22"/>
      <c r="BT167" s="22"/>
      <c r="BU167" s="13"/>
      <c r="BV167" s="80">
        <v>297008.07821740501</v>
      </c>
      <c r="BW167" s="80">
        <v>491419.33798999985</v>
      </c>
      <c r="BX167" s="93">
        <v>-194411.25977259484</v>
      </c>
      <c r="BY167" s="94">
        <v>-0.39561174081543982</v>
      </c>
      <c r="BZ167" s="22"/>
      <c r="CA167" s="30"/>
      <c r="CB167" s="30"/>
      <c r="CC167" s="22"/>
      <c r="CD167" s="22"/>
      <c r="CE167" s="22"/>
      <c r="CF167" s="22"/>
      <c r="CG167" s="22"/>
      <c r="CH167" s="22"/>
      <c r="CI167" s="22"/>
      <c r="CJ167" s="22"/>
      <c r="CK167" s="22"/>
      <c r="CL167" s="13"/>
      <c r="CM167" s="80">
        <v>237710.90502999994</v>
      </c>
      <c r="CN167" s="80">
        <v>271696.27137220971</v>
      </c>
      <c r="CO167" s="93">
        <v>-33985.366342209774</v>
      </c>
      <c r="CP167" s="94">
        <v>-0.12508587685272865</v>
      </c>
      <c r="CQ167" s="22"/>
      <c r="CR167" s="30"/>
      <c r="CS167" s="30"/>
      <c r="CT167" s="22"/>
      <c r="CU167" s="22"/>
      <c r="CV167" s="22"/>
      <c r="CW167" s="22"/>
      <c r="CX167" s="22"/>
      <c r="CY167" s="22"/>
      <c r="CZ167" s="22"/>
      <c r="DA167" s="22"/>
      <c r="DB167" s="22"/>
      <c r="DC167" s="13"/>
      <c r="DD167" s="80">
        <v>54426.085179999995</v>
      </c>
      <c r="DE167" s="80">
        <v>54792.98709000001</v>
      </c>
      <c r="DF167" s="93">
        <v>-366.90191000001505</v>
      </c>
      <c r="DG167" s="94">
        <v>-6.696147253249074E-3</v>
      </c>
      <c r="DH167" s="22"/>
      <c r="DI167" s="30"/>
      <c r="DJ167" s="30"/>
      <c r="DK167" s="22"/>
      <c r="DL167" s="22"/>
      <c r="DM167" s="22"/>
      <c r="DN167" s="22"/>
      <c r="DO167" s="22"/>
      <c r="DP167" s="22"/>
      <c r="DQ167" s="22"/>
      <c r="DR167" s="22"/>
      <c r="DS167" s="22"/>
      <c r="DT167" s="13"/>
      <c r="DU167" s="80">
        <v>175286.88577000002</v>
      </c>
      <c r="DV167" s="80">
        <v>193638.81529</v>
      </c>
      <c r="DW167" s="93">
        <v>-18351.929519999976</v>
      </c>
      <c r="DX167" s="94">
        <v>-9.4774022927766377E-2</v>
      </c>
      <c r="DY167" s="22"/>
      <c r="DZ167" s="30"/>
      <c r="EA167" s="30"/>
      <c r="EB167" s="22"/>
      <c r="EC167" s="22"/>
      <c r="ED167" s="22"/>
      <c r="EE167" s="22"/>
      <c r="EF167" s="22"/>
      <c r="EG167" s="22"/>
      <c r="EH167" s="22"/>
      <c r="EI167" s="22"/>
      <c r="EJ167" s="22"/>
      <c r="EK167" s="13"/>
      <c r="EL167" s="80">
        <v>69619.494999999995</v>
      </c>
      <c r="EM167" s="80">
        <v>70999.666999999987</v>
      </c>
      <c r="EN167" s="93">
        <v>-1380.1719999999914</v>
      </c>
      <c r="EO167" s="94">
        <v>-1.943913342579473E-2</v>
      </c>
      <c r="EP167" s="22"/>
      <c r="EQ167" s="30"/>
      <c r="ER167" s="30"/>
      <c r="ES167" s="22"/>
      <c r="ET167" s="22"/>
      <c r="EU167" s="22"/>
      <c r="EV167" s="22"/>
      <c r="EW167" s="22"/>
      <c r="EX167" s="22"/>
      <c r="EY167" s="22"/>
      <c r="EZ167" s="22"/>
      <c r="FA167" s="22"/>
      <c r="FB167" s="13"/>
      <c r="FC167" s="80">
        <v>3331.5733700000001</v>
      </c>
      <c r="FD167" s="80">
        <v>4645.2454099999995</v>
      </c>
      <c r="FE167" s="93">
        <v>-1313.6720399999995</v>
      </c>
      <c r="FF167" s="94">
        <v>-0.28279927626041179</v>
      </c>
      <c r="FG167" s="22"/>
      <c r="FH167" s="30"/>
      <c r="FI167" s="30"/>
      <c r="FJ167" s="22"/>
      <c r="FK167" s="22"/>
      <c r="FL167" s="22"/>
      <c r="FM167" s="22"/>
      <c r="FN167" s="22"/>
      <c r="FO167" s="22"/>
      <c r="FP167" s="22"/>
      <c r="FQ167" s="22"/>
      <c r="FR167" s="22"/>
      <c r="FS167" s="13"/>
    </row>
    <row r="168" spans="1:175" x14ac:dyDescent="0.2">
      <c r="A168" s="42">
        <v>749</v>
      </c>
      <c r="B168" s="86"/>
      <c r="C168" s="86" t="str">
        <f>VLOOKUP($A168&amp;C$1,TEXTDF,(SPRCODE="DE")*2+(SPRCODE="FR")*3,FALSE)</f>
        <v>Vermögensverwaltungskosten</v>
      </c>
      <c r="D168" s="46"/>
      <c r="E168" s="46"/>
      <c r="F168" s="80">
        <f>+W168*$G$5+AN168*$H$5+BE168*$I$5+BV168*$K$5+CM168*$L$5+DD168*$M$5+DU168*$N$5+EL168*$P$5+FC168*$Q$5</f>
        <v>-417222.17268100596</v>
      </c>
      <c r="G168" s="80">
        <f>+X168*$G$5+AO168*$H$5+BF168*$I$5+BW168*$K$5+CN168*$L$5+DE168*$M$5+DV168*$N$5+EM168*$P$5+FD168*$Q$5</f>
        <v>-405915.83623496623</v>
      </c>
      <c r="H168" s="93">
        <f t="shared" si="86"/>
        <v>-11306.336446039728</v>
      </c>
      <c r="I168" s="94">
        <f t="shared" si="87"/>
        <v>2.7853893434931276E-2</v>
      </c>
      <c r="J168" s="22"/>
      <c r="K168" s="30"/>
      <c r="L168" s="30"/>
      <c r="M168" s="22"/>
      <c r="N168" s="22"/>
      <c r="O168" s="22"/>
      <c r="P168" s="22"/>
      <c r="Q168" s="22"/>
      <c r="R168" s="22"/>
      <c r="S168" s="22"/>
      <c r="T168" s="22"/>
      <c r="U168" s="22"/>
      <c r="V168" s="13"/>
      <c r="W168" s="80">
        <v>-211693.72609000001</v>
      </c>
      <c r="X168" s="80">
        <v>-199545.67223999999</v>
      </c>
      <c r="Y168" s="93">
        <v>-12148.053850000026</v>
      </c>
      <c r="Z168" s="94">
        <v>6.087856335660935E-2</v>
      </c>
      <c r="AA168" s="22"/>
      <c r="AB168" s="30"/>
      <c r="AC168" s="30"/>
      <c r="AD168" s="22"/>
      <c r="AE168" s="22"/>
      <c r="AF168" s="22"/>
      <c r="AG168" s="22"/>
      <c r="AH168" s="22"/>
      <c r="AI168" s="22"/>
      <c r="AJ168" s="22"/>
      <c r="AK168" s="22"/>
      <c r="AL168" s="22"/>
      <c r="AM168" s="13"/>
      <c r="AN168" s="80">
        <v>-67838.798080000008</v>
      </c>
      <c r="AO168" s="80">
        <v>-57497.791980000002</v>
      </c>
      <c r="AP168" s="93">
        <v>-10341.006100000006</v>
      </c>
      <c r="AQ168" s="94">
        <v>0.17985049066922465</v>
      </c>
      <c r="AR168" s="22"/>
      <c r="AS168" s="30"/>
      <c r="AT168" s="30"/>
      <c r="AU168" s="22"/>
      <c r="AV168" s="22"/>
      <c r="AW168" s="22"/>
      <c r="AX168" s="22"/>
      <c r="AY168" s="22"/>
      <c r="AZ168" s="22"/>
      <c r="BA168" s="22"/>
      <c r="BB168" s="22"/>
      <c r="BC168" s="22"/>
      <c r="BD168" s="13"/>
      <c r="BE168" s="80">
        <v>-45411.490879999998</v>
      </c>
      <c r="BF168" s="80">
        <v>-62335.616049999997</v>
      </c>
      <c r="BG168" s="93">
        <v>16924.125169999999</v>
      </c>
      <c r="BH168" s="94">
        <v>-0.27150008682716786</v>
      </c>
      <c r="BI168" s="22"/>
      <c r="BJ168" s="30"/>
      <c r="BK168" s="30"/>
      <c r="BL168" s="22"/>
      <c r="BM168" s="22"/>
      <c r="BN168" s="22"/>
      <c r="BO168" s="22"/>
      <c r="BP168" s="22"/>
      <c r="BQ168" s="22"/>
      <c r="BR168" s="22"/>
      <c r="BS168" s="22"/>
      <c r="BT168" s="22"/>
      <c r="BU168" s="13"/>
      <c r="BV168" s="80">
        <v>-43884.216977405005</v>
      </c>
      <c r="BW168" s="80">
        <v>-40593.89688</v>
      </c>
      <c r="BX168" s="93">
        <v>-3290.3200974050051</v>
      </c>
      <c r="BY168" s="94">
        <v>8.1054551306851685E-2</v>
      </c>
      <c r="BZ168" s="22"/>
      <c r="CA168" s="30"/>
      <c r="CB168" s="30"/>
      <c r="CC168" s="22"/>
      <c r="CD168" s="22"/>
      <c r="CE168" s="22"/>
      <c r="CF168" s="22"/>
      <c r="CG168" s="22"/>
      <c r="CH168" s="22"/>
      <c r="CI168" s="22"/>
      <c r="CJ168" s="22"/>
      <c r="CK168" s="22"/>
      <c r="CL168" s="13"/>
      <c r="CM168" s="80">
        <v>-20018.547026587239</v>
      </c>
      <c r="CN168" s="80">
        <v>-21016.169763924965</v>
      </c>
      <c r="CO168" s="93">
        <v>997.62273733772599</v>
      </c>
      <c r="CP168" s="94">
        <v>-4.7469293812528179E-2</v>
      </c>
      <c r="CQ168" s="22"/>
      <c r="CR168" s="30"/>
      <c r="CS168" s="30"/>
      <c r="CT168" s="22"/>
      <c r="CU168" s="22"/>
      <c r="CV168" s="22"/>
      <c r="CW168" s="22"/>
      <c r="CX168" s="22"/>
      <c r="CY168" s="22"/>
      <c r="CZ168" s="22"/>
      <c r="DA168" s="22"/>
      <c r="DB168" s="22"/>
      <c r="DC168" s="13"/>
      <c r="DD168" s="80">
        <v>-4797.5202370137213</v>
      </c>
      <c r="DE168" s="80">
        <v>-3481.9395110412788</v>
      </c>
      <c r="DF168" s="93">
        <v>-1315.5807259724425</v>
      </c>
      <c r="DG168" s="94">
        <v>0.37782986229390758</v>
      </c>
      <c r="DH168" s="22"/>
      <c r="DI168" s="30"/>
      <c r="DJ168" s="30"/>
      <c r="DK168" s="22"/>
      <c r="DL168" s="22"/>
      <c r="DM168" s="22"/>
      <c r="DN168" s="22"/>
      <c r="DO168" s="22"/>
      <c r="DP168" s="22"/>
      <c r="DQ168" s="22"/>
      <c r="DR168" s="22"/>
      <c r="DS168" s="22"/>
      <c r="DT168" s="13"/>
      <c r="DU168" s="80">
        <v>-17016.43377</v>
      </c>
      <c r="DV168" s="80">
        <v>-15201.11377</v>
      </c>
      <c r="DW168" s="93">
        <v>-1815.3199999999997</v>
      </c>
      <c r="DX168" s="94">
        <v>0.11942019693205674</v>
      </c>
      <c r="DY168" s="22"/>
      <c r="DZ168" s="30"/>
      <c r="EA168" s="30"/>
      <c r="EB168" s="22"/>
      <c r="EC168" s="22"/>
      <c r="ED168" s="22"/>
      <c r="EE168" s="22"/>
      <c r="EF168" s="22"/>
      <c r="EG168" s="22"/>
      <c r="EH168" s="22"/>
      <c r="EI168" s="22"/>
      <c r="EJ168" s="22"/>
      <c r="EK168" s="13"/>
      <c r="EL168" s="80">
        <v>-6182.7109999999993</v>
      </c>
      <c r="EM168" s="80">
        <v>-5860.3630000000012</v>
      </c>
      <c r="EN168" s="93">
        <v>-322.34799999999814</v>
      </c>
      <c r="EO168" s="94">
        <v>5.5004783833356052E-2</v>
      </c>
      <c r="EP168" s="22"/>
      <c r="EQ168" s="30"/>
      <c r="ER168" s="30"/>
      <c r="ES168" s="22"/>
      <c r="ET168" s="22"/>
      <c r="EU168" s="22"/>
      <c r="EV168" s="22"/>
      <c r="EW168" s="22"/>
      <c r="EX168" s="22"/>
      <c r="EY168" s="22"/>
      <c r="EZ168" s="22"/>
      <c r="FA168" s="22"/>
      <c r="FB168" s="13"/>
      <c r="FC168" s="80">
        <v>-378.72861999999998</v>
      </c>
      <c r="FD168" s="80">
        <v>-383.27304000000004</v>
      </c>
      <c r="FE168" s="93">
        <v>4.5444200000000592</v>
      </c>
      <c r="FF168" s="94">
        <v>-1.1856873627218989E-2</v>
      </c>
      <c r="FG168" s="22"/>
      <c r="FH168" s="30"/>
      <c r="FI168" s="30"/>
      <c r="FJ168" s="22"/>
      <c r="FK168" s="22"/>
      <c r="FL168" s="22"/>
      <c r="FM168" s="22"/>
      <c r="FN168" s="22"/>
      <c r="FO168" s="22"/>
      <c r="FP168" s="22"/>
      <c r="FQ168" s="22"/>
      <c r="FR168" s="22"/>
      <c r="FS168" s="13"/>
    </row>
    <row r="169" spans="1:175" x14ac:dyDescent="0.2">
      <c r="A169" s="42"/>
      <c r="B169" s="46"/>
      <c r="C169" s="46"/>
      <c r="D169" s="46"/>
      <c r="E169" s="46"/>
      <c r="F169" s="80"/>
      <c r="G169" s="80"/>
      <c r="H169" s="93"/>
      <c r="I169" s="94"/>
      <c r="J169" s="22"/>
      <c r="K169" s="30"/>
      <c r="L169" s="30"/>
      <c r="M169" s="22"/>
      <c r="N169" s="22"/>
      <c r="O169" s="22"/>
      <c r="P169" s="22"/>
      <c r="Q169" s="22"/>
      <c r="R169" s="22"/>
      <c r="S169" s="22"/>
      <c r="T169" s="31"/>
      <c r="U169" s="22"/>
      <c r="V169" s="13"/>
      <c r="W169" s="80"/>
      <c r="X169" s="80"/>
      <c r="Y169" s="93"/>
      <c r="Z169" s="94"/>
      <c r="AA169" s="22"/>
      <c r="AB169" s="30"/>
      <c r="AC169" s="30"/>
      <c r="AD169" s="22"/>
      <c r="AE169" s="22"/>
      <c r="AF169" s="22"/>
      <c r="AG169" s="22"/>
      <c r="AH169" s="22"/>
      <c r="AI169" s="22"/>
      <c r="AJ169" s="22"/>
      <c r="AK169" s="31"/>
      <c r="AL169" s="22"/>
      <c r="AM169" s="13"/>
      <c r="AN169" s="80"/>
      <c r="AO169" s="80"/>
      <c r="AP169" s="93"/>
      <c r="AQ169" s="94"/>
      <c r="AR169" s="22"/>
      <c r="AS169" s="30"/>
      <c r="AT169" s="30"/>
      <c r="AU169" s="22"/>
      <c r="AV169" s="22"/>
      <c r="AW169" s="22"/>
      <c r="AX169" s="22"/>
      <c r="AY169" s="22"/>
      <c r="AZ169" s="22"/>
      <c r="BA169" s="22"/>
      <c r="BB169" s="31"/>
      <c r="BC169" s="22"/>
      <c r="BD169" s="13"/>
      <c r="BE169" s="80"/>
      <c r="BF169" s="80"/>
      <c r="BG169" s="93"/>
      <c r="BH169" s="94"/>
      <c r="BI169" s="22"/>
      <c r="BJ169" s="30"/>
      <c r="BK169" s="30"/>
      <c r="BL169" s="22"/>
      <c r="BM169" s="22"/>
      <c r="BN169" s="22"/>
      <c r="BO169" s="22"/>
      <c r="BP169" s="22"/>
      <c r="BQ169" s="22"/>
      <c r="BR169" s="22"/>
      <c r="BS169" s="31"/>
      <c r="BT169" s="22"/>
      <c r="BU169" s="13"/>
      <c r="BV169" s="80"/>
      <c r="BW169" s="80"/>
      <c r="BX169" s="93"/>
      <c r="BY169" s="94"/>
      <c r="BZ169" s="22"/>
      <c r="CA169" s="30"/>
      <c r="CB169" s="30"/>
      <c r="CC169" s="22"/>
      <c r="CD169" s="22"/>
      <c r="CE169" s="22"/>
      <c r="CF169" s="22"/>
      <c r="CG169" s="22"/>
      <c r="CH169" s="22"/>
      <c r="CI169" s="22"/>
      <c r="CJ169" s="31"/>
      <c r="CK169" s="22"/>
      <c r="CL169" s="13"/>
      <c r="CM169" s="80"/>
      <c r="CN169" s="80"/>
      <c r="CO169" s="93"/>
      <c r="CP169" s="94"/>
      <c r="CQ169" s="22"/>
      <c r="CR169" s="30"/>
      <c r="CS169" s="30"/>
      <c r="CT169" s="22"/>
      <c r="CU169" s="22"/>
      <c r="CV169" s="22"/>
      <c r="CW169" s="22"/>
      <c r="CX169" s="22"/>
      <c r="CY169" s="22"/>
      <c r="CZ169" s="22"/>
      <c r="DA169" s="31"/>
      <c r="DB169" s="22"/>
      <c r="DC169" s="13"/>
      <c r="DD169" s="80"/>
      <c r="DE169" s="80"/>
      <c r="DF169" s="93"/>
      <c r="DG169" s="94"/>
      <c r="DH169" s="22"/>
      <c r="DI169" s="30"/>
      <c r="DJ169" s="30"/>
      <c r="DK169" s="22"/>
      <c r="DL169" s="22"/>
      <c r="DM169" s="22"/>
      <c r="DN169" s="22"/>
      <c r="DO169" s="22"/>
      <c r="DP169" s="22"/>
      <c r="DQ169" s="22"/>
      <c r="DR169" s="31"/>
      <c r="DS169" s="22"/>
      <c r="DT169" s="13"/>
      <c r="DU169" s="80"/>
      <c r="DV169" s="80"/>
      <c r="DW169" s="93"/>
      <c r="DX169" s="94"/>
      <c r="DY169" s="22"/>
      <c r="DZ169" s="30"/>
      <c r="EA169" s="30"/>
      <c r="EB169" s="22"/>
      <c r="EC169" s="22"/>
      <c r="ED169" s="22"/>
      <c r="EE169" s="22"/>
      <c r="EF169" s="22"/>
      <c r="EG169" s="22"/>
      <c r="EH169" s="22"/>
      <c r="EI169" s="31"/>
      <c r="EJ169" s="22"/>
      <c r="EK169" s="13"/>
      <c r="EL169" s="80"/>
      <c r="EM169" s="80"/>
      <c r="EN169" s="93"/>
      <c r="EO169" s="94"/>
      <c r="EP169" s="22"/>
      <c r="EQ169" s="30"/>
      <c r="ER169" s="30"/>
      <c r="ES169" s="22"/>
      <c r="ET169" s="22"/>
      <c r="EU169" s="22"/>
      <c r="EV169" s="22"/>
      <c r="EW169" s="22"/>
      <c r="EX169" s="22"/>
      <c r="EY169" s="22"/>
      <c r="EZ169" s="31"/>
      <c r="FA169" s="22"/>
      <c r="FB169" s="13"/>
      <c r="FC169" s="80"/>
      <c r="FD169" s="80"/>
      <c r="FE169" s="93"/>
      <c r="FF169" s="94"/>
      <c r="FG169" s="22"/>
      <c r="FH169" s="30"/>
      <c r="FI169" s="30"/>
      <c r="FJ169" s="22"/>
      <c r="FK169" s="22"/>
      <c r="FL169" s="22"/>
      <c r="FM169" s="22"/>
      <c r="FN169" s="22"/>
      <c r="FO169" s="22"/>
      <c r="FP169" s="22"/>
      <c r="FQ169" s="31"/>
      <c r="FR169" s="22"/>
      <c r="FS169" s="13"/>
    </row>
    <row r="170" spans="1:175" x14ac:dyDescent="0.2">
      <c r="A170" s="42">
        <v>750</v>
      </c>
      <c r="B170" s="61" t="str">
        <f>VLOOKUP($A170&amp;B$1,TEXTDF,(SPRCODE="DE")*2+(SPRCODE="FR")*3,FALSE)</f>
        <v>Kapitalanlagen und stille Reserven</v>
      </c>
      <c r="C170" s="61"/>
      <c r="D170" s="61"/>
      <c r="E170" s="61"/>
      <c r="F170" s="102">
        <f>+F165</f>
        <v>2020</v>
      </c>
      <c r="G170" s="102">
        <f>+F170-1</f>
        <v>2019</v>
      </c>
      <c r="H170" s="103" t="s">
        <v>571</v>
      </c>
      <c r="I170" s="104" t="s">
        <v>572</v>
      </c>
      <c r="J170" s="22"/>
      <c r="K170" s="22"/>
      <c r="L170" s="30"/>
      <c r="M170" s="22"/>
      <c r="N170" s="22"/>
      <c r="O170" s="22"/>
      <c r="P170" s="22"/>
      <c r="Q170" s="22"/>
      <c r="R170" s="22"/>
      <c r="S170" s="22"/>
      <c r="T170" s="31"/>
      <c r="U170" s="102">
        <f>+G170-1</f>
        <v>2018</v>
      </c>
      <c r="V170" s="13"/>
      <c r="W170" s="102">
        <v>2020</v>
      </c>
      <c r="X170" s="102">
        <v>2019</v>
      </c>
      <c r="Y170" s="103" t="s">
        <v>571</v>
      </c>
      <c r="Z170" s="104" t="s">
        <v>572</v>
      </c>
      <c r="AA170" s="22"/>
      <c r="AB170" s="22"/>
      <c r="AC170" s="30"/>
      <c r="AD170" s="22"/>
      <c r="AE170" s="22"/>
      <c r="AF170" s="22"/>
      <c r="AG170" s="22"/>
      <c r="AH170" s="22"/>
      <c r="AI170" s="22"/>
      <c r="AJ170" s="22"/>
      <c r="AK170" s="31"/>
      <c r="AL170" s="36">
        <v>2018</v>
      </c>
      <c r="AM170" s="13"/>
      <c r="AN170" s="102">
        <v>2020</v>
      </c>
      <c r="AO170" s="102">
        <v>2019</v>
      </c>
      <c r="AP170" s="103" t="s">
        <v>571</v>
      </c>
      <c r="AQ170" s="104" t="s">
        <v>572</v>
      </c>
      <c r="AR170" s="22"/>
      <c r="AS170" s="22"/>
      <c r="AT170" s="30"/>
      <c r="AU170" s="22"/>
      <c r="AV170" s="22"/>
      <c r="AW170" s="22"/>
      <c r="AX170" s="22"/>
      <c r="AY170" s="22"/>
      <c r="AZ170" s="22"/>
      <c r="BA170" s="22"/>
      <c r="BB170" s="31"/>
      <c r="BC170" s="102">
        <v>2018</v>
      </c>
      <c r="BD170" s="13"/>
      <c r="BE170" s="102">
        <v>2020</v>
      </c>
      <c r="BF170" s="102">
        <v>2019</v>
      </c>
      <c r="BG170" s="103" t="s">
        <v>571</v>
      </c>
      <c r="BH170" s="104" t="s">
        <v>572</v>
      </c>
      <c r="BI170" s="22"/>
      <c r="BJ170" s="22"/>
      <c r="BK170" s="30"/>
      <c r="BL170" s="22"/>
      <c r="BM170" s="22"/>
      <c r="BN170" s="22"/>
      <c r="BO170" s="22"/>
      <c r="BP170" s="22"/>
      <c r="BQ170" s="22"/>
      <c r="BR170" s="22"/>
      <c r="BS170" s="31"/>
      <c r="BT170" s="102">
        <v>2018</v>
      </c>
      <c r="BU170" s="13"/>
      <c r="BV170" s="102">
        <v>2020</v>
      </c>
      <c r="BW170" s="102">
        <v>2019</v>
      </c>
      <c r="BX170" s="103" t="s">
        <v>571</v>
      </c>
      <c r="BY170" s="104" t="s">
        <v>572</v>
      </c>
      <c r="BZ170" s="22"/>
      <c r="CA170" s="22"/>
      <c r="CB170" s="30"/>
      <c r="CC170" s="22"/>
      <c r="CD170" s="22"/>
      <c r="CE170" s="22"/>
      <c r="CF170" s="22"/>
      <c r="CG170" s="22"/>
      <c r="CH170" s="22"/>
      <c r="CI170" s="22"/>
      <c r="CJ170" s="31"/>
      <c r="CK170" s="102">
        <v>2018</v>
      </c>
      <c r="CL170" s="13"/>
      <c r="CM170" s="102">
        <v>2020</v>
      </c>
      <c r="CN170" s="102">
        <v>2019</v>
      </c>
      <c r="CO170" s="103" t="s">
        <v>571</v>
      </c>
      <c r="CP170" s="104" t="s">
        <v>572</v>
      </c>
      <c r="CQ170" s="22"/>
      <c r="CR170" s="22"/>
      <c r="CS170" s="30"/>
      <c r="CT170" s="22"/>
      <c r="CU170" s="22"/>
      <c r="CV170" s="22"/>
      <c r="CW170" s="22"/>
      <c r="CX170" s="22"/>
      <c r="CY170" s="22"/>
      <c r="CZ170" s="22"/>
      <c r="DA170" s="31"/>
      <c r="DB170" s="102">
        <v>2018</v>
      </c>
      <c r="DC170" s="13"/>
      <c r="DD170" s="102">
        <v>2020</v>
      </c>
      <c r="DE170" s="102">
        <v>2019</v>
      </c>
      <c r="DF170" s="103" t="s">
        <v>571</v>
      </c>
      <c r="DG170" s="104" t="s">
        <v>572</v>
      </c>
      <c r="DH170" s="22"/>
      <c r="DI170" s="22"/>
      <c r="DJ170" s="30"/>
      <c r="DK170" s="22"/>
      <c r="DL170" s="22"/>
      <c r="DM170" s="22"/>
      <c r="DN170" s="22"/>
      <c r="DO170" s="22"/>
      <c r="DP170" s="22"/>
      <c r="DQ170" s="22"/>
      <c r="DR170" s="31"/>
      <c r="DS170" s="102">
        <v>2018</v>
      </c>
      <c r="DT170" s="13"/>
      <c r="DU170" s="102">
        <v>2020</v>
      </c>
      <c r="DV170" s="102">
        <v>2019</v>
      </c>
      <c r="DW170" s="103" t="s">
        <v>571</v>
      </c>
      <c r="DX170" s="104" t="s">
        <v>572</v>
      </c>
      <c r="DY170" s="22"/>
      <c r="DZ170" s="22"/>
      <c r="EA170" s="30"/>
      <c r="EB170" s="22"/>
      <c r="EC170" s="22"/>
      <c r="ED170" s="22"/>
      <c r="EE170" s="22"/>
      <c r="EF170" s="22"/>
      <c r="EG170" s="22"/>
      <c r="EH170" s="22"/>
      <c r="EI170" s="31"/>
      <c r="EJ170" s="102">
        <v>2018</v>
      </c>
      <c r="EK170" s="13"/>
      <c r="EL170" s="102">
        <v>2020</v>
      </c>
      <c r="EM170" s="102">
        <v>2019</v>
      </c>
      <c r="EN170" s="103" t="s">
        <v>571</v>
      </c>
      <c r="EO170" s="104" t="s">
        <v>572</v>
      </c>
      <c r="EP170" s="22"/>
      <c r="EQ170" s="22"/>
      <c r="ER170" s="30"/>
      <c r="ES170" s="22"/>
      <c r="ET170" s="22"/>
      <c r="EU170" s="22"/>
      <c r="EV170" s="22"/>
      <c r="EW170" s="22"/>
      <c r="EX170" s="22"/>
      <c r="EY170" s="22"/>
      <c r="EZ170" s="31"/>
      <c r="FA170" s="102">
        <v>2018</v>
      </c>
      <c r="FB170" s="13"/>
      <c r="FC170" s="102">
        <v>2020</v>
      </c>
      <c r="FD170" s="102">
        <v>2019</v>
      </c>
      <c r="FE170" s="103" t="s">
        <v>571</v>
      </c>
      <c r="FF170" s="104" t="s">
        <v>572</v>
      </c>
      <c r="FG170" s="22"/>
      <c r="FH170" s="22"/>
      <c r="FI170" s="30"/>
      <c r="FJ170" s="22"/>
      <c r="FK170" s="22"/>
      <c r="FL170" s="22"/>
      <c r="FM170" s="22"/>
      <c r="FN170" s="22"/>
      <c r="FO170" s="22"/>
      <c r="FP170" s="22"/>
      <c r="FQ170" s="31"/>
      <c r="FR170" s="102">
        <v>2018</v>
      </c>
      <c r="FS170" s="13"/>
    </row>
    <row r="171" spans="1:175" x14ac:dyDescent="0.2">
      <c r="A171" s="42">
        <v>751</v>
      </c>
      <c r="B171" s="86" t="str">
        <f>VLOOKUP($A171&amp;B$1,TEXTDF,(SPRCODE="DE")*2+(SPRCODE="FR")*3,FALSE)</f>
        <v>Buchwert der Kapitalanlagen</v>
      </c>
      <c r="C171" s="46"/>
      <c r="D171" s="46"/>
      <c r="E171" s="46"/>
      <c r="F171" s="80">
        <f t="shared" ref="F171:F172" si="88">+W171*$G$5+AN171*$H$5+BE171*$I$5+BV171*$K$5+CM171*$L$5+DD171*$M$5+DU171*$N$5+EL171*$P$5+FC171*$Q$5</f>
        <v>162702759.53349936</v>
      </c>
      <c r="G171" s="80">
        <f t="shared" ref="G171:G172" si="89">+X171*$G$5+AO171*$H$5+BF171*$I$5+BW171*$K$5+CN171*$L$5+DE171*$M$5+DV171*$N$5+EM171*$P$5+FD171*$Q$5</f>
        <v>164328805.42445001</v>
      </c>
      <c r="H171" s="93">
        <f t="shared" ref="H171:H173" si="90">+IFERROR(F171-G171,"")</f>
        <v>-1626045.89095065</v>
      </c>
      <c r="I171" s="94">
        <f t="shared" ref="I171:I173" si="91">+IFERROR(F171/G171-1,"")</f>
        <v>-9.8950752228174066E-3</v>
      </c>
      <c r="J171" s="22"/>
      <c r="K171" s="22"/>
      <c r="L171" s="30"/>
      <c r="M171" s="22"/>
      <c r="N171" s="22"/>
      <c r="O171" s="22"/>
      <c r="P171" s="22"/>
      <c r="Q171" s="22"/>
      <c r="R171" s="22"/>
      <c r="S171" s="22"/>
      <c r="T171" s="22"/>
      <c r="U171" s="80">
        <f>+AL171*$G$5+BC171*$H$5+BT171*$I$5+CK171*$K$5+DB171*$L$5+DS171*$M$5+EJ171*$N$5+FA171*$P$5+FR171*$Q$5</f>
        <v>188910821.73306</v>
      </c>
      <c r="V171" s="13"/>
      <c r="W171" s="80">
        <v>76043480.07852</v>
      </c>
      <c r="X171" s="80">
        <v>74146764.644639999</v>
      </c>
      <c r="Y171" s="93">
        <v>1896715.4338800013</v>
      </c>
      <c r="Z171" s="94">
        <v>2.5580555577445763E-2</v>
      </c>
      <c r="AA171" s="22"/>
      <c r="AB171" s="22"/>
      <c r="AC171" s="30"/>
      <c r="AD171" s="22"/>
      <c r="AE171" s="22"/>
      <c r="AF171" s="22"/>
      <c r="AG171" s="22"/>
      <c r="AH171" s="22"/>
      <c r="AI171" s="22"/>
      <c r="AJ171" s="22"/>
      <c r="AK171" s="22"/>
      <c r="AL171" s="30">
        <v>71506877.842649996</v>
      </c>
      <c r="AM171" s="13"/>
      <c r="AN171" s="80">
        <v>23343776.576859348</v>
      </c>
      <c r="AO171" s="80">
        <v>24251319.025200002</v>
      </c>
      <c r="AP171" s="93">
        <v>-907542.44834065437</v>
      </c>
      <c r="AQ171" s="94">
        <v>-3.7422395350851234E-2</v>
      </c>
      <c r="AR171" s="22"/>
      <c r="AS171" s="22"/>
      <c r="AT171" s="30"/>
      <c r="AU171" s="22"/>
      <c r="AV171" s="22"/>
      <c r="AW171" s="22"/>
      <c r="AX171" s="22"/>
      <c r="AY171" s="22"/>
      <c r="AZ171" s="22"/>
      <c r="BA171" s="22"/>
      <c r="BB171" s="22"/>
      <c r="BC171" s="80">
        <v>52475029.761300005</v>
      </c>
      <c r="BD171" s="13"/>
      <c r="BE171" s="80">
        <v>18813318.083269995</v>
      </c>
      <c r="BF171" s="80">
        <v>19274310.733279999</v>
      </c>
      <c r="BG171" s="93">
        <v>-460992.65001000464</v>
      </c>
      <c r="BH171" s="94">
        <v>-2.3917464877954431E-2</v>
      </c>
      <c r="BI171" s="22"/>
      <c r="BJ171" s="22"/>
      <c r="BK171" s="30"/>
      <c r="BL171" s="22"/>
      <c r="BM171" s="22"/>
      <c r="BN171" s="22"/>
      <c r="BO171" s="22"/>
      <c r="BP171" s="22"/>
      <c r="BQ171" s="22"/>
      <c r="BR171" s="22"/>
      <c r="BS171" s="22"/>
      <c r="BT171" s="80">
        <v>18604081.113290001</v>
      </c>
      <c r="BU171" s="13"/>
      <c r="BV171" s="80">
        <v>17615916.359470002</v>
      </c>
      <c r="BW171" s="80">
        <v>19445499.211790007</v>
      </c>
      <c r="BX171" s="93">
        <v>-1829582.8523200043</v>
      </c>
      <c r="BY171" s="94">
        <v>-9.4087728599464793E-2</v>
      </c>
      <c r="BZ171" s="22"/>
      <c r="CA171" s="22"/>
      <c r="CB171" s="30"/>
      <c r="CC171" s="22"/>
      <c r="CD171" s="22"/>
      <c r="CE171" s="22"/>
      <c r="CF171" s="22"/>
      <c r="CG171" s="22"/>
      <c r="CH171" s="22"/>
      <c r="CI171" s="22"/>
      <c r="CJ171" s="22"/>
      <c r="CK171" s="80">
        <v>19194572.293540001</v>
      </c>
      <c r="CL171" s="13"/>
      <c r="CM171" s="80">
        <v>11417888.702550001</v>
      </c>
      <c r="CN171" s="80">
        <v>11520329.816919999</v>
      </c>
      <c r="CO171" s="93">
        <v>-102441.11436999775</v>
      </c>
      <c r="CP171" s="94">
        <v>-8.8922032613634183E-3</v>
      </c>
      <c r="CQ171" s="22"/>
      <c r="CR171" s="22"/>
      <c r="CS171" s="30"/>
      <c r="CT171" s="22"/>
      <c r="CU171" s="22"/>
      <c r="CV171" s="22"/>
      <c r="CW171" s="22"/>
      <c r="CX171" s="22"/>
      <c r="CY171" s="22"/>
      <c r="CZ171" s="22"/>
      <c r="DA171" s="22"/>
      <c r="DB171" s="80">
        <v>11271008.900240002</v>
      </c>
      <c r="DC171" s="13"/>
      <c r="DD171" s="80">
        <v>3681406.9242500006</v>
      </c>
      <c r="DE171" s="80">
        <v>3780501.0583699998</v>
      </c>
      <c r="DF171" s="93">
        <v>-99094.134119999129</v>
      </c>
      <c r="DG171" s="94">
        <v>-2.6211904874515413E-2</v>
      </c>
      <c r="DH171" s="22"/>
      <c r="DI171" s="22"/>
      <c r="DJ171" s="30"/>
      <c r="DK171" s="22"/>
      <c r="DL171" s="22"/>
      <c r="DM171" s="22"/>
      <c r="DN171" s="22"/>
      <c r="DO171" s="22"/>
      <c r="DP171" s="22"/>
      <c r="DQ171" s="22"/>
      <c r="DR171" s="22"/>
      <c r="DS171" s="80">
        <v>3756188.0317799998</v>
      </c>
      <c r="DT171" s="13"/>
      <c r="DU171" s="80">
        <v>8343177.3599300003</v>
      </c>
      <c r="DV171" s="80">
        <v>8457334.0351600014</v>
      </c>
      <c r="DW171" s="93">
        <v>-114156.6752300011</v>
      </c>
      <c r="DX171" s="94">
        <v>-1.3497950389024904E-2</v>
      </c>
      <c r="DY171" s="22"/>
      <c r="DZ171" s="22"/>
      <c r="EA171" s="30"/>
      <c r="EB171" s="22"/>
      <c r="EC171" s="22"/>
      <c r="ED171" s="22"/>
      <c r="EE171" s="22"/>
      <c r="EF171" s="22"/>
      <c r="EG171" s="22"/>
      <c r="EH171" s="22"/>
      <c r="EI171" s="22"/>
      <c r="EJ171" s="80">
        <v>8640198.3277000003</v>
      </c>
      <c r="EK171" s="13"/>
      <c r="EL171" s="80">
        <v>3291203.6140000001</v>
      </c>
      <c r="EM171" s="80">
        <v>3290078.156</v>
      </c>
      <c r="EN171" s="93">
        <v>1125.4580000001006</v>
      </c>
      <c r="EO171" s="94">
        <v>3.4207637224281662E-4</v>
      </c>
      <c r="EP171" s="22"/>
      <c r="EQ171" s="22"/>
      <c r="ER171" s="30"/>
      <c r="ES171" s="22"/>
      <c r="ET171" s="22"/>
      <c r="EU171" s="22"/>
      <c r="EV171" s="22"/>
      <c r="EW171" s="22"/>
      <c r="EX171" s="22"/>
      <c r="EY171" s="22"/>
      <c r="EZ171" s="22"/>
      <c r="FA171" s="80">
        <v>3301384.4259999995</v>
      </c>
      <c r="FB171" s="13"/>
      <c r="FC171" s="80">
        <v>152591.83465</v>
      </c>
      <c r="FD171" s="80">
        <v>162668.74309</v>
      </c>
      <c r="FE171" s="93">
        <v>-10076.908439999999</v>
      </c>
      <c r="FF171" s="94">
        <v>-6.1947416870521521E-2</v>
      </c>
      <c r="FG171" s="22"/>
      <c r="FH171" s="22"/>
      <c r="FI171" s="30"/>
      <c r="FJ171" s="22"/>
      <c r="FK171" s="22"/>
      <c r="FL171" s="22"/>
      <c r="FM171" s="22"/>
      <c r="FN171" s="22"/>
      <c r="FO171" s="22"/>
      <c r="FP171" s="22"/>
      <c r="FQ171" s="22"/>
      <c r="FR171" s="80">
        <v>161481.03655999998</v>
      </c>
      <c r="FS171" s="13"/>
    </row>
    <row r="172" spans="1:175" x14ac:dyDescent="0.2">
      <c r="A172" s="42">
        <v>752</v>
      </c>
      <c r="B172" s="86" t="str">
        <f>VLOOKUP($A172&amp;B$1,TEXTDF,(SPRCODE="DE")*2+(SPRCODE="FR")*3,FALSE)</f>
        <v>Marktwert der Kapitalanlagen</v>
      </c>
      <c r="C172" s="46"/>
      <c r="D172" s="46"/>
      <c r="E172" s="46"/>
      <c r="F172" s="80">
        <f t="shared" si="88"/>
        <v>186227663.10459191</v>
      </c>
      <c r="G172" s="80">
        <f t="shared" si="89"/>
        <v>186138593.08999029</v>
      </c>
      <c r="H172" s="93">
        <f t="shared" si="90"/>
        <v>89070.014601618052</v>
      </c>
      <c r="I172" s="94">
        <f t="shared" si="91"/>
        <v>4.7851449354485709E-4</v>
      </c>
      <c r="J172" s="22"/>
      <c r="K172" s="22"/>
      <c r="L172" s="30"/>
      <c r="M172" s="22"/>
      <c r="N172" s="22"/>
      <c r="O172" s="22"/>
      <c r="P172" s="22"/>
      <c r="Q172" s="22"/>
      <c r="R172" s="22"/>
      <c r="S172" s="22"/>
      <c r="T172" s="22"/>
      <c r="U172" s="80">
        <f>+AL172*$G$5+BC172*$H$5+BT172*$I$5+CK172*$K$5+DB172*$L$5+DS172*$M$5+EJ172*$N$5+FA172*$P$5+FR172*$Q$5</f>
        <v>207537095.60149002</v>
      </c>
      <c r="V172" s="13"/>
      <c r="W172" s="80">
        <v>88291043.317930013</v>
      </c>
      <c r="X172" s="80">
        <v>85264370.59149</v>
      </c>
      <c r="Y172" s="93">
        <v>3026672.7264400125</v>
      </c>
      <c r="Z172" s="94">
        <v>3.5497508577657877E-2</v>
      </c>
      <c r="AA172" s="22"/>
      <c r="AB172" s="22"/>
      <c r="AC172" s="30"/>
      <c r="AD172" s="22"/>
      <c r="AE172" s="22"/>
      <c r="AF172" s="22"/>
      <c r="AG172" s="22"/>
      <c r="AH172" s="22"/>
      <c r="AI172" s="22"/>
      <c r="AJ172" s="22"/>
      <c r="AK172" s="22"/>
      <c r="AL172" s="30">
        <v>79636748.546120033</v>
      </c>
      <c r="AM172" s="13"/>
      <c r="AN172" s="80">
        <v>26515177.666000001</v>
      </c>
      <c r="AO172" s="80">
        <v>27361531.602669999</v>
      </c>
      <c r="AP172" s="93">
        <v>-846353.93666999787</v>
      </c>
      <c r="AQ172" s="94">
        <v>-3.0932257337064062E-2</v>
      </c>
      <c r="AR172" s="22"/>
      <c r="AS172" s="22"/>
      <c r="AT172" s="30"/>
      <c r="AU172" s="22"/>
      <c r="AV172" s="22"/>
      <c r="AW172" s="22"/>
      <c r="AX172" s="22"/>
      <c r="AY172" s="22"/>
      <c r="AZ172" s="22"/>
      <c r="BA172" s="22"/>
      <c r="BB172" s="22"/>
      <c r="BC172" s="80">
        <v>57768400.899319999</v>
      </c>
      <c r="BD172" s="13"/>
      <c r="BE172" s="80">
        <v>21181171.267140005</v>
      </c>
      <c r="BF172" s="80">
        <v>21460851.184110001</v>
      </c>
      <c r="BG172" s="93">
        <v>-279679.91696999595</v>
      </c>
      <c r="BH172" s="94">
        <v>-1.3032098054762908E-2</v>
      </c>
      <c r="BI172" s="22"/>
      <c r="BJ172" s="22"/>
      <c r="BK172" s="30"/>
      <c r="BL172" s="22"/>
      <c r="BM172" s="22"/>
      <c r="BN172" s="22"/>
      <c r="BO172" s="22"/>
      <c r="BP172" s="22"/>
      <c r="BQ172" s="22"/>
      <c r="BR172" s="22"/>
      <c r="BS172" s="22"/>
      <c r="BT172" s="80">
        <v>20250503.037020002</v>
      </c>
      <c r="BU172" s="13"/>
      <c r="BV172" s="80">
        <v>19692430.194079999</v>
      </c>
      <c r="BW172" s="80">
        <v>21354717.245960001</v>
      </c>
      <c r="BX172" s="93">
        <v>-1662287.051880002</v>
      </c>
      <c r="BY172" s="94">
        <v>-7.7841679322374624E-2</v>
      </c>
      <c r="BZ172" s="22"/>
      <c r="CA172" s="22"/>
      <c r="CB172" s="30"/>
      <c r="CC172" s="22"/>
      <c r="CD172" s="22"/>
      <c r="CE172" s="22"/>
      <c r="CF172" s="22"/>
      <c r="CG172" s="22"/>
      <c r="CH172" s="22"/>
      <c r="CI172" s="22"/>
      <c r="CJ172" s="22"/>
      <c r="CK172" s="80">
        <v>20472497.864560001</v>
      </c>
      <c r="CL172" s="13"/>
      <c r="CM172" s="80">
        <v>13346287.410656778</v>
      </c>
      <c r="CN172" s="80">
        <v>13347992.163480297</v>
      </c>
      <c r="CO172" s="93">
        <v>-1704.7528235185891</v>
      </c>
      <c r="CP172" s="94">
        <v>-1.2771604917349855E-4</v>
      </c>
      <c r="CQ172" s="22"/>
      <c r="CR172" s="22"/>
      <c r="CS172" s="30"/>
      <c r="CT172" s="22"/>
      <c r="CU172" s="22"/>
      <c r="CV172" s="22"/>
      <c r="CW172" s="22"/>
      <c r="CX172" s="22"/>
      <c r="CY172" s="22"/>
      <c r="CZ172" s="22"/>
      <c r="DA172" s="22"/>
      <c r="DB172" s="80">
        <v>12435113.009040007</v>
      </c>
      <c r="DC172" s="13"/>
      <c r="DD172" s="80">
        <v>4046840.8303751121</v>
      </c>
      <c r="DE172" s="80">
        <v>4131119.9101200001</v>
      </c>
      <c r="DF172" s="93">
        <v>-84279.079744888004</v>
      </c>
      <c r="DG172" s="94">
        <v>-2.0401024801635415E-2</v>
      </c>
      <c r="DH172" s="22"/>
      <c r="DI172" s="22"/>
      <c r="DJ172" s="30"/>
      <c r="DK172" s="22"/>
      <c r="DL172" s="22"/>
      <c r="DM172" s="22"/>
      <c r="DN172" s="22"/>
      <c r="DO172" s="22"/>
      <c r="DP172" s="22"/>
      <c r="DQ172" s="22"/>
      <c r="DR172" s="22"/>
      <c r="DS172" s="80">
        <v>3966195.2621200001</v>
      </c>
      <c r="DT172" s="13"/>
      <c r="DU172" s="80">
        <v>9294626.5824099965</v>
      </c>
      <c r="DV172" s="80">
        <v>9364055.6312499996</v>
      </c>
      <c r="DW172" s="93">
        <v>-69429.048840003088</v>
      </c>
      <c r="DX172" s="94">
        <v>-7.4144207994987221E-3</v>
      </c>
      <c r="DY172" s="22"/>
      <c r="DZ172" s="22"/>
      <c r="EA172" s="30"/>
      <c r="EB172" s="22"/>
      <c r="EC172" s="22"/>
      <c r="ED172" s="22"/>
      <c r="EE172" s="22"/>
      <c r="EF172" s="22"/>
      <c r="EG172" s="22"/>
      <c r="EH172" s="22"/>
      <c r="EI172" s="22"/>
      <c r="EJ172" s="80">
        <v>9288845.0863099992</v>
      </c>
      <c r="EK172" s="13"/>
      <c r="EL172" s="80">
        <v>3691417.8360000001</v>
      </c>
      <c r="EM172" s="80">
        <v>3675313.7879999997</v>
      </c>
      <c r="EN172" s="93">
        <v>16104.048000000417</v>
      </c>
      <c r="EO172" s="94">
        <v>4.381679750061318E-3</v>
      </c>
      <c r="EP172" s="22"/>
      <c r="EQ172" s="22"/>
      <c r="ER172" s="30"/>
      <c r="ES172" s="22"/>
      <c r="ET172" s="22"/>
      <c r="EU172" s="22"/>
      <c r="EV172" s="22"/>
      <c r="EW172" s="22"/>
      <c r="EX172" s="22"/>
      <c r="EY172" s="22"/>
      <c r="EZ172" s="22"/>
      <c r="FA172" s="80">
        <v>3543651.8969999999</v>
      </c>
      <c r="FB172" s="13"/>
      <c r="FC172" s="80">
        <v>168668</v>
      </c>
      <c r="FD172" s="80">
        <v>178640.97291000001</v>
      </c>
      <c r="FE172" s="93">
        <v>-9972.9729100000113</v>
      </c>
      <c r="FF172" s="94">
        <v>-5.5826906602352788E-2</v>
      </c>
      <c r="FG172" s="22"/>
      <c r="FH172" s="22"/>
      <c r="FI172" s="30"/>
      <c r="FJ172" s="22"/>
      <c r="FK172" s="22"/>
      <c r="FL172" s="22"/>
      <c r="FM172" s="22"/>
      <c r="FN172" s="22"/>
      <c r="FO172" s="22"/>
      <c r="FP172" s="22"/>
      <c r="FQ172" s="22"/>
      <c r="FR172" s="80">
        <v>175140</v>
      </c>
      <c r="FS172" s="13"/>
    </row>
    <row r="173" spans="1:175" x14ac:dyDescent="0.2">
      <c r="A173" s="42">
        <v>753</v>
      </c>
      <c r="B173" s="86" t="str">
        <f>VLOOKUP($A173&amp;B$1,TEXTDF,(SPRCODE="DE")*2+(SPRCODE="FR")*3,FALSE)</f>
        <v>Stille Reserven</v>
      </c>
      <c r="C173" s="46"/>
      <c r="D173" s="46"/>
      <c r="E173" s="46"/>
      <c r="F173" s="80">
        <f>+F172-F171</f>
        <v>23524903.571092546</v>
      </c>
      <c r="G173" s="80">
        <f>+G172-G171</f>
        <v>21809787.665540278</v>
      </c>
      <c r="H173" s="93">
        <f t="shared" si="90"/>
        <v>1715115.905552268</v>
      </c>
      <c r="I173" s="94">
        <f t="shared" si="91"/>
        <v>7.863973422639825E-2</v>
      </c>
      <c r="J173" s="22"/>
      <c r="K173" s="22"/>
      <c r="L173" s="30"/>
      <c r="M173" s="22"/>
      <c r="N173" s="22"/>
      <c r="O173" s="22"/>
      <c r="P173" s="22"/>
      <c r="Q173" s="22"/>
      <c r="R173" s="22"/>
      <c r="S173" s="22"/>
      <c r="T173" s="22"/>
      <c r="U173" s="80">
        <f>+U172-U171</f>
        <v>18626273.868430018</v>
      </c>
      <c r="V173" s="13"/>
      <c r="W173" s="80">
        <v>12247563.239410013</v>
      </c>
      <c r="X173" s="80">
        <v>11117605.946850002</v>
      </c>
      <c r="Y173" s="93">
        <v>1129957.2925600111</v>
      </c>
      <c r="Z173" s="94">
        <v>0.10163674607303075</v>
      </c>
      <c r="AA173" s="22"/>
      <c r="AB173" s="22"/>
      <c r="AC173" s="30"/>
      <c r="AD173" s="22"/>
      <c r="AE173" s="22"/>
      <c r="AF173" s="22"/>
      <c r="AG173" s="22"/>
      <c r="AH173" s="22"/>
      <c r="AI173" s="22"/>
      <c r="AJ173" s="22"/>
      <c r="AK173" s="22"/>
      <c r="AL173" s="30">
        <v>8129870.7034700364</v>
      </c>
      <c r="AM173" s="13"/>
      <c r="AN173" s="80">
        <v>3171401.0891406536</v>
      </c>
      <c r="AO173" s="80">
        <v>3110212.5774699971</v>
      </c>
      <c r="AP173" s="93">
        <v>61188.511670656502</v>
      </c>
      <c r="AQ173" s="94">
        <v>1.9673417860212705E-2</v>
      </c>
      <c r="AR173" s="22"/>
      <c r="AS173" s="22"/>
      <c r="AT173" s="30"/>
      <c r="AU173" s="22"/>
      <c r="AV173" s="22"/>
      <c r="AW173" s="22"/>
      <c r="AX173" s="22"/>
      <c r="AY173" s="22"/>
      <c r="AZ173" s="22"/>
      <c r="BA173" s="22"/>
      <c r="BB173" s="22"/>
      <c r="BC173" s="80">
        <v>5293371.1380199939</v>
      </c>
      <c r="BD173" s="13"/>
      <c r="BE173" s="80">
        <v>2367853.1838700101</v>
      </c>
      <c r="BF173" s="80">
        <v>2186540.4508300014</v>
      </c>
      <c r="BG173" s="93">
        <v>181312.73304000869</v>
      </c>
      <c r="BH173" s="94">
        <v>8.2922194726003484E-2</v>
      </c>
      <c r="BI173" s="22"/>
      <c r="BJ173" s="22"/>
      <c r="BK173" s="30"/>
      <c r="BL173" s="22"/>
      <c r="BM173" s="22"/>
      <c r="BN173" s="22"/>
      <c r="BO173" s="22"/>
      <c r="BP173" s="22"/>
      <c r="BQ173" s="22"/>
      <c r="BR173" s="22"/>
      <c r="BS173" s="22"/>
      <c r="BT173" s="80">
        <v>1646421.9237300009</v>
      </c>
      <c r="BU173" s="13"/>
      <c r="BV173" s="80">
        <v>2076513.8346099965</v>
      </c>
      <c r="BW173" s="80">
        <v>1909218.0341699943</v>
      </c>
      <c r="BX173" s="93">
        <v>167295.80044000223</v>
      </c>
      <c r="BY173" s="94">
        <v>8.7625298654132822E-2</v>
      </c>
      <c r="BZ173" s="22"/>
      <c r="CA173" s="22"/>
      <c r="CB173" s="30"/>
      <c r="CC173" s="22"/>
      <c r="CD173" s="22"/>
      <c r="CE173" s="22"/>
      <c r="CF173" s="22"/>
      <c r="CG173" s="22"/>
      <c r="CH173" s="22"/>
      <c r="CI173" s="22"/>
      <c r="CJ173" s="22"/>
      <c r="CK173" s="80">
        <v>1277925.5710199997</v>
      </c>
      <c r="CL173" s="13"/>
      <c r="CM173" s="80">
        <v>1928398.7081067767</v>
      </c>
      <c r="CN173" s="80">
        <v>1827662.3465602975</v>
      </c>
      <c r="CO173" s="93">
        <v>100736.36154647917</v>
      </c>
      <c r="CP173" s="94">
        <v>5.511759966826868E-2</v>
      </c>
      <c r="CQ173" s="22"/>
      <c r="CR173" s="22"/>
      <c r="CS173" s="30"/>
      <c r="CT173" s="22"/>
      <c r="CU173" s="22"/>
      <c r="CV173" s="22"/>
      <c r="CW173" s="22"/>
      <c r="CX173" s="22"/>
      <c r="CY173" s="22"/>
      <c r="CZ173" s="22"/>
      <c r="DA173" s="22"/>
      <c r="DB173" s="80">
        <v>1164104.1088000052</v>
      </c>
      <c r="DC173" s="13"/>
      <c r="DD173" s="80">
        <v>365433.90612511151</v>
      </c>
      <c r="DE173" s="80">
        <v>350618.85175000038</v>
      </c>
      <c r="DF173" s="93">
        <v>14815.054375111125</v>
      </c>
      <c r="DG173" s="94">
        <v>4.2254015439177284E-2</v>
      </c>
      <c r="DH173" s="22"/>
      <c r="DI173" s="22"/>
      <c r="DJ173" s="30"/>
      <c r="DK173" s="22"/>
      <c r="DL173" s="22"/>
      <c r="DM173" s="22"/>
      <c r="DN173" s="22"/>
      <c r="DO173" s="22"/>
      <c r="DP173" s="22"/>
      <c r="DQ173" s="22"/>
      <c r="DR173" s="22"/>
      <c r="DS173" s="80">
        <v>210007.23034000024</v>
      </c>
      <c r="DT173" s="13"/>
      <c r="DU173" s="80">
        <v>951449.22247999627</v>
      </c>
      <c r="DV173" s="80">
        <v>906721.59608999826</v>
      </c>
      <c r="DW173" s="93">
        <v>44727.626389998011</v>
      </c>
      <c r="DX173" s="94">
        <v>4.9328952329881881E-2</v>
      </c>
      <c r="DY173" s="22"/>
      <c r="DZ173" s="22"/>
      <c r="EA173" s="30"/>
      <c r="EB173" s="22"/>
      <c r="EC173" s="22"/>
      <c r="ED173" s="22"/>
      <c r="EE173" s="22"/>
      <c r="EF173" s="22"/>
      <c r="EG173" s="22"/>
      <c r="EH173" s="22"/>
      <c r="EI173" s="22"/>
      <c r="EJ173" s="80">
        <v>648646.75860999897</v>
      </c>
      <c r="EK173" s="13"/>
      <c r="EL173" s="80">
        <v>400214.22200000007</v>
      </c>
      <c r="EM173" s="80">
        <v>385235.63199999975</v>
      </c>
      <c r="EN173" s="93">
        <v>14978.590000000317</v>
      </c>
      <c r="EO173" s="94">
        <v>3.8881631800872229E-2</v>
      </c>
      <c r="EP173" s="22"/>
      <c r="EQ173" s="22"/>
      <c r="ER173" s="30"/>
      <c r="ES173" s="22"/>
      <c r="ET173" s="22"/>
      <c r="EU173" s="22"/>
      <c r="EV173" s="22"/>
      <c r="EW173" s="22"/>
      <c r="EX173" s="22"/>
      <c r="EY173" s="22"/>
      <c r="EZ173" s="22"/>
      <c r="FA173" s="80">
        <v>242267.47100000037</v>
      </c>
      <c r="FB173" s="13"/>
      <c r="FC173" s="80">
        <v>16076.165349999996</v>
      </c>
      <c r="FD173" s="80">
        <v>15972.229820000008</v>
      </c>
      <c r="FE173" s="93">
        <v>103.93552999998792</v>
      </c>
      <c r="FF173" s="94">
        <v>6.5072648697956925E-3</v>
      </c>
      <c r="FG173" s="22"/>
      <c r="FH173" s="22"/>
      <c r="FI173" s="30"/>
      <c r="FJ173" s="22"/>
      <c r="FK173" s="22"/>
      <c r="FL173" s="22"/>
      <c r="FM173" s="22"/>
      <c r="FN173" s="22"/>
      <c r="FO173" s="22"/>
      <c r="FP173" s="22"/>
      <c r="FQ173" s="22"/>
      <c r="FR173" s="80">
        <v>13658.963440000021</v>
      </c>
      <c r="FS173" s="13"/>
    </row>
    <row r="174" spans="1:175" x14ac:dyDescent="0.2">
      <c r="A174" s="42"/>
      <c r="B174" s="46"/>
      <c r="C174" s="46"/>
      <c r="D174" s="46"/>
      <c r="E174" s="46"/>
      <c r="F174" s="80"/>
      <c r="G174" s="80"/>
      <c r="H174" s="93"/>
      <c r="I174" s="94"/>
      <c r="J174" s="22"/>
      <c r="K174" s="30"/>
      <c r="L174" s="30"/>
      <c r="M174" s="22"/>
      <c r="N174" s="22"/>
      <c r="O174" s="22"/>
      <c r="P174" s="22"/>
      <c r="Q174" s="22"/>
      <c r="R174" s="22"/>
      <c r="S174" s="22"/>
      <c r="T174" s="22"/>
      <c r="U174" s="22"/>
      <c r="V174" s="13"/>
      <c r="W174" s="80"/>
      <c r="X174" s="80"/>
      <c r="Y174" s="93"/>
      <c r="Z174" s="94"/>
      <c r="AA174" s="22"/>
      <c r="AB174" s="30"/>
      <c r="AC174" s="30"/>
      <c r="AD174" s="22"/>
      <c r="AE174" s="22"/>
      <c r="AF174" s="22"/>
      <c r="AG174" s="22"/>
      <c r="AH174" s="22"/>
      <c r="AI174" s="22"/>
      <c r="AJ174" s="22"/>
      <c r="AK174" s="22"/>
      <c r="AL174" s="22"/>
      <c r="AM174" s="13"/>
      <c r="AN174" s="80"/>
      <c r="AO174" s="80"/>
      <c r="AP174" s="93"/>
      <c r="AQ174" s="94"/>
      <c r="AR174" s="22"/>
      <c r="AS174" s="30"/>
      <c r="AT174" s="30"/>
      <c r="AU174" s="22"/>
      <c r="AV174" s="22"/>
      <c r="AW174" s="22"/>
      <c r="AX174" s="22"/>
      <c r="AY174" s="22"/>
      <c r="AZ174" s="22"/>
      <c r="BA174" s="22"/>
      <c r="BB174" s="22"/>
      <c r="BC174" s="22"/>
      <c r="BD174" s="13"/>
      <c r="BE174" s="80"/>
      <c r="BF174" s="80"/>
      <c r="BG174" s="93"/>
      <c r="BH174" s="94"/>
      <c r="BI174" s="22"/>
      <c r="BJ174" s="30"/>
      <c r="BK174" s="30"/>
      <c r="BL174" s="22"/>
      <c r="BM174" s="22"/>
      <c r="BN174" s="22"/>
      <c r="BO174" s="22"/>
      <c r="BP174" s="22"/>
      <c r="BQ174" s="22"/>
      <c r="BR174" s="22"/>
      <c r="BS174" s="22"/>
      <c r="BT174" s="22"/>
      <c r="BU174" s="13"/>
      <c r="BV174" s="80"/>
      <c r="BW174" s="80"/>
      <c r="BX174" s="93"/>
      <c r="BY174" s="94"/>
      <c r="BZ174" s="22"/>
      <c r="CA174" s="30"/>
      <c r="CB174" s="30"/>
      <c r="CC174" s="22"/>
      <c r="CD174" s="22"/>
      <c r="CE174" s="22"/>
      <c r="CF174" s="22"/>
      <c r="CG174" s="22"/>
      <c r="CH174" s="22"/>
      <c r="CI174" s="22"/>
      <c r="CJ174" s="22"/>
      <c r="CK174" s="22"/>
      <c r="CL174" s="13"/>
      <c r="CM174" s="80"/>
      <c r="CN174" s="80"/>
      <c r="CO174" s="93"/>
      <c r="CP174" s="94"/>
      <c r="CQ174" s="22"/>
      <c r="CR174" s="30"/>
      <c r="CS174" s="30"/>
      <c r="CT174" s="22"/>
      <c r="CU174" s="22"/>
      <c r="CV174" s="22"/>
      <c r="CW174" s="22"/>
      <c r="CX174" s="22"/>
      <c r="CY174" s="22"/>
      <c r="CZ174" s="22"/>
      <c r="DA174" s="22"/>
      <c r="DB174" s="22"/>
      <c r="DC174" s="13"/>
      <c r="DD174" s="80"/>
      <c r="DE174" s="80"/>
      <c r="DF174" s="93"/>
      <c r="DG174" s="94"/>
      <c r="DH174" s="22"/>
      <c r="DI174" s="30"/>
      <c r="DJ174" s="30"/>
      <c r="DK174" s="22"/>
      <c r="DL174" s="22"/>
      <c r="DM174" s="22"/>
      <c r="DN174" s="22"/>
      <c r="DO174" s="22"/>
      <c r="DP174" s="22"/>
      <c r="DQ174" s="22"/>
      <c r="DR174" s="22"/>
      <c r="DS174" s="22"/>
      <c r="DT174" s="13"/>
      <c r="DU174" s="80"/>
      <c r="DV174" s="80"/>
      <c r="DW174" s="93"/>
      <c r="DX174" s="94"/>
      <c r="DY174" s="22"/>
      <c r="DZ174" s="30"/>
      <c r="EA174" s="30"/>
      <c r="EB174" s="22"/>
      <c r="EC174" s="22"/>
      <c r="ED174" s="22"/>
      <c r="EE174" s="22"/>
      <c r="EF174" s="22"/>
      <c r="EG174" s="22"/>
      <c r="EH174" s="22"/>
      <c r="EI174" s="22"/>
      <c r="EJ174" s="22"/>
      <c r="EK174" s="13"/>
      <c r="EL174" s="80"/>
      <c r="EM174" s="80"/>
      <c r="EN174" s="93"/>
      <c r="EO174" s="94"/>
      <c r="EP174" s="22"/>
      <c r="EQ174" s="30"/>
      <c r="ER174" s="30"/>
      <c r="ES174" s="22"/>
      <c r="ET174" s="22"/>
      <c r="EU174" s="22"/>
      <c r="EV174" s="22"/>
      <c r="EW174" s="22"/>
      <c r="EX174" s="22"/>
      <c r="EY174" s="22"/>
      <c r="EZ174" s="22"/>
      <c r="FA174" s="22"/>
      <c r="FB174" s="13"/>
      <c r="FC174" s="80"/>
      <c r="FD174" s="80"/>
      <c r="FE174" s="93"/>
      <c r="FF174" s="94"/>
      <c r="FG174" s="22"/>
      <c r="FH174" s="30"/>
      <c r="FI174" s="30"/>
      <c r="FJ174" s="22"/>
      <c r="FK174" s="22"/>
      <c r="FL174" s="22"/>
      <c r="FM174" s="22"/>
      <c r="FN174" s="22"/>
      <c r="FO174" s="22"/>
      <c r="FP174" s="22"/>
      <c r="FQ174" s="22"/>
      <c r="FR174" s="22"/>
      <c r="FS174" s="13"/>
    </row>
    <row r="175" spans="1:175" x14ac:dyDescent="0.2">
      <c r="A175" s="42">
        <v>754</v>
      </c>
      <c r="B175" s="61" t="str">
        <f>VLOOKUP($A175&amp;B$1,TEXTDF,(SPRCODE="DE")*2+(SPRCODE="FR")*3,FALSE)</f>
        <v>Rendite auf Buchwerten und Performance auf Marktwerten</v>
      </c>
      <c r="C175" s="61"/>
      <c r="D175" s="61"/>
      <c r="E175" s="61"/>
      <c r="F175" s="102">
        <f>+F170</f>
        <v>2020</v>
      </c>
      <c r="G175" s="102">
        <f>+F175-1</f>
        <v>2019</v>
      </c>
      <c r="H175" s="103" t="s">
        <v>571</v>
      </c>
      <c r="I175" s="104" t="s">
        <v>572</v>
      </c>
      <c r="J175" s="22"/>
      <c r="K175" s="30"/>
      <c r="L175" s="30"/>
      <c r="M175" s="22"/>
      <c r="N175" s="22"/>
      <c r="O175" s="22"/>
      <c r="P175" s="22"/>
      <c r="Q175" s="22"/>
      <c r="R175" s="22"/>
      <c r="S175" s="22"/>
      <c r="T175" s="22"/>
      <c r="U175" s="22"/>
      <c r="V175" s="13"/>
      <c r="W175" s="102">
        <v>2020</v>
      </c>
      <c r="X175" s="102">
        <v>2019</v>
      </c>
      <c r="Y175" s="103" t="s">
        <v>571</v>
      </c>
      <c r="Z175" s="104" t="s">
        <v>572</v>
      </c>
      <c r="AA175" s="22"/>
      <c r="AB175" s="30"/>
      <c r="AC175" s="30"/>
      <c r="AD175" s="22"/>
      <c r="AE175" s="22"/>
      <c r="AF175" s="22"/>
      <c r="AG175" s="22"/>
      <c r="AH175" s="22"/>
      <c r="AI175" s="22"/>
      <c r="AJ175" s="22"/>
      <c r="AK175" s="22"/>
      <c r="AL175" s="22"/>
      <c r="AM175" s="13"/>
      <c r="AN175" s="102">
        <v>2020</v>
      </c>
      <c r="AO175" s="102">
        <v>2019</v>
      </c>
      <c r="AP175" s="103" t="s">
        <v>571</v>
      </c>
      <c r="AQ175" s="104" t="s">
        <v>572</v>
      </c>
      <c r="AR175" s="22"/>
      <c r="AS175" s="30"/>
      <c r="AT175" s="30"/>
      <c r="AU175" s="22"/>
      <c r="AV175" s="22"/>
      <c r="AW175" s="22"/>
      <c r="AX175" s="22"/>
      <c r="AY175" s="22"/>
      <c r="AZ175" s="22"/>
      <c r="BA175" s="22"/>
      <c r="BB175" s="22"/>
      <c r="BC175" s="22"/>
      <c r="BD175" s="13"/>
      <c r="BE175" s="102">
        <v>2020</v>
      </c>
      <c r="BF175" s="102">
        <v>2019</v>
      </c>
      <c r="BG175" s="103" t="s">
        <v>571</v>
      </c>
      <c r="BH175" s="104" t="s">
        <v>572</v>
      </c>
      <c r="BI175" s="22"/>
      <c r="BJ175" s="30"/>
      <c r="BK175" s="30"/>
      <c r="BL175" s="22"/>
      <c r="BM175" s="22"/>
      <c r="BN175" s="22"/>
      <c r="BO175" s="22"/>
      <c r="BP175" s="22"/>
      <c r="BQ175" s="22"/>
      <c r="BR175" s="22"/>
      <c r="BS175" s="22"/>
      <c r="BT175" s="22"/>
      <c r="BU175" s="13"/>
      <c r="BV175" s="102">
        <v>2020</v>
      </c>
      <c r="BW175" s="102">
        <v>2019</v>
      </c>
      <c r="BX175" s="103" t="s">
        <v>571</v>
      </c>
      <c r="BY175" s="104" t="s">
        <v>572</v>
      </c>
      <c r="BZ175" s="22"/>
      <c r="CA175" s="30"/>
      <c r="CB175" s="30"/>
      <c r="CC175" s="22"/>
      <c r="CD175" s="22"/>
      <c r="CE175" s="22"/>
      <c r="CF175" s="22"/>
      <c r="CG175" s="22"/>
      <c r="CH175" s="22"/>
      <c r="CI175" s="22"/>
      <c r="CJ175" s="22"/>
      <c r="CK175" s="22"/>
      <c r="CL175" s="13"/>
      <c r="CM175" s="102">
        <v>2020</v>
      </c>
      <c r="CN175" s="102">
        <v>2019</v>
      </c>
      <c r="CO175" s="103" t="s">
        <v>571</v>
      </c>
      <c r="CP175" s="104" t="s">
        <v>572</v>
      </c>
      <c r="CQ175" s="22"/>
      <c r="CR175" s="30"/>
      <c r="CS175" s="30"/>
      <c r="CT175" s="22"/>
      <c r="CU175" s="22"/>
      <c r="CV175" s="22"/>
      <c r="CW175" s="22"/>
      <c r="CX175" s="22"/>
      <c r="CY175" s="22"/>
      <c r="CZ175" s="22"/>
      <c r="DA175" s="22"/>
      <c r="DB175" s="22"/>
      <c r="DC175" s="13"/>
      <c r="DD175" s="102">
        <v>2020</v>
      </c>
      <c r="DE175" s="102">
        <v>2019</v>
      </c>
      <c r="DF175" s="103" t="s">
        <v>571</v>
      </c>
      <c r="DG175" s="104" t="s">
        <v>572</v>
      </c>
      <c r="DH175" s="22"/>
      <c r="DI175" s="30"/>
      <c r="DJ175" s="30"/>
      <c r="DK175" s="22"/>
      <c r="DL175" s="22"/>
      <c r="DM175" s="22"/>
      <c r="DN175" s="22"/>
      <c r="DO175" s="22"/>
      <c r="DP175" s="22"/>
      <c r="DQ175" s="22"/>
      <c r="DR175" s="22"/>
      <c r="DS175" s="22"/>
      <c r="DT175" s="13"/>
      <c r="DU175" s="102">
        <v>2020</v>
      </c>
      <c r="DV175" s="102">
        <v>2019</v>
      </c>
      <c r="DW175" s="103" t="s">
        <v>571</v>
      </c>
      <c r="DX175" s="104" t="s">
        <v>572</v>
      </c>
      <c r="DY175" s="22"/>
      <c r="DZ175" s="30"/>
      <c r="EA175" s="30"/>
      <c r="EB175" s="22"/>
      <c r="EC175" s="22"/>
      <c r="ED175" s="22"/>
      <c r="EE175" s="22"/>
      <c r="EF175" s="22"/>
      <c r="EG175" s="22"/>
      <c r="EH175" s="22"/>
      <c r="EI175" s="22"/>
      <c r="EJ175" s="22"/>
      <c r="EK175" s="13"/>
      <c r="EL175" s="102">
        <v>2020</v>
      </c>
      <c r="EM175" s="102">
        <v>2019</v>
      </c>
      <c r="EN175" s="103" t="s">
        <v>571</v>
      </c>
      <c r="EO175" s="104" t="s">
        <v>572</v>
      </c>
      <c r="EP175" s="22"/>
      <c r="EQ175" s="30"/>
      <c r="ER175" s="30"/>
      <c r="ES175" s="22"/>
      <c r="ET175" s="22"/>
      <c r="EU175" s="22"/>
      <c r="EV175" s="22"/>
      <c r="EW175" s="22"/>
      <c r="EX175" s="22"/>
      <c r="EY175" s="22"/>
      <c r="EZ175" s="22"/>
      <c r="FA175" s="22"/>
      <c r="FB175" s="13"/>
      <c r="FC175" s="102">
        <v>2020</v>
      </c>
      <c r="FD175" s="102">
        <v>2019</v>
      </c>
      <c r="FE175" s="103" t="s">
        <v>571</v>
      </c>
      <c r="FF175" s="104" t="s">
        <v>572</v>
      </c>
      <c r="FG175" s="22"/>
      <c r="FH175" s="30"/>
      <c r="FI175" s="30"/>
      <c r="FJ175" s="22"/>
      <c r="FK175" s="22"/>
      <c r="FL175" s="22"/>
      <c r="FM175" s="22"/>
      <c r="FN175" s="22"/>
      <c r="FO175" s="22"/>
      <c r="FP175" s="22"/>
      <c r="FQ175" s="22"/>
      <c r="FR175" s="22"/>
      <c r="FS175" s="13"/>
    </row>
    <row r="176" spans="1:175" x14ac:dyDescent="0.2">
      <c r="A176" s="42">
        <v>755</v>
      </c>
      <c r="B176" s="86" t="str">
        <f>VLOOKUP($A176&amp;B$1,TEXTDF,(SPRCODE="DE")*2+(SPRCODE="FR")*3,FALSE)</f>
        <v>Netto-Rendite auf Buchwerten</v>
      </c>
      <c r="C176" s="46"/>
      <c r="D176" s="46"/>
      <c r="E176" s="46"/>
      <c r="F176" s="105">
        <f>+IFERROR(F166/(0.5*(F171+G171)),0)</f>
        <v>1.8195662305618532E-2</v>
      </c>
      <c r="G176" s="105">
        <f>+IFERROR(G166/(0.5*(G171+U171)),0)</f>
        <v>2.0537219756093985E-2</v>
      </c>
      <c r="H176" s="106">
        <f t="shared" ref="H176:H179" si="92">+IFERROR(F176-G176,"")</f>
        <v>-2.3415574504754531E-3</v>
      </c>
      <c r="I176" s="94">
        <f t="shared" ref="I176:I179" si="93">+IFERROR(F176/G176-1,"")</f>
        <v>-0.11401530870704368</v>
      </c>
      <c r="J176" s="22"/>
      <c r="K176" s="30"/>
      <c r="L176" s="30"/>
      <c r="M176" s="22"/>
      <c r="N176" s="22"/>
      <c r="O176" s="22"/>
      <c r="P176" s="22"/>
      <c r="Q176" s="22"/>
      <c r="R176" s="22"/>
      <c r="S176" s="22"/>
      <c r="T176" s="22"/>
      <c r="U176" s="22"/>
      <c r="V176" s="13"/>
      <c r="W176" s="105">
        <v>1.6946343810887499E-2</v>
      </c>
      <c r="X176" s="105">
        <v>2.158325897874008E-2</v>
      </c>
      <c r="Y176" s="106">
        <v>-4.6369151678525809E-3</v>
      </c>
      <c r="Z176" s="94">
        <v>-0.21483850851347475</v>
      </c>
      <c r="AA176" s="22"/>
      <c r="AB176" s="30"/>
      <c r="AC176" s="30"/>
      <c r="AD176" s="22"/>
      <c r="AE176" s="22"/>
      <c r="AF176" s="22"/>
      <c r="AG176" s="22"/>
      <c r="AH176" s="22"/>
      <c r="AI176" s="22"/>
      <c r="AJ176" s="22"/>
      <c r="AK176" s="22"/>
      <c r="AL176" s="22"/>
      <c r="AM176" s="13"/>
      <c r="AN176" s="105">
        <v>2.6163175163915857E-2</v>
      </c>
      <c r="AO176" s="105">
        <v>1.9838662877019658E-2</v>
      </c>
      <c r="AP176" s="106">
        <v>6.3245122868961987E-3</v>
      </c>
      <c r="AQ176" s="94">
        <v>0.31879730635587689</v>
      </c>
      <c r="AR176" s="22"/>
      <c r="AS176" s="30"/>
      <c r="AT176" s="30"/>
      <c r="AU176" s="22"/>
      <c r="AV176" s="22"/>
      <c r="AW176" s="22"/>
      <c r="AX176" s="22"/>
      <c r="AY176" s="22"/>
      <c r="AZ176" s="22"/>
      <c r="BA176" s="22"/>
      <c r="BB176" s="22"/>
      <c r="BC176" s="22"/>
      <c r="BD176" s="13"/>
      <c r="BE176" s="105">
        <v>1.7589224188954984E-2</v>
      </c>
      <c r="BF176" s="105">
        <v>1.5508056971885212E-2</v>
      </c>
      <c r="BG176" s="106">
        <v>2.081167217069772E-3</v>
      </c>
      <c r="BH176" s="94">
        <v>0.13419909540200625</v>
      </c>
      <c r="BI176" s="22"/>
      <c r="BJ176" s="30"/>
      <c r="BK176" s="30"/>
      <c r="BL176" s="22"/>
      <c r="BM176" s="22"/>
      <c r="BN176" s="22"/>
      <c r="BO176" s="22"/>
      <c r="BP176" s="22"/>
      <c r="BQ176" s="22"/>
      <c r="BR176" s="22"/>
      <c r="BS176" s="22"/>
      <c r="BT176" s="22"/>
      <c r="BU176" s="13"/>
      <c r="BV176" s="105">
        <v>1.3659697415135423E-2</v>
      </c>
      <c r="BW176" s="105">
        <v>2.3334606979069021E-2</v>
      </c>
      <c r="BX176" s="106">
        <v>-9.6749095639335984E-3</v>
      </c>
      <c r="BY176" s="94">
        <v>-0.41461634955377324</v>
      </c>
      <c r="BZ176" s="22"/>
      <c r="CA176" s="30"/>
      <c r="CB176" s="30"/>
      <c r="CC176" s="22"/>
      <c r="CD176" s="22"/>
      <c r="CE176" s="22"/>
      <c r="CF176" s="22"/>
      <c r="CG176" s="22"/>
      <c r="CH176" s="22"/>
      <c r="CI176" s="22"/>
      <c r="CJ176" s="22"/>
      <c r="CK176" s="22"/>
      <c r="CL176" s="13"/>
      <c r="CM176" s="105">
        <v>1.8980755442593335E-2</v>
      </c>
      <c r="CN176" s="105">
        <v>2.1997839154533145E-2</v>
      </c>
      <c r="CO176" s="106">
        <v>-3.0170837119398095E-3</v>
      </c>
      <c r="CP176" s="94">
        <v>-0.13715363998913832</v>
      </c>
      <c r="CQ176" s="22"/>
      <c r="CR176" s="30"/>
      <c r="CS176" s="30"/>
      <c r="CT176" s="22"/>
      <c r="CU176" s="22"/>
      <c r="CV176" s="22"/>
      <c r="CW176" s="22"/>
      <c r="CX176" s="22"/>
      <c r="CY176" s="22"/>
      <c r="CZ176" s="22"/>
      <c r="DA176" s="22"/>
      <c r="DB176" s="22"/>
      <c r="DC176" s="13"/>
      <c r="DD176" s="105">
        <v>1.3301843190395617E-2</v>
      </c>
      <c r="DE176" s="105">
        <v>1.3616336554474348E-2</v>
      </c>
      <c r="DF176" s="106">
        <v>-3.1449336407873146E-4</v>
      </c>
      <c r="DG176" s="94">
        <v>-2.3096767828890696E-2</v>
      </c>
      <c r="DH176" s="22"/>
      <c r="DI176" s="30"/>
      <c r="DJ176" s="30"/>
      <c r="DK176" s="22"/>
      <c r="DL176" s="22"/>
      <c r="DM176" s="22"/>
      <c r="DN176" s="22"/>
      <c r="DO176" s="22"/>
      <c r="DP176" s="22"/>
      <c r="DQ176" s="22"/>
      <c r="DR176" s="22"/>
      <c r="DS176" s="22"/>
      <c r="DT176" s="13"/>
      <c r="DU176" s="105">
        <v>1.8841146948211946E-2</v>
      </c>
      <c r="DV176" s="105">
        <v>2.0872918703474436E-2</v>
      </c>
      <c r="DW176" s="106">
        <v>-2.0317717552624896E-3</v>
      </c>
      <c r="DX176" s="94">
        <v>-9.7340088567694494E-2</v>
      </c>
      <c r="DY176" s="22"/>
      <c r="DZ176" s="30"/>
      <c r="EA176" s="30"/>
      <c r="EB176" s="22"/>
      <c r="EC176" s="22"/>
      <c r="ED176" s="22"/>
      <c r="EE176" s="22"/>
      <c r="EF176" s="22"/>
      <c r="EG176" s="22"/>
      <c r="EH176" s="22"/>
      <c r="EI176" s="22"/>
      <c r="EJ176" s="22"/>
      <c r="EK176" s="13"/>
      <c r="EL176" s="105">
        <v>1.927794196236032E-2</v>
      </c>
      <c r="EM176" s="105">
        <v>1.9764749686323864E-2</v>
      </c>
      <c r="EN176" s="106">
        <v>-4.8680772396354419E-4</v>
      </c>
      <c r="EO176" s="94">
        <v>-2.463009811353134E-2</v>
      </c>
      <c r="EP176" s="22"/>
      <c r="EQ176" s="30"/>
      <c r="ER176" s="30"/>
      <c r="ES176" s="22"/>
      <c r="ET176" s="22"/>
      <c r="EU176" s="22"/>
      <c r="EV176" s="22"/>
      <c r="EW176" s="22"/>
      <c r="EX176" s="22"/>
      <c r="EY176" s="22"/>
      <c r="EZ176" s="22"/>
      <c r="FA176" s="22"/>
      <c r="FB176" s="13"/>
      <c r="FC176" s="105">
        <v>1.87327243461138E-2</v>
      </c>
      <c r="FD176" s="105">
        <v>2.6296315083736012E-2</v>
      </c>
      <c r="FE176" s="106">
        <v>-7.5635907376222118E-3</v>
      </c>
      <c r="FF176" s="94">
        <v>-0.28762930142635124</v>
      </c>
      <c r="FG176" s="22"/>
      <c r="FH176" s="30"/>
      <c r="FI176" s="30"/>
      <c r="FJ176" s="22"/>
      <c r="FK176" s="22"/>
      <c r="FL176" s="22"/>
      <c r="FM176" s="22"/>
      <c r="FN176" s="22"/>
      <c r="FO176" s="22"/>
      <c r="FP176" s="22"/>
      <c r="FQ176" s="22"/>
      <c r="FR176" s="22"/>
      <c r="FS176" s="13"/>
    </row>
    <row r="177" spans="1:175" x14ac:dyDescent="0.2">
      <c r="A177" s="42">
        <v>756</v>
      </c>
      <c r="B177" s="86" t="str">
        <f>VLOOKUP($A177&amp;B$1,TEXTDF,(SPRCODE="DE")*2+(SPRCODE="FR")*3,FALSE)</f>
        <v>Netto-Performance auf Marktwerten</v>
      </c>
      <c r="C177" s="46"/>
      <c r="D177" s="46"/>
      <c r="E177" s="46"/>
      <c r="F177" s="105">
        <f>+IFERROR((F166+F173-G173)/(0.5*(F172+G172)),0)</f>
        <v>2.5192367928890277E-2</v>
      </c>
      <c r="G177" s="105">
        <f>+IFERROR((G166+G173-U173)/(0.5*(G172+U172)),0)</f>
        <v>3.4601037948244012E-2</v>
      </c>
      <c r="H177" s="106">
        <f t="shared" si="92"/>
        <v>-9.4086700193537348E-3</v>
      </c>
      <c r="I177" s="94">
        <f t="shared" si="93"/>
        <v>-0.27191872201715905</v>
      </c>
      <c r="J177" s="22"/>
      <c r="K177" s="30"/>
      <c r="L177" s="30"/>
      <c r="M177" s="22"/>
      <c r="N177" s="22"/>
      <c r="O177" s="22"/>
      <c r="P177" s="22"/>
      <c r="Q177" s="22"/>
      <c r="R177" s="22"/>
      <c r="S177" s="22"/>
      <c r="T177" s="22"/>
      <c r="U177" s="22"/>
      <c r="V177" s="13"/>
      <c r="W177" s="105">
        <v>2.7686201202273303E-2</v>
      </c>
      <c r="X177" s="105">
        <v>5.5300720949928779E-2</v>
      </c>
      <c r="Y177" s="106">
        <v>-2.7614519747655476E-2</v>
      </c>
      <c r="Z177" s="94">
        <v>-0.49935189403151969</v>
      </c>
      <c r="AA177" s="22"/>
      <c r="AB177" s="30"/>
      <c r="AC177" s="30"/>
      <c r="AD177" s="22"/>
      <c r="AE177" s="22"/>
      <c r="AF177" s="22"/>
      <c r="AG177" s="22"/>
      <c r="AH177" s="22"/>
      <c r="AI177" s="22"/>
      <c r="AJ177" s="22"/>
      <c r="AK177" s="22"/>
      <c r="AL177" s="22"/>
      <c r="AM177" s="13"/>
      <c r="AN177" s="105">
        <v>2.5384175557221708E-2</v>
      </c>
      <c r="AO177" s="105">
        <v>-3.3409740500775192E-2</v>
      </c>
      <c r="AP177" s="106">
        <v>5.8793916057996901E-2</v>
      </c>
      <c r="AQ177" s="94">
        <v>-1.7597836791528725</v>
      </c>
      <c r="AR177" s="22"/>
      <c r="AS177" s="30"/>
      <c r="AT177" s="30"/>
      <c r="AU177" s="22"/>
      <c r="AV177" s="22"/>
      <c r="AW177" s="22"/>
      <c r="AX177" s="22"/>
      <c r="AY177" s="22"/>
      <c r="AZ177" s="22"/>
      <c r="BA177" s="22"/>
      <c r="BB177" s="22"/>
      <c r="BC177" s="22"/>
      <c r="BD177" s="13"/>
      <c r="BE177" s="105">
        <v>2.4214548203957173E-2</v>
      </c>
      <c r="BF177" s="105">
        <v>3.9980895947876093E-2</v>
      </c>
      <c r="BG177" s="106">
        <v>-1.576634774391892E-2</v>
      </c>
      <c r="BH177" s="94">
        <v>-0.39434703425540607</v>
      </c>
      <c r="BI177" s="22"/>
      <c r="BJ177" s="30"/>
      <c r="BK177" s="30"/>
      <c r="BL177" s="22"/>
      <c r="BM177" s="22"/>
      <c r="BN177" s="22"/>
      <c r="BO177" s="22"/>
      <c r="BP177" s="22"/>
      <c r="BQ177" s="22"/>
      <c r="BR177" s="22"/>
      <c r="BS177" s="22"/>
      <c r="BT177" s="22"/>
      <c r="BU177" s="13"/>
      <c r="BV177" s="105">
        <v>2.0484720030503174E-2</v>
      </c>
      <c r="BW177" s="105">
        <v>5.1742287952985425E-2</v>
      </c>
      <c r="BX177" s="106">
        <v>-3.125756792248225E-2</v>
      </c>
      <c r="BY177" s="94">
        <v>-0.60410100053719695</v>
      </c>
      <c r="BZ177" s="22"/>
      <c r="CA177" s="30"/>
      <c r="CB177" s="30"/>
      <c r="CC177" s="22"/>
      <c r="CD177" s="22"/>
      <c r="CE177" s="22"/>
      <c r="CF177" s="22"/>
      <c r="CG177" s="22"/>
      <c r="CH177" s="22"/>
      <c r="CI177" s="22"/>
      <c r="CJ177" s="22"/>
      <c r="CK177" s="22"/>
      <c r="CL177" s="13"/>
      <c r="CM177" s="105">
        <v>2.3857449957810715E-2</v>
      </c>
      <c r="CN177" s="105">
        <v>7.0917628675926478E-2</v>
      </c>
      <c r="CO177" s="106">
        <v>-4.7060178718115762E-2</v>
      </c>
      <c r="CP177" s="94">
        <v>-0.66358928797757022</v>
      </c>
      <c r="CQ177" s="22"/>
      <c r="CR177" s="30"/>
      <c r="CS177" s="30"/>
      <c r="CT177" s="22"/>
      <c r="CU177" s="22"/>
      <c r="CV177" s="22"/>
      <c r="CW177" s="22"/>
      <c r="CX177" s="22"/>
      <c r="CY177" s="22"/>
      <c r="CZ177" s="22"/>
      <c r="DA177" s="22"/>
      <c r="DB177" s="22"/>
      <c r="DC177" s="13"/>
      <c r="DD177" s="105">
        <v>1.5760315159985928E-2</v>
      </c>
      <c r="DE177" s="105">
        <v>4.7404025879325226E-2</v>
      </c>
      <c r="DF177" s="106">
        <v>-3.1643710719339302E-2</v>
      </c>
      <c r="DG177" s="94">
        <v>-0.66753213745797857</v>
      </c>
      <c r="DH177" s="22"/>
      <c r="DI177" s="30"/>
      <c r="DJ177" s="30"/>
      <c r="DK177" s="22"/>
      <c r="DL177" s="22"/>
      <c r="DM177" s="22"/>
      <c r="DN177" s="22"/>
      <c r="DO177" s="22"/>
      <c r="DP177" s="22"/>
      <c r="DQ177" s="22"/>
      <c r="DR177" s="22"/>
      <c r="DS177" s="22"/>
      <c r="DT177" s="13"/>
      <c r="DU177" s="105">
        <v>2.1759101319747377E-2</v>
      </c>
      <c r="DV177" s="105">
        <v>4.6803716548929335E-2</v>
      </c>
      <c r="DW177" s="106">
        <v>-2.5044615229181957E-2</v>
      </c>
      <c r="DX177" s="94">
        <v>-0.53509885701063775</v>
      </c>
      <c r="DY177" s="22"/>
      <c r="DZ177" s="30"/>
      <c r="EA177" s="30"/>
      <c r="EB177" s="22"/>
      <c r="EC177" s="22"/>
      <c r="ED177" s="22"/>
      <c r="EE177" s="22"/>
      <c r="EF177" s="22"/>
      <c r="EG177" s="22"/>
      <c r="EH177" s="22"/>
      <c r="EI177" s="22"/>
      <c r="EJ177" s="22"/>
      <c r="EK177" s="13"/>
      <c r="EL177" s="105">
        <v>2.1289054088663051E-2</v>
      </c>
      <c r="EM177" s="105">
        <v>5.7655756816358768E-2</v>
      </c>
      <c r="EN177" s="106">
        <v>-3.6366702727695717E-2</v>
      </c>
      <c r="EO177" s="94">
        <v>-0.63075579501156298</v>
      </c>
      <c r="EP177" s="22"/>
      <c r="EQ177" s="30"/>
      <c r="ER177" s="30"/>
      <c r="ES177" s="22"/>
      <c r="ET177" s="22"/>
      <c r="EU177" s="22"/>
      <c r="EV177" s="22"/>
      <c r="EW177" s="22"/>
      <c r="EX177" s="22"/>
      <c r="EY177" s="22"/>
      <c r="EZ177" s="22"/>
      <c r="FA177" s="22"/>
      <c r="FB177" s="13"/>
      <c r="FC177" s="105">
        <v>1.7602656530225077E-2</v>
      </c>
      <c r="FD177" s="105">
        <v>3.7171240137172053E-2</v>
      </c>
      <c r="FE177" s="106">
        <v>-1.9568583606946976E-2</v>
      </c>
      <c r="FF177" s="94">
        <v>-0.52644419542456866</v>
      </c>
      <c r="FG177" s="22"/>
      <c r="FH177" s="30"/>
      <c r="FI177" s="30"/>
      <c r="FJ177" s="22"/>
      <c r="FK177" s="22"/>
      <c r="FL177" s="22"/>
      <c r="FM177" s="22"/>
      <c r="FN177" s="22"/>
      <c r="FO177" s="22"/>
      <c r="FP177" s="22"/>
      <c r="FQ177" s="22"/>
      <c r="FR177" s="22"/>
      <c r="FS177" s="13"/>
    </row>
    <row r="178" spans="1:175" x14ac:dyDescent="0.2">
      <c r="A178" s="42">
        <v>757</v>
      </c>
      <c r="B178" s="86" t="str">
        <f>VLOOKUP($A178&amp;B$1,TEXTDF,(SPRCODE="DE")*2+(SPRCODE="FR")*3,FALSE)</f>
        <v>Brutto-Rendite auf Buchwerten</v>
      </c>
      <c r="C178" s="46"/>
      <c r="D178" s="46"/>
      <c r="E178" s="46"/>
      <c r="F178" s="105">
        <f>+IFERROR(F167/(0.5*(F171+G171)),0)</f>
        <v>2.0747233575105339E-2</v>
      </c>
      <c r="G178" s="105">
        <f>+IFERROR(G167/(0.5*(G171+U171)),0)</f>
        <v>2.2835466074047243E-2</v>
      </c>
      <c r="H178" s="106">
        <f t="shared" si="92"/>
        <v>-2.088232498941904E-3</v>
      </c>
      <c r="I178" s="94">
        <f t="shared" si="93"/>
        <v>-9.1446896339689943E-2</v>
      </c>
      <c r="J178" s="22"/>
      <c r="K178" s="30"/>
      <c r="L178" s="30"/>
      <c r="M178" s="22"/>
      <c r="N178" s="22"/>
      <c r="O178" s="22"/>
      <c r="P178" s="22"/>
      <c r="Q178" s="22"/>
      <c r="R178" s="22"/>
      <c r="S178" s="22"/>
      <c r="T178" s="22"/>
      <c r="U178" s="22"/>
      <c r="V178" s="13"/>
      <c r="W178" s="105">
        <v>1.9765351483192806E-2</v>
      </c>
      <c r="X178" s="105">
        <v>2.4323261478264423E-2</v>
      </c>
      <c r="Y178" s="106">
        <v>-4.5579099950716177E-3</v>
      </c>
      <c r="Z178" s="94">
        <v>-0.18738893216045982</v>
      </c>
      <c r="AA178" s="22"/>
      <c r="AB178" s="30"/>
      <c r="AC178" s="30"/>
      <c r="AD178" s="22"/>
      <c r="AE178" s="22"/>
      <c r="AF178" s="22"/>
      <c r="AG178" s="22"/>
      <c r="AH178" s="22"/>
      <c r="AI178" s="22"/>
      <c r="AJ178" s="22"/>
      <c r="AK178" s="22"/>
      <c r="AL178" s="22"/>
      <c r="AM178" s="13"/>
      <c r="AN178" s="105">
        <v>2.9013838545168306E-2</v>
      </c>
      <c r="AO178" s="105">
        <v>2.1337438535952533E-2</v>
      </c>
      <c r="AP178" s="106">
        <v>7.6764000092157739E-3</v>
      </c>
      <c r="AQ178" s="94">
        <v>0.35976202093242904</v>
      </c>
      <c r="AR178" s="22"/>
      <c r="AS178" s="30"/>
      <c r="AT178" s="30"/>
      <c r="AU178" s="22"/>
      <c r="AV178" s="22"/>
      <c r="AW178" s="22"/>
      <c r="AX178" s="22"/>
      <c r="AY178" s="22"/>
      <c r="AZ178" s="22"/>
      <c r="BA178" s="22"/>
      <c r="BB178" s="22"/>
      <c r="BC178" s="22"/>
      <c r="BD178" s="13"/>
      <c r="BE178" s="105">
        <v>1.9973803764581789E-2</v>
      </c>
      <c r="BF178" s="105">
        <v>1.8799411911265759E-2</v>
      </c>
      <c r="BG178" s="106">
        <v>1.1743918533160293E-3</v>
      </c>
      <c r="BH178" s="94">
        <v>6.2469605903590075E-2</v>
      </c>
      <c r="BI178" s="22"/>
      <c r="BJ178" s="30"/>
      <c r="BK178" s="30"/>
      <c r="BL178" s="22"/>
      <c r="BM178" s="22"/>
      <c r="BN178" s="22"/>
      <c r="BO178" s="22"/>
      <c r="BP178" s="22"/>
      <c r="BQ178" s="22"/>
      <c r="BR178" s="22"/>
      <c r="BS178" s="22"/>
      <c r="BT178" s="22"/>
      <c r="BU178" s="13"/>
      <c r="BV178" s="105">
        <v>1.6027886341595958E-2</v>
      </c>
      <c r="BW178" s="105">
        <v>2.5435736469701587E-2</v>
      </c>
      <c r="BX178" s="106">
        <v>-9.4078501281056291E-3</v>
      </c>
      <c r="BY178" s="94">
        <v>-0.36986741623589414</v>
      </c>
      <c r="BZ178" s="22"/>
      <c r="CA178" s="30"/>
      <c r="CB178" s="30"/>
      <c r="CC178" s="22"/>
      <c r="CD178" s="22"/>
      <c r="CE178" s="22"/>
      <c r="CF178" s="22"/>
      <c r="CG178" s="22"/>
      <c r="CH178" s="22"/>
      <c r="CI178" s="22"/>
      <c r="CJ178" s="22"/>
      <c r="CK178" s="22"/>
      <c r="CL178" s="13"/>
      <c r="CM178" s="105">
        <v>2.0726187156010437E-2</v>
      </c>
      <c r="CN178" s="105">
        <v>2.384206340346693E-2</v>
      </c>
      <c r="CO178" s="106">
        <v>-3.1158762474564929E-3</v>
      </c>
      <c r="CP178" s="94">
        <v>-0.13068819567870982</v>
      </c>
      <c r="CQ178" s="22"/>
      <c r="CR178" s="30"/>
      <c r="CS178" s="30"/>
      <c r="CT178" s="22"/>
      <c r="CU178" s="22"/>
      <c r="CV178" s="22"/>
      <c r="CW178" s="22"/>
      <c r="CX178" s="22"/>
      <c r="CY178" s="22"/>
      <c r="CZ178" s="22"/>
      <c r="DA178" s="22"/>
      <c r="DB178" s="22"/>
      <c r="DC178" s="13"/>
      <c r="DD178" s="105">
        <v>1.4587712769111388E-2</v>
      </c>
      <c r="DE178" s="105">
        <v>1.4540333675595337E-2</v>
      </c>
      <c r="DF178" s="106">
        <v>4.7379093516050977E-5</v>
      </c>
      <c r="DG178" s="94">
        <v>3.2584598519613817E-3</v>
      </c>
      <c r="DH178" s="22"/>
      <c r="DI178" s="30"/>
      <c r="DJ178" s="30"/>
      <c r="DK178" s="22"/>
      <c r="DL178" s="22"/>
      <c r="DM178" s="22"/>
      <c r="DN178" s="22"/>
      <c r="DO178" s="22"/>
      <c r="DP178" s="22"/>
      <c r="DQ178" s="22"/>
      <c r="DR178" s="22"/>
      <c r="DS178" s="22"/>
      <c r="DT178" s="13"/>
      <c r="DU178" s="105">
        <v>2.0866851210401622E-2</v>
      </c>
      <c r="DV178" s="105">
        <v>2.2651083347048444E-2</v>
      </c>
      <c r="DW178" s="106">
        <v>-1.7842321366468225E-3</v>
      </c>
      <c r="DX178" s="94">
        <v>-7.8770278194191468E-2</v>
      </c>
      <c r="DY178" s="22"/>
      <c r="DZ178" s="30"/>
      <c r="EA178" s="30"/>
      <c r="EB178" s="22"/>
      <c r="EC178" s="22"/>
      <c r="ED178" s="22"/>
      <c r="EE178" s="22"/>
      <c r="EF178" s="22"/>
      <c r="EG178" s="22"/>
      <c r="EH178" s="22"/>
      <c r="EI178" s="22"/>
      <c r="EJ178" s="22"/>
      <c r="EK178" s="13"/>
      <c r="EL178" s="105">
        <v>2.1156819426073593E-2</v>
      </c>
      <c r="EM178" s="105">
        <v>2.15429174077044E-2</v>
      </c>
      <c r="EN178" s="106">
        <v>-3.8609798163080633E-4</v>
      </c>
      <c r="EO178" s="94">
        <v>-1.7922269965753412E-2</v>
      </c>
      <c r="EP178" s="22"/>
      <c r="EQ178" s="30"/>
      <c r="ER178" s="30"/>
      <c r="ES178" s="22"/>
      <c r="ET178" s="22"/>
      <c r="EU178" s="22"/>
      <c r="EV178" s="22"/>
      <c r="EW178" s="22"/>
      <c r="EX178" s="22"/>
      <c r="EY178" s="22"/>
      <c r="EZ178" s="22"/>
      <c r="FA178" s="22"/>
      <c r="FB178" s="13"/>
      <c r="FC178" s="105">
        <v>2.1135362967884919E-2</v>
      </c>
      <c r="FD178" s="105">
        <v>2.8661104844900361E-2</v>
      </c>
      <c r="FE178" s="106">
        <v>-7.5257418770154419E-3</v>
      </c>
      <c r="FF178" s="94">
        <v>-0.26257682380846836</v>
      </c>
      <c r="FG178" s="22"/>
      <c r="FH178" s="30"/>
      <c r="FI178" s="30"/>
      <c r="FJ178" s="22"/>
      <c r="FK178" s="22"/>
      <c r="FL178" s="22"/>
      <c r="FM178" s="22"/>
      <c r="FN178" s="22"/>
      <c r="FO178" s="22"/>
      <c r="FP178" s="22"/>
      <c r="FQ178" s="22"/>
      <c r="FR178" s="22"/>
      <c r="FS178" s="13"/>
    </row>
    <row r="179" spans="1:175" x14ac:dyDescent="0.2">
      <c r="A179" s="42">
        <v>758</v>
      </c>
      <c r="B179" s="86" t="str">
        <f>VLOOKUP($A179&amp;B$1,TEXTDF,(SPRCODE="DE")*2+(SPRCODE="FR")*3,FALSE)</f>
        <v>Brutto-Performance auf Marktwerten</v>
      </c>
      <c r="C179" s="46"/>
      <c r="D179" s="46"/>
      <c r="E179" s="46"/>
      <c r="F179" s="105">
        <f>+IFERROR((F167+F173-G173)/(0.5*(F172+G172)),0)</f>
        <v>2.7433291566519708E-2</v>
      </c>
      <c r="G179" s="105">
        <f>+IFERROR((G167+G173-U173)/(0.5*(G172+U172)),0)</f>
        <v>3.6663221862034419E-2</v>
      </c>
      <c r="H179" s="106">
        <f t="shared" si="92"/>
        <v>-9.2299302955147107E-3</v>
      </c>
      <c r="I179" s="94">
        <f t="shared" si="93"/>
        <v>-0.2517490233195383</v>
      </c>
      <c r="J179" s="22"/>
      <c r="K179" s="30"/>
      <c r="L179" s="30"/>
      <c r="M179" s="22"/>
      <c r="N179" s="22"/>
      <c r="O179" s="22"/>
      <c r="P179" s="22"/>
      <c r="Q179" s="22"/>
      <c r="R179" s="22"/>
      <c r="S179" s="22"/>
      <c r="T179" s="22"/>
      <c r="U179" s="22"/>
      <c r="V179" s="13"/>
      <c r="W179" s="105">
        <v>3.012569555536198E-2</v>
      </c>
      <c r="X179" s="105">
        <v>5.7720906735004976E-2</v>
      </c>
      <c r="Y179" s="106">
        <v>-2.7595211179642996E-2</v>
      </c>
      <c r="Z179" s="94">
        <v>-0.47808000152062435</v>
      </c>
      <c r="AA179" s="22"/>
      <c r="AB179" s="30"/>
      <c r="AC179" s="30"/>
      <c r="AD179" s="22"/>
      <c r="AE179" s="22"/>
      <c r="AF179" s="22"/>
      <c r="AG179" s="22"/>
      <c r="AH179" s="22"/>
      <c r="AI179" s="22"/>
      <c r="AJ179" s="22"/>
      <c r="AK179" s="22"/>
      <c r="AL179" s="22"/>
      <c r="AM179" s="13"/>
      <c r="AN179" s="105">
        <v>2.7902473315227088E-2</v>
      </c>
      <c r="AO179" s="105">
        <v>-3.2058916171655565E-2</v>
      </c>
      <c r="AP179" s="106">
        <v>5.9961389486882649E-2</v>
      </c>
      <c r="AQ179" s="94">
        <v>-1.8703498635395748</v>
      </c>
      <c r="AR179" s="22"/>
      <c r="AS179" s="30"/>
      <c r="AT179" s="30"/>
      <c r="AU179" s="22"/>
      <c r="AV179" s="22"/>
      <c r="AW179" s="22"/>
      <c r="AX179" s="22"/>
      <c r="AY179" s="22"/>
      <c r="AZ179" s="22"/>
      <c r="BA179" s="22"/>
      <c r="BB179" s="22"/>
      <c r="BC179" s="22"/>
      <c r="BD179" s="13"/>
      <c r="BE179" s="105">
        <v>2.634444206309184E-2</v>
      </c>
      <c r="BF179" s="105">
        <v>4.2969799914864659E-2</v>
      </c>
      <c r="BG179" s="106">
        <v>-1.6625357851772819E-2</v>
      </c>
      <c r="BH179" s="94">
        <v>-0.38690796523866433</v>
      </c>
      <c r="BI179" s="22"/>
      <c r="BJ179" s="30"/>
      <c r="BK179" s="30"/>
      <c r="BL179" s="22"/>
      <c r="BM179" s="22"/>
      <c r="BN179" s="22"/>
      <c r="BO179" s="22"/>
      <c r="BP179" s="22"/>
      <c r="BQ179" s="22"/>
      <c r="BR179" s="22"/>
      <c r="BS179" s="22"/>
      <c r="BT179" s="22"/>
      <c r="BU179" s="13"/>
      <c r="BV179" s="105">
        <v>2.2622954705227363E-2</v>
      </c>
      <c r="BW179" s="105">
        <v>5.3683315906806341E-2</v>
      </c>
      <c r="BX179" s="106">
        <v>-3.1060361201578977E-2</v>
      </c>
      <c r="BY179" s="94">
        <v>-0.57858499753441883</v>
      </c>
      <c r="BZ179" s="22"/>
      <c r="CA179" s="30"/>
      <c r="CB179" s="30"/>
      <c r="CC179" s="22"/>
      <c r="CD179" s="22"/>
      <c r="CE179" s="22"/>
      <c r="CF179" s="22"/>
      <c r="CG179" s="22"/>
      <c r="CH179" s="22"/>
      <c r="CI179" s="22"/>
      <c r="CJ179" s="22"/>
      <c r="CK179" s="22"/>
      <c r="CL179" s="13"/>
      <c r="CM179" s="105">
        <v>2.5357287926540337E-2</v>
      </c>
      <c r="CN179" s="105">
        <v>7.2547856658421325E-2</v>
      </c>
      <c r="CO179" s="106">
        <v>-4.7190568731880989E-2</v>
      </c>
      <c r="CP179" s="94">
        <v>-0.6504750230467784</v>
      </c>
      <c r="CQ179" s="22"/>
      <c r="CR179" s="30"/>
      <c r="CS179" s="30"/>
      <c r="CT179" s="22"/>
      <c r="CU179" s="22"/>
      <c r="CV179" s="22"/>
      <c r="CW179" s="22"/>
      <c r="CX179" s="22"/>
      <c r="CY179" s="22"/>
      <c r="CZ179" s="22"/>
      <c r="DA179" s="22"/>
      <c r="DB179" s="22"/>
      <c r="DC179" s="13"/>
      <c r="DD179" s="105">
        <v>1.6933595489703735E-2</v>
      </c>
      <c r="DE179" s="105">
        <v>4.8264049093681115E-2</v>
      </c>
      <c r="DF179" s="106">
        <v>-3.1330453603977376E-2</v>
      </c>
      <c r="DG179" s="94">
        <v>-0.64914681201248947</v>
      </c>
      <c r="DH179" s="22"/>
      <c r="DI179" s="30"/>
      <c r="DJ179" s="30"/>
      <c r="DK179" s="22"/>
      <c r="DL179" s="22"/>
      <c r="DM179" s="22"/>
      <c r="DN179" s="22"/>
      <c r="DO179" s="22"/>
      <c r="DP179" s="22"/>
      <c r="DQ179" s="22"/>
      <c r="DR179" s="22"/>
      <c r="DS179" s="22"/>
      <c r="DT179" s="13"/>
      <c r="DU179" s="105">
        <v>2.3583070834329957E-2</v>
      </c>
      <c r="DV179" s="105">
        <v>4.8433609293245444E-2</v>
      </c>
      <c r="DW179" s="106">
        <v>-2.4850538458915487E-2</v>
      </c>
      <c r="DX179" s="94">
        <v>-0.51308458777985688</v>
      </c>
      <c r="DY179" s="22"/>
      <c r="DZ179" s="30"/>
      <c r="EA179" s="30"/>
      <c r="EB179" s="22"/>
      <c r="EC179" s="22"/>
      <c r="ED179" s="22"/>
      <c r="EE179" s="22"/>
      <c r="EF179" s="22"/>
      <c r="EG179" s="22"/>
      <c r="EH179" s="22"/>
      <c r="EI179" s="22"/>
      <c r="EJ179" s="22"/>
      <c r="EK179" s="13"/>
      <c r="EL179" s="105">
        <v>2.2967603360054295E-2</v>
      </c>
      <c r="EM179" s="105">
        <v>5.9279358660644307E-2</v>
      </c>
      <c r="EN179" s="106">
        <v>-3.6311755300590012E-2</v>
      </c>
      <c r="EO179" s="94">
        <v>-0.6125531065284191</v>
      </c>
      <c r="EP179" s="22"/>
      <c r="EQ179" s="30"/>
      <c r="ER179" s="30"/>
      <c r="ES179" s="22"/>
      <c r="ET179" s="22"/>
      <c r="EU179" s="22"/>
      <c r="EV179" s="22"/>
      <c r="EW179" s="22"/>
      <c r="EX179" s="22"/>
      <c r="EY179" s="22"/>
      <c r="EZ179" s="22"/>
      <c r="FA179" s="22"/>
      <c r="FB179" s="13"/>
      <c r="FC179" s="105">
        <v>1.978358849306348E-2</v>
      </c>
      <c r="FD179" s="105">
        <v>3.9337965141331636E-2</v>
      </c>
      <c r="FE179" s="106">
        <v>-1.9554376648268156E-2</v>
      </c>
      <c r="FF179" s="94">
        <v>-0.49708663318029001</v>
      </c>
      <c r="FG179" s="22"/>
      <c r="FH179" s="30"/>
      <c r="FI179" s="30"/>
      <c r="FJ179" s="22"/>
      <c r="FK179" s="22"/>
      <c r="FL179" s="22"/>
      <c r="FM179" s="22"/>
      <c r="FN179" s="22"/>
      <c r="FO179" s="22"/>
      <c r="FP179" s="22"/>
      <c r="FQ179" s="22"/>
      <c r="FR179" s="22"/>
      <c r="FS179" s="13"/>
    </row>
    <row r="180" spans="1:175" x14ac:dyDescent="0.2">
      <c r="A180" s="42"/>
      <c r="B180" s="46"/>
      <c r="C180" s="46"/>
      <c r="D180" s="46"/>
      <c r="E180" s="46"/>
      <c r="F180" s="80"/>
      <c r="G180" s="80"/>
      <c r="H180" s="93"/>
      <c r="I180" s="94"/>
      <c r="J180" s="22"/>
      <c r="K180" s="30"/>
      <c r="L180" s="30"/>
      <c r="M180" s="22"/>
      <c r="N180" s="22"/>
      <c r="O180" s="22"/>
      <c r="P180" s="22"/>
      <c r="Q180" s="22"/>
      <c r="R180" s="22"/>
      <c r="S180" s="22"/>
      <c r="T180" s="22"/>
      <c r="U180" s="22"/>
      <c r="V180" s="13"/>
      <c r="W180" s="80"/>
      <c r="X180" s="80"/>
      <c r="Y180" s="93"/>
      <c r="Z180" s="94"/>
      <c r="AA180" s="22"/>
      <c r="AB180" s="30"/>
      <c r="AC180" s="30"/>
      <c r="AD180" s="22"/>
      <c r="AE180" s="22"/>
      <c r="AF180" s="22"/>
      <c r="AG180" s="22"/>
      <c r="AH180" s="22"/>
      <c r="AI180" s="22"/>
      <c r="AJ180" s="22"/>
      <c r="AK180" s="22"/>
      <c r="AL180" s="22"/>
      <c r="AM180" s="13"/>
      <c r="AN180" s="80"/>
      <c r="AO180" s="80"/>
      <c r="AP180" s="93"/>
      <c r="AQ180" s="94"/>
      <c r="AR180" s="22"/>
      <c r="AS180" s="30"/>
      <c r="AT180" s="30"/>
      <c r="AU180" s="22"/>
      <c r="AV180" s="22"/>
      <c r="AW180" s="22"/>
      <c r="AX180" s="22"/>
      <c r="AY180" s="22"/>
      <c r="AZ180" s="22"/>
      <c r="BA180" s="22"/>
      <c r="BB180" s="22"/>
      <c r="BC180" s="22"/>
      <c r="BD180" s="13"/>
      <c r="BE180" s="80"/>
      <c r="BF180" s="80"/>
      <c r="BG180" s="93"/>
      <c r="BH180" s="94"/>
      <c r="BI180" s="22"/>
      <c r="BJ180" s="30"/>
      <c r="BK180" s="30"/>
      <c r="BL180" s="22"/>
      <c r="BM180" s="22"/>
      <c r="BN180" s="22"/>
      <c r="BO180" s="22"/>
      <c r="BP180" s="22"/>
      <c r="BQ180" s="22"/>
      <c r="BR180" s="22"/>
      <c r="BS180" s="22"/>
      <c r="BT180" s="22"/>
      <c r="BU180" s="13"/>
      <c r="BV180" s="80"/>
      <c r="BW180" s="80"/>
      <c r="BX180" s="93"/>
      <c r="BY180" s="94"/>
      <c r="BZ180" s="22"/>
      <c r="CA180" s="30"/>
      <c r="CB180" s="30"/>
      <c r="CC180" s="22"/>
      <c r="CD180" s="22"/>
      <c r="CE180" s="22"/>
      <c r="CF180" s="22"/>
      <c r="CG180" s="22"/>
      <c r="CH180" s="22"/>
      <c r="CI180" s="22"/>
      <c r="CJ180" s="22"/>
      <c r="CK180" s="22"/>
      <c r="CL180" s="13"/>
      <c r="CM180" s="80"/>
      <c r="CN180" s="80"/>
      <c r="CO180" s="93"/>
      <c r="CP180" s="94"/>
      <c r="CQ180" s="22"/>
      <c r="CR180" s="30"/>
      <c r="CS180" s="30"/>
      <c r="CT180" s="22"/>
      <c r="CU180" s="22"/>
      <c r="CV180" s="22"/>
      <c r="CW180" s="22"/>
      <c r="CX180" s="22"/>
      <c r="CY180" s="22"/>
      <c r="CZ180" s="22"/>
      <c r="DA180" s="22"/>
      <c r="DB180" s="22"/>
      <c r="DC180" s="13"/>
      <c r="DD180" s="80"/>
      <c r="DE180" s="80"/>
      <c r="DF180" s="93"/>
      <c r="DG180" s="94"/>
      <c r="DH180" s="22"/>
      <c r="DI180" s="30"/>
      <c r="DJ180" s="30"/>
      <c r="DK180" s="22"/>
      <c r="DL180" s="22"/>
      <c r="DM180" s="22"/>
      <c r="DN180" s="22"/>
      <c r="DO180" s="22"/>
      <c r="DP180" s="22"/>
      <c r="DQ180" s="22"/>
      <c r="DR180" s="22"/>
      <c r="DS180" s="22"/>
      <c r="DT180" s="13"/>
      <c r="DU180" s="80"/>
      <c r="DV180" s="80"/>
      <c r="DW180" s="93"/>
      <c r="DX180" s="94"/>
      <c r="DY180" s="22"/>
      <c r="DZ180" s="30"/>
      <c r="EA180" s="30"/>
      <c r="EB180" s="22"/>
      <c r="EC180" s="22"/>
      <c r="ED180" s="22"/>
      <c r="EE180" s="22"/>
      <c r="EF180" s="22"/>
      <c r="EG180" s="22"/>
      <c r="EH180" s="22"/>
      <c r="EI180" s="22"/>
      <c r="EJ180" s="22"/>
      <c r="EK180" s="13"/>
      <c r="EL180" s="80"/>
      <c r="EM180" s="80"/>
      <c r="EN180" s="93"/>
      <c r="EO180" s="94"/>
      <c r="EP180" s="22"/>
      <c r="EQ180" s="30"/>
      <c r="ER180" s="30"/>
      <c r="ES180" s="22"/>
      <c r="ET180" s="22"/>
      <c r="EU180" s="22"/>
      <c r="EV180" s="22"/>
      <c r="EW180" s="22"/>
      <c r="EX180" s="22"/>
      <c r="EY180" s="22"/>
      <c r="EZ180" s="22"/>
      <c r="FA180" s="22"/>
      <c r="FB180" s="13"/>
      <c r="FC180" s="80"/>
      <c r="FD180" s="80"/>
      <c r="FE180" s="93"/>
      <c r="FF180" s="94"/>
      <c r="FG180" s="22"/>
      <c r="FH180" s="30"/>
      <c r="FI180" s="30"/>
      <c r="FJ180" s="22"/>
      <c r="FK180" s="22"/>
      <c r="FL180" s="22"/>
      <c r="FM180" s="22"/>
      <c r="FN180" s="22"/>
      <c r="FO180" s="22"/>
      <c r="FP180" s="22"/>
      <c r="FQ180" s="22"/>
      <c r="FR180" s="22"/>
      <c r="FS180" s="13"/>
    </row>
    <row r="181" spans="1:175" x14ac:dyDescent="0.2">
      <c r="A181" s="42">
        <v>759</v>
      </c>
      <c r="B181" s="61" t="str">
        <f t="shared" ref="B181:B190" si="94">VLOOKUP($A181&amp;B$1,TEXTDF,(SPRCODE="DE")*2+(SPRCODE="FR")*3,FALSE)</f>
        <v>Zins- und Umwandlungssätze</v>
      </c>
      <c r="C181" s="61"/>
      <c r="D181" s="61"/>
      <c r="E181" s="61"/>
      <c r="F181" s="102">
        <f>+F175</f>
        <v>2020</v>
      </c>
      <c r="G181" s="102">
        <f>+F181-1</f>
        <v>2019</v>
      </c>
      <c r="H181" s="103" t="s">
        <v>571</v>
      </c>
      <c r="I181" s="104" t="s">
        <v>572</v>
      </c>
      <c r="J181" s="22"/>
      <c r="K181" s="30"/>
      <c r="L181" s="30"/>
      <c r="M181" s="22"/>
      <c r="N181" s="22"/>
      <c r="O181" s="22"/>
      <c r="P181" s="22"/>
      <c r="Q181" s="22"/>
      <c r="R181" s="22"/>
      <c r="S181" s="22"/>
      <c r="T181" s="22"/>
      <c r="U181" s="22"/>
      <c r="V181" s="13"/>
      <c r="W181" s="102">
        <v>2020</v>
      </c>
      <c r="X181" s="102">
        <v>2019</v>
      </c>
      <c r="Y181" s="103" t="s">
        <v>571</v>
      </c>
      <c r="Z181" s="104" t="s">
        <v>572</v>
      </c>
      <c r="AA181" s="22"/>
      <c r="AB181" s="30"/>
      <c r="AC181" s="30"/>
      <c r="AD181" s="22"/>
      <c r="AE181" s="22"/>
      <c r="AF181" s="22"/>
      <c r="AG181" s="22"/>
      <c r="AH181" s="22"/>
      <c r="AI181" s="22"/>
      <c r="AJ181" s="22"/>
      <c r="AK181" s="22"/>
      <c r="AL181" s="22"/>
      <c r="AM181" s="13"/>
      <c r="AN181" s="102">
        <v>2020</v>
      </c>
      <c r="AO181" s="102">
        <v>2019</v>
      </c>
      <c r="AP181" s="103" t="s">
        <v>571</v>
      </c>
      <c r="AQ181" s="104" t="s">
        <v>572</v>
      </c>
      <c r="AR181" s="22"/>
      <c r="AS181" s="30"/>
      <c r="AT181" s="30"/>
      <c r="AU181" s="22"/>
      <c r="AV181" s="22"/>
      <c r="AW181" s="22"/>
      <c r="AX181" s="22"/>
      <c r="AY181" s="22"/>
      <c r="AZ181" s="22"/>
      <c r="BA181" s="22"/>
      <c r="BB181" s="22"/>
      <c r="BC181" s="22"/>
      <c r="BD181" s="13"/>
      <c r="BE181" s="102">
        <v>2020</v>
      </c>
      <c r="BF181" s="102">
        <v>2019</v>
      </c>
      <c r="BG181" s="103" t="s">
        <v>571</v>
      </c>
      <c r="BH181" s="104" t="s">
        <v>572</v>
      </c>
      <c r="BI181" s="22"/>
      <c r="BJ181" s="30"/>
      <c r="BK181" s="30"/>
      <c r="BL181" s="22"/>
      <c r="BM181" s="22"/>
      <c r="BN181" s="22"/>
      <c r="BO181" s="22"/>
      <c r="BP181" s="22"/>
      <c r="BQ181" s="22"/>
      <c r="BR181" s="22"/>
      <c r="BS181" s="22"/>
      <c r="BT181" s="22"/>
      <c r="BU181" s="13"/>
      <c r="BV181" s="102">
        <v>2020</v>
      </c>
      <c r="BW181" s="102">
        <v>2019</v>
      </c>
      <c r="BX181" s="103" t="s">
        <v>571</v>
      </c>
      <c r="BY181" s="104" t="s">
        <v>572</v>
      </c>
      <c r="BZ181" s="22"/>
      <c r="CA181" s="30"/>
      <c r="CB181" s="30"/>
      <c r="CC181" s="22"/>
      <c r="CD181" s="22"/>
      <c r="CE181" s="22"/>
      <c r="CF181" s="22"/>
      <c r="CG181" s="22"/>
      <c r="CH181" s="22"/>
      <c r="CI181" s="22"/>
      <c r="CJ181" s="22"/>
      <c r="CK181" s="22"/>
      <c r="CL181" s="13"/>
      <c r="CM181" s="102">
        <v>2020</v>
      </c>
      <c r="CN181" s="102">
        <v>2019</v>
      </c>
      <c r="CO181" s="103" t="s">
        <v>571</v>
      </c>
      <c r="CP181" s="104" t="s">
        <v>572</v>
      </c>
      <c r="CQ181" s="22"/>
      <c r="CR181" s="30"/>
      <c r="CS181" s="30"/>
      <c r="CT181" s="22"/>
      <c r="CU181" s="22"/>
      <c r="CV181" s="22"/>
      <c r="CW181" s="22"/>
      <c r="CX181" s="22"/>
      <c r="CY181" s="22"/>
      <c r="CZ181" s="22"/>
      <c r="DA181" s="22"/>
      <c r="DB181" s="22"/>
      <c r="DC181" s="13"/>
      <c r="DD181" s="102">
        <v>2020</v>
      </c>
      <c r="DE181" s="102">
        <v>2019</v>
      </c>
      <c r="DF181" s="103" t="s">
        <v>571</v>
      </c>
      <c r="DG181" s="104" t="s">
        <v>572</v>
      </c>
      <c r="DH181" s="22"/>
      <c r="DI181" s="30"/>
      <c r="DJ181" s="30"/>
      <c r="DK181" s="22"/>
      <c r="DL181" s="22"/>
      <c r="DM181" s="22"/>
      <c r="DN181" s="22"/>
      <c r="DO181" s="22"/>
      <c r="DP181" s="22"/>
      <c r="DQ181" s="22"/>
      <c r="DR181" s="22"/>
      <c r="DS181" s="22"/>
      <c r="DT181" s="13"/>
      <c r="DU181" s="102">
        <v>2020</v>
      </c>
      <c r="DV181" s="102">
        <v>2019</v>
      </c>
      <c r="DW181" s="103" t="s">
        <v>571</v>
      </c>
      <c r="DX181" s="104" t="s">
        <v>572</v>
      </c>
      <c r="DY181" s="22"/>
      <c r="DZ181" s="30"/>
      <c r="EA181" s="30"/>
      <c r="EB181" s="22"/>
      <c r="EC181" s="22"/>
      <c r="ED181" s="22"/>
      <c r="EE181" s="22"/>
      <c r="EF181" s="22"/>
      <c r="EG181" s="22"/>
      <c r="EH181" s="22"/>
      <c r="EI181" s="22"/>
      <c r="EJ181" s="22"/>
      <c r="EK181" s="13"/>
      <c r="EL181" s="102">
        <v>2020</v>
      </c>
      <c r="EM181" s="102">
        <v>2019</v>
      </c>
      <c r="EN181" s="103" t="s">
        <v>571</v>
      </c>
      <c r="EO181" s="104" t="s">
        <v>572</v>
      </c>
      <c r="EP181" s="22"/>
      <c r="EQ181" s="30"/>
      <c r="ER181" s="30"/>
      <c r="ES181" s="22"/>
      <c r="ET181" s="22"/>
      <c r="EU181" s="22"/>
      <c r="EV181" s="22"/>
      <c r="EW181" s="22"/>
      <c r="EX181" s="22"/>
      <c r="EY181" s="22"/>
      <c r="EZ181" s="22"/>
      <c r="FA181" s="22"/>
      <c r="FB181" s="13"/>
      <c r="FC181" s="102">
        <v>2020</v>
      </c>
      <c r="FD181" s="102">
        <v>2019</v>
      </c>
      <c r="FE181" s="103" t="s">
        <v>571</v>
      </c>
      <c r="FF181" s="104" t="s">
        <v>572</v>
      </c>
      <c r="FG181" s="22"/>
      <c r="FH181" s="30"/>
      <c r="FI181" s="30"/>
      <c r="FJ181" s="22"/>
      <c r="FK181" s="22"/>
      <c r="FL181" s="22"/>
      <c r="FM181" s="22"/>
      <c r="FN181" s="22"/>
      <c r="FO181" s="22"/>
      <c r="FP181" s="22"/>
      <c r="FQ181" s="22"/>
      <c r="FR181" s="22"/>
      <c r="FS181" s="13"/>
    </row>
    <row r="182" spans="1:175" x14ac:dyDescent="0.2">
      <c r="A182" s="42">
        <v>760</v>
      </c>
      <c r="B182" s="46" t="str">
        <f t="shared" si="94"/>
        <v>Technischer Zinssatz für die Bewertung der Rentenverpflichtungen</v>
      </c>
      <c r="C182" s="46"/>
      <c r="D182" s="46"/>
      <c r="E182" s="46"/>
      <c r="F182" s="105">
        <f>+(W182*(W95+W98)*$G$5+AN182*(AN95+AN98)*$H$5+BE182*(BE95+BE98)*$I$5+BV182*(BV95+BV98)*$K$5+CM182*(CM95+CM98)*$L$5+DD182*(DD95+DD98)*$M$5+DU182*(DU95+DU98)*$N$5+EL182*(EL95+EL98)*$P$5+FC182*(FC95+FC98)*$Q$5)/((W95+W98)*$G$5+(AN95+AN98)*$H$5+(BE95+BE98)*$I$5+(BV95+BV98)*$K$5+(CM95+CM98)*$L$5+(DD95+DD98)*$M$5+(DU95+DU98)*$N$5+(EL95+EL98)*$P$5+(FC95+FC98)*$Q$5)</f>
        <v>8.0097502470355703E-3</v>
      </c>
      <c r="G182" s="105">
        <f>+(X182*(X95+X98)*$G$5+AO182*(AO95+AO98)*$H$5+BF182*(BF95+BF98)*$I$5+BW182*(BW95+BW98)*$K$5+CN182*(CN95+CN98)*$L$5+DE182*(DE95+DE98)*$M$5+DV182*(DV95+DV98)*$N$5+EM182*(EM95+EM98)*$P$5+FD182*(FD95+FD98)*$Q$5)/((X95+X98)*$G$5+(AO95+AO98)*$H$5+(BF95+BF98)*$I$5+(BW95+BW98)*$K$5+(CN95+CN98)*$L$5+(DE95+DE98)*$M$5+(DV95+DV98)*$N$5+(EM95+EM98)*$P$5+(FD95+FD98)*$Q$5)</f>
        <v>8.9446399313166287E-3</v>
      </c>
      <c r="H182" s="106">
        <f t="shared" ref="H182:H189" si="95">+IFERROR(F182-G182,"")</f>
        <v>-9.3488968428105841E-4</v>
      </c>
      <c r="I182" s="94">
        <f t="shared" ref="I182:I189" si="96">+IFERROR(F182/G182-1,"")</f>
        <v>-0.10451954371107308</v>
      </c>
      <c r="J182" s="22"/>
      <c r="K182" s="30"/>
      <c r="L182" s="30"/>
      <c r="M182" s="22"/>
      <c r="N182" s="22"/>
      <c r="O182" s="22"/>
      <c r="P182" s="22"/>
      <c r="Q182" s="22"/>
      <c r="R182" s="22"/>
      <c r="S182" s="22"/>
      <c r="T182" s="22"/>
      <c r="U182" s="22"/>
      <c r="V182" s="13"/>
      <c r="W182" s="105">
        <v>8.6999999999999994E-3</v>
      </c>
      <c r="X182" s="105" vm="62">
        <v>9.5999999999999992E-3</v>
      </c>
      <c r="Y182" s="106">
        <v>-8.9999999999999976E-4</v>
      </c>
      <c r="Z182" s="94">
        <v>-9.375E-2</v>
      </c>
      <c r="AA182" s="22"/>
      <c r="AB182" s="30"/>
      <c r="AC182" s="30"/>
      <c r="AD182" s="22"/>
      <c r="AE182" s="22"/>
      <c r="AF182" s="22"/>
      <c r="AG182" s="22"/>
      <c r="AH182" s="22"/>
      <c r="AI182" s="22"/>
      <c r="AJ182" s="22"/>
      <c r="AK182" s="22"/>
      <c r="AL182" s="22"/>
      <c r="AM182" s="13"/>
      <c r="AN182" s="105">
        <v>7.0000000000000001E-3</v>
      </c>
      <c r="AO182" s="105" vm="117">
        <v>8.0000000000000002E-3</v>
      </c>
      <c r="AP182" s="106">
        <v>-1E-3</v>
      </c>
      <c r="AQ182" s="94">
        <v>-0.125</v>
      </c>
      <c r="AR182" s="22"/>
      <c r="AS182" s="30"/>
      <c r="AT182" s="30"/>
      <c r="AU182" s="22"/>
      <c r="AV182" s="22"/>
      <c r="AW182" s="22"/>
      <c r="AX182" s="22"/>
      <c r="AY182" s="22"/>
      <c r="AZ182" s="22"/>
      <c r="BA182" s="22"/>
      <c r="BB182" s="22"/>
      <c r="BC182" s="22"/>
      <c r="BD182" s="13"/>
      <c r="BE182" s="105">
        <v>8.3999999999999995E-3</v>
      </c>
      <c r="BF182" s="105" vm="172">
        <v>8.3999999999999995E-3</v>
      </c>
      <c r="BG182" s="106">
        <v>0</v>
      </c>
      <c r="BH182" s="94">
        <v>0</v>
      </c>
      <c r="BI182" s="22"/>
      <c r="BJ182" s="30"/>
      <c r="BK182" s="30"/>
      <c r="BL182" s="22"/>
      <c r="BM182" s="22"/>
      <c r="BN182" s="22"/>
      <c r="BO182" s="22"/>
      <c r="BP182" s="22"/>
      <c r="BQ182" s="22"/>
      <c r="BR182" s="22"/>
      <c r="BS182" s="22"/>
      <c r="BT182" s="22"/>
      <c r="BU182" s="13"/>
      <c r="BV182" s="105">
        <v>8.0000000000000002E-3</v>
      </c>
      <c r="BW182" s="105" vm="227">
        <v>9.4999999999999998E-3</v>
      </c>
      <c r="BX182" s="106">
        <v>-1.4999999999999996E-3</v>
      </c>
      <c r="BY182" s="94">
        <v>-0.1578947368421052</v>
      </c>
      <c r="BZ182" s="22"/>
      <c r="CA182" s="30"/>
      <c r="CB182" s="30"/>
      <c r="CC182" s="22"/>
      <c r="CD182" s="22"/>
      <c r="CE182" s="22"/>
      <c r="CF182" s="22"/>
      <c r="CG182" s="22"/>
      <c r="CH182" s="22"/>
      <c r="CI182" s="22"/>
      <c r="CJ182" s="22"/>
      <c r="CK182" s="22"/>
      <c r="CL182" s="13"/>
      <c r="CM182" s="105">
        <v>7.046018231811624E-3</v>
      </c>
      <c r="CN182" s="105" vm="282">
        <v>7.4999999999999997E-3</v>
      </c>
      <c r="CO182" s="106">
        <v>-4.5398176818837576E-4</v>
      </c>
      <c r="CP182" s="94">
        <v>-6.0530902425116717E-2</v>
      </c>
      <c r="CQ182" s="22"/>
      <c r="CR182" s="30"/>
      <c r="CS182" s="30"/>
      <c r="CT182" s="22"/>
      <c r="CU182" s="22"/>
      <c r="CV182" s="22"/>
      <c r="CW182" s="22"/>
      <c r="CX182" s="22"/>
      <c r="CY182" s="22"/>
      <c r="CZ182" s="22"/>
      <c r="DA182" s="22"/>
      <c r="DB182" s="22"/>
      <c r="DC182" s="13"/>
      <c r="DD182" s="105">
        <v>0.01</v>
      </c>
      <c r="DE182" s="105" vm="337">
        <v>1.0500000000000001E-2</v>
      </c>
      <c r="DF182" s="106">
        <v>-5.0000000000000044E-4</v>
      </c>
      <c r="DG182" s="94">
        <v>-4.7619047619047672E-2</v>
      </c>
      <c r="DH182" s="22"/>
      <c r="DI182" s="30"/>
      <c r="DJ182" s="30"/>
      <c r="DK182" s="22"/>
      <c r="DL182" s="22"/>
      <c r="DM182" s="22"/>
      <c r="DN182" s="22"/>
      <c r="DO182" s="22"/>
      <c r="DP182" s="22"/>
      <c r="DQ182" s="22"/>
      <c r="DR182" s="22"/>
      <c r="DS182" s="22"/>
      <c r="DT182" s="13"/>
      <c r="DU182" s="105">
        <v>0.01</v>
      </c>
      <c r="DV182" s="105" vm="391">
        <v>1.0999999999999999E-2</v>
      </c>
      <c r="DW182" s="106">
        <v>-9.9999999999999915E-4</v>
      </c>
      <c r="DX182" s="94">
        <v>-9.0909090909090828E-2</v>
      </c>
      <c r="DY182" s="22"/>
      <c r="DZ182" s="30"/>
      <c r="EA182" s="30"/>
      <c r="EB182" s="22"/>
      <c r="EC182" s="22"/>
      <c r="ED182" s="22"/>
      <c r="EE182" s="22"/>
      <c r="EF182" s="22"/>
      <c r="EG182" s="22"/>
      <c r="EH182" s="22"/>
      <c r="EI182" s="22"/>
      <c r="EJ182" s="22"/>
      <c r="EK182" s="13"/>
      <c r="EL182" s="105">
        <v>5.1999999999999998E-3</v>
      </c>
      <c r="EM182" s="105" vm="446">
        <v>7.4000000000000003E-3</v>
      </c>
      <c r="EN182" s="106">
        <v>-2.2000000000000006E-3</v>
      </c>
      <c r="EO182" s="94">
        <v>-0.29729729729729737</v>
      </c>
      <c r="EP182" s="22"/>
      <c r="EQ182" s="30"/>
      <c r="ER182" s="30"/>
      <c r="ES182" s="22"/>
      <c r="ET182" s="22"/>
      <c r="EU182" s="22"/>
      <c r="EV182" s="22"/>
      <c r="EW182" s="22"/>
      <c r="EX182" s="22"/>
      <c r="EY182" s="22"/>
      <c r="EZ182" s="22"/>
      <c r="FA182" s="22"/>
      <c r="FB182" s="13"/>
      <c r="FC182" s="105">
        <v>1.24769881025961E-2</v>
      </c>
      <c r="FD182" s="105" vm="501">
        <v>1.2500000000000001E-2</v>
      </c>
      <c r="FE182" s="106">
        <v>-2.3011897403901055E-5</v>
      </c>
      <c r="FF182" s="94">
        <v>-1.8409517923120289E-3</v>
      </c>
      <c r="FG182" s="22"/>
      <c r="FH182" s="30"/>
      <c r="FI182" s="30"/>
      <c r="FJ182" s="22"/>
      <c r="FK182" s="22"/>
      <c r="FL182" s="22"/>
      <c r="FM182" s="22"/>
      <c r="FN182" s="22"/>
      <c r="FO182" s="22"/>
      <c r="FP182" s="22"/>
      <c r="FQ182" s="22"/>
      <c r="FR182" s="22"/>
      <c r="FS182" s="13"/>
    </row>
    <row r="183" spans="1:175" x14ac:dyDescent="0.2">
      <c r="A183" s="42" t="s">
        <v>453</v>
      </c>
      <c r="B183" s="46" t="str">
        <f t="shared" si="94"/>
        <v>Zinssatz für die Verzinsung der obligatorischen Altersguthaben</v>
      </c>
      <c r="C183" s="46"/>
      <c r="D183" s="46"/>
      <c r="E183" s="46"/>
      <c r="F183" s="105">
        <f t="shared" ref="F183:G190" si="97">+(W183*W$91*$G$5+AN183*AN$91*$H$5+BE183*BE$91*$I$5+BV183*BV$91*$K$5+CM183*CM$91*$L$5+DD183*DD$91*$M$5+DU183*DU$91*$N$5+EL183*EL$91*$P$5+FC183*FC$91*$Q$5)/(W$91*$G$5+AN$91*$H$5+BE$91*$I$5+BV$91*$K$5+CM$91*$L$5+DD$91*$M$5+DU$91*$N$5+EL$91*$P$5+FC$91*$Q$5)</f>
        <v>1.0000000000000002E-2</v>
      </c>
      <c r="G183" s="105">
        <f t="shared" si="97"/>
        <v>1.0000000000000002E-2</v>
      </c>
      <c r="H183" s="106">
        <f t="shared" ref="H183" si="98">+IFERROR(F183-G183,"")</f>
        <v>0</v>
      </c>
      <c r="I183" s="94">
        <f t="shared" ref="I183" si="99">+IFERROR(F183/G183-1,"")</f>
        <v>0</v>
      </c>
      <c r="J183" s="22"/>
      <c r="K183" s="30"/>
      <c r="L183" s="30"/>
      <c r="M183" s="22"/>
      <c r="N183" s="22"/>
      <c r="O183" s="22"/>
      <c r="P183" s="22"/>
      <c r="Q183" s="22"/>
      <c r="R183" s="22"/>
      <c r="S183" s="22"/>
      <c r="T183" s="22"/>
      <c r="U183" s="22"/>
      <c r="V183" s="13"/>
      <c r="W183" s="105">
        <v>0.01</v>
      </c>
      <c r="X183" s="105" vm="63">
        <v>0.01</v>
      </c>
      <c r="Y183" s="106">
        <v>0</v>
      </c>
      <c r="Z183" s="94">
        <v>0</v>
      </c>
      <c r="AA183" s="22"/>
      <c r="AB183" s="30"/>
      <c r="AC183" s="30"/>
      <c r="AD183" s="22"/>
      <c r="AE183" s="22"/>
      <c r="AF183" s="22"/>
      <c r="AG183" s="22"/>
      <c r="AH183" s="22"/>
      <c r="AI183" s="22"/>
      <c r="AJ183" s="22"/>
      <c r="AK183" s="22"/>
      <c r="AL183" s="22"/>
      <c r="AM183" s="13"/>
      <c r="AN183" s="105">
        <v>0.01</v>
      </c>
      <c r="AO183" s="105" vm="118">
        <v>0.01</v>
      </c>
      <c r="AP183" s="106">
        <v>0</v>
      </c>
      <c r="AQ183" s="94">
        <v>0</v>
      </c>
      <c r="AR183" s="22"/>
      <c r="AS183" s="30"/>
      <c r="AT183" s="30"/>
      <c r="AU183" s="22"/>
      <c r="AV183" s="22"/>
      <c r="AW183" s="22"/>
      <c r="AX183" s="22"/>
      <c r="AY183" s="22"/>
      <c r="AZ183" s="22"/>
      <c r="BA183" s="22"/>
      <c r="BB183" s="22"/>
      <c r="BC183" s="22"/>
      <c r="BD183" s="13"/>
      <c r="BE183" s="105">
        <v>0.01</v>
      </c>
      <c r="BF183" s="105" vm="173">
        <v>0.01</v>
      </c>
      <c r="BG183" s="106">
        <v>0</v>
      </c>
      <c r="BH183" s="94">
        <v>0</v>
      </c>
      <c r="BI183" s="22"/>
      <c r="BJ183" s="30"/>
      <c r="BK183" s="30"/>
      <c r="BL183" s="22"/>
      <c r="BM183" s="22"/>
      <c r="BN183" s="22"/>
      <c r="BO183" s="22"/>
      <c r="BP183" s="22"/>
      <c r="BQ183" s="22"/>
      <c r="BR183" s="22"/>
      <c r="BS183" s="22"/>
      <c r="BT183" s="22"/>
      <c r="BU183" s="13"/>
      <c r="BV183" s="105">
        <v>0.01</v>
      </c>
      <c r="BW183" s="105" vm="228">
        <v>0.01</v>
      </c>
      <c r="BX183" s="106">
        <v>0</v>
      </c>
      <c r="BY183" s="94">
        <v>0</v>
      </c>
      <c r="BZ183" s="22"/>
      <c r="CA183" s="30"/>
      <c r="CB183" s="30"/>
      <c r="CC183" s="22"/>
      <c r="CD183" s="22"/>
      <c r="CE183" s="22"/>
      <c r="CF183" s="22"/>
      <c r="CG183" s="22"/>
      <c r="CH183" s="22"/>
      <c r="CI183" s="22"/>
      <c r="CJ183" s="22"/>
      <c r="CK183" s="22"/>
      <c r="CL183" s="13"/>
      <c r="CM183" s="105">
        <v>0.01</v>
      </c>
      <c r="CN183" s="105" vm="283">
        <v>0.01</v>
      </c>
      <c r="CO183" s="106">
        <v>0</v>
      </c>
      <c r="CP183" s="94">
        <v>0</v>
      </c>
      <c r="CQ183" s="22"/>
      <c r="CR183" s="30"/>
      <c r="CS183" s="30"/>
      <c r="CT183" s="22"/>
      <c r="CU183" s="22"/>
      <c r="CV183" s="22"/>
      <c r="CW183" s="22"/>
      <c r="CX183" s="22"/>
      <c r="CY183" s="22"/>
      <c r="CZ183" s="22"/>
      <c r="DA183" s="22"/>
      <c r="DB183" s="22"/>
      <c r="DC183" s="13"/>
      <c r="DD183" s="105">
        <v>0.01</v>
      </c>
      <c r="DE183" s="105" vm="338">
        <v>0.01</v>
      </c>
      <c r="DF183" s="106">
        <v>0</v>
      </c>
      <c r="DG183" s="94">
        <v>0</v>
      </c>
      <c r="DH183" s="22"/>
      <c r="DI183" s="30"/>
      <c r="DJ183" s="30"/>
      <c r="DK183" s="22"/>
      <c r="DL183" s="22"/>
      <c r="DM183" s="22"/>
      <c r="DN183" s="22"/>
      <c r="DO183" s="22"/>
      <c r="DP183" s="22"/>
      <c r="DQ183" s="22"/>
      <c r="DR183" s="22"/>
      <c r="DS183" s="22"/>
      <c r="DT183" s="13"/>
      <c r="DU183" s="105">
        <v>0.01</v>
      </c>
      <c r="DV183" s="105" vm="392">
        <v>0.01</v>
      </c>
      <c r="DW183" s="106">
        <v>0</v>
      </c>
      <c r="DX183" s="94">
        <v>0</v>
      </c>
      <c r="DY183" s="22"/>
      <c r="DZ183" s="30"/>
      <c r="EA183" s="30"/>
      <c r="EB183" s="22"/>
      <c r="EC183" s="22"/>
      <c r="ED183" s="22"/>
      <c r="EE183" s="22"/>
      <c r="EF183" s="22"/>
      <c r="EG183" s="22"/>
      <c r="EH183" s="22"/>
      <c r="EI183" s="22"/>
      <c r="EJ183" s="22"/>
      <c r="EK183" s="13"/>
      <c r="EL183" s="105">
        <v>0</v>
      </c>
      <c r="EM183" s="105" vm="447">
        <v>0</v>
      </c>
      <c r="EN183" s="106">
        <v>0</v>
      </c>
      <c r="EO183" s="94" t="s">
        <v>589</v>
      </c>
      <c r="EP183" s="22"/>
      <c r="EQ183" s="30"/>
      <c r="ER183" s="30"/>
      <c r="ES183" s="22"/>
      <c r="ET183" s="22"/>
      <c r="EU183" s="22"/>
      <c r="EV183" s="22"/>
      <c r="EW183" s="22"/>
      <c r="EX183" s="22"/>
      <c r="EY183" s="22"/>
      <c r="EZ183" s="22"/>
      <c r="FA183" s="22"/>
      <c r="FB183" s="13"/>
      <c r="FC183" s="105">
        <v>0.01</v>
      </c>
      <c r="FD183" s="105" vm="502">
        <v>0.01</v>
      </c>
      <c r="FE183" s="106">
        <v>0</v>
      </c>
      <c r="FF183" s="94">
        <v>0</v>
      </c>
      <c r="FG183" s="22"/>
      <c r="FH183" s="30"/>
      <c r="FI183" s="30"/>
      <c r="FJ183" s="22"/>
      <c r="FK183" s="22"/>
      <c r="FL183" s="22"/>
      <c r="FM183" s="22"/>
      <c r="FN183" s="22"/>
      <c r="FO183" s="22"/>
      <c r="FP183" s="22"/>
      <c r="FQ183" s="22"/>
      <c r="FR183" s="22"/>
      <c r="FS183" s="13"/>
    </row>
    <row r="184" spans="1:175" x14ac:dyDescent="0.2">
      <c r="A184" s="42">
        <v>761</v>
      </c>
      <c r="B184" s="46" t="str">
        <f t="shared" si="94"/>
        <v>Zinssatz für die Verzinsung der überobligatorischen Altersguthaben</v>
      </c>
      <c r="C184" s="46"/>
      <c r="D184" s="46"/>
      <c r="E184" s="46"/>
      <c r="F184" s="105">
        <f t="shared" si="97"/>
        <v>1.6293193263632998E-3</v>
      </c>
      <c r="G184" s="105">
        <f t="shared" si="97"/>
        <v>2.4668510902015757E-3</v>
      </c>
      <c r="H184" s="106">
        <f t="shared" si="95"/>
        <v>-8.3753176383827592E-4</v>
      </c>
      <c r="I184" s="94">
        <f t="shared" si="96"/>
        <v>-0.33951452001500337</v>
      </c>
      <c r="J184" s="22"/>
      <c r="K184" s="30"/>
      <c r="L184" s="30"/>
      <c r="M184" s="22"/>
      <c r="N184" s="22"/>
      <c r="O184" s="22"/>
      <c r="P184" s="22"/>
      <c r="Q184" s="22"/>
      <c r="R184" s="22"/>
      <c r="S184" s="22"/>
      <c r="T184" s="22"/>
      <c r="U184" s="22"/>
      <c r="V184" s="13"/>
      <c r="W184" s="105">
        <v>1.25E-3</v>
      </c>
      <c r="X184" s="105" vm="64">
        <v>2.5000000000000001E-3</v>
      </c>
      <c r="Y184" s="106">
        <v>-1.25E-3</v>
      </c>
      <c r="Z184" s="94">
        <v>-0.5</v>
      </c>
      <c r="AA184" s="22"/>
      <c r="AB184" s="30"/>
      <c r="AC184" s="30"/>
      <c r="AD184" s="22"/>
      <c r="AE184" s="22"/>
      <c r="AF184" s="22"/>
      <c r="AG184" s="22"/>
      <c r="AH184" s="22"/>
      <c r="AI184" s="22"/>
      <c r="AJ184" s="22"/>
      <c r="AK184" s="22"/>
      <c r="AL184" s="22"/>
      <c r="AM184" s="13"/>
      <c r="AN184" s="105">
        <v>0</v>
      </c>
      <c r="AO184" s="105" vm="119">
        <v>0</v>
      </c>
      <c r="AP184" s="106">
        <v>0</v>
      </c>
      <c r="AQ184" s="94" t="s">
        <v>589</v>
      </c>
      <c r="AR184" s="22"/>
      <c r="AS184" s="30"/>
      <c r="AT184" s="30"/>
      <c r="AU184" s="22"/>
      <c r="AV184" s="22"/>
      <c r="AW184" s="22"/>
      <c r="AX184" s="22"/>
      <c r="AY184" s="22"/>
      <c r="AZ184" s="22"/>
      <c r="BA184" s="22"/>
      <c r="BB184" s="22"/>
      <c r="BC184" s="22"/>
      <c r="BD184" s="13"/>
      <c r="BE184" s="105">
        <v>2.5000000000000001E-3</v>
      </c>
      <c r="BF184" s="105" vm="174">
        <v>2.5000000000000001E-3</v>
      </c>
      <c r="BG184" s="106">
        <v>0</v>
      </c>
      <c r="BH184" s="94">
        <v>0</v>
      </c>
      <c r="BI184" s="22"/>
      <c r="BJ184" s="30"/>
      <c r="BK184" s="30"/>
      <c r="BL184" s="22"/>
      <c r="BM184" s="22"/>
      <c r="BN184" s="22"/>
      <c r="BO184" s="22"/>
      <c r="BP184" s="22"/>
      <c r="BQ184" s="22"/>
      <c r="BR184" s="22"/>
      <c r="BS184" s="22"/>
      <c r="BT184" s="22"/>
      <c r="BU184" s="13"/>
      <c r="BV184" s="105">
        <v>2.5000000000000001E-3</v>
      </c>
      <c r="BW184" s="105" vm="229">
        <v>2.5000000000000001E-3</v>
      </c>
      <c r="BX184" s="106">
        <v>0</v>
      </c>
      <c r="BY184" s="94">
        <v>0</v>
      </c>
      <c r="BZ184" s="22"/>
      <c r="CA184" s="30"/>
      <c r="CB184" s="30"/>
      <c r="CC184" s="22"/>
      <c r="CD184" s="22"/>
      <c r="CE184" s="22"/>
      <c r="CF184" s="22"/>
      <c r="CG184" s="22"/>
      <c r="CH184" s="22"/>
      <c r="CI184" s="22"/>
      <c r="CJ184" s="22"/>
      <c r="CK184" s="22"/>
      <c r="CL184" s="13"/>
      <c r="CM184" s="105">
        <v>1.25E-3</v>
      </c>
      <c r="CN184" s="105" vm="284">
        <v>2.5000000000000001E-3</v>
      </c>
      <c r="CO184" s="106">
        <v>-1.25E-3</v>
      </c>
      <c r="CP184" s="94">
        <v>-0.5</v>
      </c>
      <c r="CQ184" s="22"/>
      <c r="CR184" s="30"/>
      <c r="CS184" s="30"/>
      <c r="CT184" s="22"/>
      <c r="CU184" s="22"/>
      <c r="CV184" s="22"/>
      <c r="CW184" s="22"/>
      <c r="CX184" s="22"/>
      <c r="CY184" s="22"/>
      <c r="CZ184" s="22"/>
      <c r="DA184" s="22"/>
      <c r="DB184" s="22"/>
      <c r="DC184" s="13"/>
      <c r="DD184" s="105">
        <v>5.0000000000000001E-4</v>
      </c>
      <c r="DE184" s="105" vm="339">
        <v>2.5000000000000001E-3</v>
      </c>
      <c r="DF184" s="106">
        <v>-2E-3</v>
      </c>
      <c r="DG184" s="94">
        <v>-0.8</v>
      </c>
      <c r="DH184" s="22"/>
      <c r="DI184" s="30"/>
      <c r="DJ184" s="30"/>
      <c r="DK184" s="22"/>
      <c r="DL184" s="22"/>
      <c r="DM184" s="22"/>
      <c r="DN184" s="22"/>
      <c r="DO184" s="22"/>
      <c r="DP184" s="22"/>
      <c r="DQ184" s="22"/>
      <c r="DR184" s="22"/>
      <c r="DS184" s="22"/>
      <c r="DT184" s="13"/>
      <c r="DU184" s="105">
        <v>5.0000000000000001E-3</v>
      </c>
      <c r="DV184" s="105" vm="393">
        <v>5.0000000000000001E-3</v>
      </c>
      <c r="DW184" s="106">
        <v>0</v>
      </c>
      <c r="DX184" s="94">
        <v>0</v>
      </c>
      <c r="DY184" s="22"/>
      <c r="DZ184" s="30"/>
      <c r="EA184" s="30"/>
      <c r="EB184" s="22"/>
      <c r="EC184" s="22"/>
      <c r="ED184" s="22"/>
      <c r="EE184" s="22"/>
      <c r="EF184" s="22"/>
      <c r="EG184" s="22"/>
      <c r="EH184" s="22"/>
      <c r="EI184" s="22"/>
      <c r="EJ184" s="22"/>
      <c r="EK184" s="13"/>
      <c r="EL184" s="105">
        <v>0</v>
      </c>
      <c r="EM184" s="105" vm="448">
        <v>0</v>
      </c>
      <c r="EN184" s="106">
        <v>0</v>
      </c>
      <c r="EO184" s="94" t="s">
        <v>589</v>
      </c>
      <c r="EP184" s="22"/>
      <c r="EQ184" s="30"/>
      <c r="ER184" s="30"/>
      <c r="ES184" s="22"/>
      <c r="ET184" s="22"/>
      <c r="EU184" s="22"/>
      <c r="EV184" s="22"/>
      <c r="EW184" s="22"/>
      <c r="EX184" s="22"/>
      <c r="EY184" s="22"/>
      <c r="EZ184" s="22"/>
      <c r="FA184" s="22"/>
      <c r="FB184" s="13"/>
      <c r="FC184" s="105">
        <v>0.01</v>
      </c>
      <c r="FD184" s="105" vm="503">
        <v>0.01</v>
      </c>
      <c r="FE184" s="106">
        <v>0</v>
      </c>
      <c r="FF184" s="94">
        <v>0</v>
      </c>
      <c r="FG184" s="22"/>
      <c r="FH184" s="30"/>
      <c r="FI184" s="30"/>
      <c r="FJ184" s="22"/>
      <c r="FK184" s="22"/>
      <c r="FL184" s="22"/>
      <c r="FM184" s="22"/>
      <c r="FN184" s="22"/>
      <c r="FO184" s="22"/>
      <c r="FP184" s="22"/>
      <c r="FQ184" s="22"/>
      <c r="FR184" s="22"/>
      <c r="FS184" s="13"/>
    </row>
    <row r="185" spans="1:175" x14ac:dyDescent="0.2">
      <c r="A185" s="42" t="s">
        <v>591</v>
      </c>
      <c r="B185" s="46" t="str">
        <f t="shared" si="94"/>
        <v>Obligatorischer BVG-Mindestzinssatz (Schattenrechnung)</v>
      </c>
      <c r="C185" s="46"/>
      <c r="D185" s="46"/>
      <c r="E185" s="46"/>
      <c r="F185" s="105">
        <f t="shared" si="97"/>
        <v>1.0000000000000002E-2</v>
      </c>
      <c r="G185" s="105">
        <f t="shared" si="97"/>
        <v>1.0000000000000002E-2</v>
      </c>
      <c r="H185" s="106">
        <f t="shared" ref="H185:H186" si="100">+IFERROR(F185-G185,"")</f>
        <v>0</v>
      </c>
      <c r="I185" s="94">
        <f t="shared" ref="I185:I186" si="101">+IFERROR(F185/G185-1,"")</f>
        <v>0</v>
      </c>
      <c r="J185" s="22"/>
      <c r="K185" s="30"/>
      <c r="L185" s="30"/>
      <c r="M185" s="22"/>
      <c r="N185" s="22"/>
      <c r="O185" s="22"/>
      <c r="P185" s="22"/>
      <c r="Q185" s="22"/>
      <c r="R185" s="22"/>
      <c r="S185" s="22"/>
      <c r="T185" s="22"/>
      <c r="U185" s="22"/>
      <c r="V185" s="13"/>
      <c r="W185" s="105">
        <v>0.01</v>
      </c>
      <c r="X185" s="105">
        <v>0.01</v>
      </c>
      <c r="Y185" s="106">
        <v>0</v>
      </c>
      <c r="Z185" s="94">
        <v>0</v>
      </c>
      <c r="AA185" s="22"/>
      <c r="AB185" s="30"/>
      <c r="AC185" s="30"/>
      <c r="AD185" s="22"/>
      <c r="AE185" s="22"/>
      <c r="AF185" s="22"/>
      <c r="AG185" s="22"/>
      <c r="AH185" s="22"/>
      <c r="AI185" s="22"/>
      <c r="AJ185" s="22"/>
      <c r="AK185" s="22"/>
      <c r="AL185" s="22"/>
      <c r="AM185" s="13"/>
      <c r="AN185" s="105">
        <v>0.01</v>
      </c>
      <c r="AO185" s="105">
        <v>0.01</v>
      </c>
      <c r="AP185" s="106">
        <v>0</v>
      </c>
      <c r="AQ185" s="94">
        <v>0</v>
      </c>
      <c r="AR185" s="22"/>
      <c r="AS185" s="30"/>
      <c r="AT185" s="30"/>
      <c r="AU185" s="22"/>
      <c r="AV185" s="22"/>
      <c r="AW185" s="22"/>
      <c r="AX185" s="22"/>
      <c r="AY185" s="22"/>
      <c r="AZ185" s="22"/>
      <c r="BA185" s="22"/>
      <c r="BB185" s="22"/>
      <c r="BC185" s="22"/>
      <c r="BD185" s="13"/>
      <c r="BE185" s="105">
        <v>0.01</v>
      </c>
      <c r="BF185" s="105">
        <v>0.01</v>
      </c>
      <c r="BG185" s="106">
        <v>0</v>
      </c>
      <c r="BH185" s="94">
        <v>0</v>
      </c>
      <c r="BI185" s="22"/>
      <c r="BJ185" s="30"/>
      <c r="BK185" s="30"/>
      <c r="BL185" s="22"/>
      <c r="BM185" s="22"/>
      <c r="BN185" s="22"/>
      <c r="BO185" s="22"/>
      <c r="BP185" s="22"/>
      <c r="BQ185" s="22"/>
      <c r="BR185" s="22"/>
      <c r="BS185" s="22"/>
      <c r="BT185" s="22"/>
      <c r="BU185" s="13"/>
      <c r="BV185" s="105">
        <v>0.01</v>
      </c>
      <c r="BW185" s="105">
        <v>0.01</v>
      </c>
      <c r="BX185" s="106">
        <v>0</v>
      </c>
      <c r="BY185" s="94">
        <v>0</v>
      </c>
      <c r="BZ185" s="22"/>
      <c r="CA185" s="30"/>
      <c r="CB185" s="30"/>
      <c r="CC185" s="22"/>
      <c r="CD185" s="22"/>
      <c r="CE185" s="22"/>
      <c r="CF185" s="22"/>
      <c r="CG185" s="22"/>
      <c r="CH185" s="22"/>
      <c r="CI185" s="22"/>
      <c r="CJ185" s="22"/>
      <c r="CK185" s="22"/>
      <c r="CL185" s="13"/>
      <c r="CM185" s="105">
        <v>0.01</v>
      </c>
      <c r="CN185" s="105">
        <v>0.01</v>
      </c>
      <c r="CO185" s="106">
        <v>0</v>
      </c>
      <c r="CP185" s="94">
        <v>0</v>
      </c>
      <c r="CQ185" s="22"/>
      <c r="CR185" s="30"/>
      <c r="CS185" s="30"/>
      <c r="CT185" s="22"/>
      <c r="CU185" s="22"/>
      <c r="CV185" s="22"/>
      <c r="CW185" s="22"/>
      <c r="CX185" s="22"/>
      <c r="CY185" s="22"/>
      <c r="CZ185" s="22"/>
      <c r="DA185" s="22"/>
      <c r="DB185" s="22"/>
      <c r="DC185" s="13"/>
      <c r="DD185" s="105">
        <v>0.01</v>
      </c>
      <c r="DE185" s="105">
        <v>0.01</v>
      </c>
      <c r="DF185" s="106">
        <v>0</v>
      </c>
      <c r="DG185" s="94">
        <v>0</v>
      </c>
      <c r="DH185" s="22"/>
      <c r="DI185" s="30"/>
      <c r="DJ185" s="30"/>
      <c r="DK185" s="22"/>
      <c r="DL185" s="22"/>
      <c r="DM185" s="22"/>
      <c r="DN185" s="22"/>
      <c r="DO185" s="22"/>
      <c r="DP185" s="22"/>
      <c r="DQ185" s="22"/>
      <c r="DR185" s="22"/>
      <c r="DS185" s="22"/>
      <c r="DT185" s="13"/>
      <c r="DU185" s="105">
        <v>0.01</v>
      </c>
      <c r="DV185" s="105">
        <v>0.01</v>
      </c>
      <c r="DW185" s="106">
        <v>0</v>
      </c>
      <c r="DX185" s="94">
        <v>0</v>
      </c>
      <c r="DY185" s="22"/>
      <c r="DZ185" s="30"/>
      <c r="EA185" s="30"/>
      <c r="EB185" s="22"/>
      <c r="EC185" s="22"/>
      <c r="ED185" s="22"/>
      <c r="EE185" s="22"/>
      <c r="EF185" s="22"/>
      <c r="EG185" s="22"/>
      <c r="EH185" s="22"/>
      <c r="EI185" s="22"/>
      <c r="EJ185" s="22"/>
      <c r="EK185" s="13"/>
      <c r="EL185" s="105">
        <v>0.01</v>
      </c>
      <c r="EM185" s="105">
        <v>0.01</v>
      </c>
      <c r="EN185" s="106">
        <v>0</v>
      </c>
      <c r="EO185" s="94">
        <v>0</v>
      </c>
      <c r="EP185" s="22"/>
      <c r="EQ185" s="30"/>
      <c r="ER185" s="30"/>
      <c r="ES185" s="22"/>
      <c r="ET185" s="22"/>
      <c r="EU185" s="22"/>
      <c r="EV185" s="22"/>
      <c r="EW185" s="22"/>
      <c r="EX185" s="22"/>
      <c r="EY185" s="22"/>
      <c r="EZ185" s="22"/>
      <c r="FA185" s="22"/>
      <c r="FB185" s="13"/>
      <c r="FC185" s="105">
        <v>0.01</v>
      </c>
      <c r="FD185" s="105">
        <v>0.01</v>
      </c>
      <c r="FE185" s="106">
        <v>0</v>
      </c>
      <c r="FF185" s="94">
        <v>0</v>
      </c>
      <c r="FG185" s="22"/>
      <c r="FH185" s="30"/>
      <c r="FI185" s="30"/>
      <c r="FJ185" s="22"/>
      <c r="FK185" s="22"/>
      <c r="FL185" s="22"/>
      <c r="FM185" s="22"/>
      <c r="FN185" s="22"/>
      <c r="FO185" s="22"/>
      <c r="FP185" s="22"/>
      <c r="FQ185" s="22"/>
      <c r="FR185" s="22"/>
      <c r="FS185" s="13"/>
    </row>
    <row r="186" spans="1:175" x14ac:dyDescent="0.2">
      <c r="A186" s="42" t="s">
        <v>456</v>
      </c>
      <c r="B186" s="46" t="str">
        <f t="shared" si="94"/>
        <v>Umwandlungssatz M65 für obligatorische Altersguthaben</v>
      </c>
      <c r="C186" s="46"/>
      <c r="D186" s="46"/>
      <c r="E186" s="46"/>
      <c r="F186" s="105">
        <f t="shared" si="97"/>
        <v>6.7623001714493064E-2</v>
      </c>
      <c r="G186" s="105">
        <f t="shared" si="97"/>
        <v>6.8000000000000005E-2</v>
      </c>
      <c r="H186" s="106">
        <f t="shared" si="100"/>
        <v>-3.7699828550694092E-4</v>
      </c>
      <c r="I186" s="94">
        <f t="shared" si="101"/>
        <v>-5.5440924339256181E-3</v>
      </c>
      <c r="J186" s="22"/>
      <c r="K186" s="30"/>
      <c r="L186" s="30"/>
      <c r="M186" s="22"/>
      <c r="N186" s="22"/>
      <c r="O186" s="22"/>
      <c r="P186" s="22"/>
      <c r="Q186" s="22"/>
      <c r="R186" s="22"/>
      <c r="S186" s="22"/>
      <c r="T186" s="22"/>
      <c r="U186" s="22"/>
      <c r="V186" s="13"/>
      <c r="W186" s="105" vm="65">
        <v>6.8000000000000005E-2</v>
      </c>
      <c r="X186" s="105" vm="65">
        <v>6.8000000000000005E-2</v>
      </c>
      <c r="Y186" s="106">
        <v>0</v>
      </c>
      <c r="Z186" s="94">
        <v>0</v>
      </c>
      <c r="AA186" s="22"/>
      <c r="AB186" s="30"/>
      <c r="AC186" s="30"/>
      <c r="AD186" s="22"/>
      <c r="AE186" s="22"/>
      <c r="AF186" s="22"/>
      <c r="AG186" s="22"/>
      <c r="AH186" s="22"/>
      <c r="AI186" s="22"/>
      <c r="AJ186" s="22"/>
      <c r="AK186" s="22"/>
      <c r="AL186" s="22"/>
      <c r="AM186" s="13"/>
      <c r="AN186" s="105">
        <v>6.8000000000000005E-2</v>
      </c>
      <c r="AO186" s="105" vm="120">
        <v>6.8000000000000005E-2</v>
      </c>
      <c r="AP186" s="106">
        <v>0</v>
      </c>
      <c r="AQ186" s="94">
        <v>0</v>
      </c>
      <c r="AR186" s="22"/>
      <c r="AS186" s="30"/>
      <c r="AT186" s="30"/>
      <c r="AU186" s="22"/>
      <c r="AV186" s="22"/>
      <c r="AW186" s="22"/>
      <c r="AX186" s="22"/>
      <c r="AY186" s="22"/>
      <c r="AZ186" s="22"/>
      <c r="BA186" s="22"/>
      <c r="BB186" s="22"/>
      <c r="BC186" s="22"/>
      <c r="BD186" s="13"/>
      <c r="BE186" s="105">
        <v>6.8000000000000005E-2</v>
      </c>
      <c r="BF186" s="105" vm="175">
        <v>6.8000000000000005E-2</v>
      </c>
      <c r="BG186" s="106">
        <v>0</v>
      </c>
      <c r="BH186" s="94">
        <v>0</v>
      </c>
      <c r="BI186" s="22"/>
      <c r="BJ186" s="30"/>
      <c r="BK186" s="30"/>
      <c r="BL186" s="22"/>
      <c r="BM186" s="22"/>
      <c r="BN186" s="22"/>
      <c r="BO186" s="22"/>
      <c r="BP186" s="22"/>
      <c r="BQ186" s="22"/>
      <c r="BR186" s="22"/>
      <c r="BS186" s="22"/>
      <c r="BT186" s="22"/>
      <c r="BU186" s="13"/>
      <c r="BV186" s="105">
        <v>6.5000000000000002E-2</v>
      </c>
      <c r="BW186" s="105" vm="230">
        <v>6.8000000000000005E-2</v>
      </c>
      <c r="BX186" s="106">
        <v>-3.0000000000000027E-3</v>
      </c>
      <c r="BY186" s="94">
        <v>-4.4117647058823595E-2</v>
      </c>
      <c r="BZ186" s="22"/>
      <c r="CA186" s="30"/>
      <c r="CB186" s="30"/>
      <c r="CC186" s="22"/>
      <c r="CD186" s="22"/>
      <c r="CE186" s="22"/>
      <c r="CF186" s="22"/>
      <c r="CG186" s="22"/>
      <c r="CH186" s="22"/>
      <c r="CI186" s="22"/>
      <c r="CJ186" s="22"/>
      <c r="CK186" s="22"/>
      <c r="CL186" s="13"/>
      <c r="CM186" s="105">
        <v>6.8000000000000005E-2</v>
      </c>
      <c r="CN186" s="105" vm="285">
        <v>6.8000000000000005E-2</v>
      </c>
      <c r="CO186" s="106">
        <v>0</v>
      </c>
      <c r="CP186" s="94">
        <v>0</v>
      </c>
      <c r="CQ186" s="22"/>
      <c r="CR186" s="30"/>
      <c r="CS186" s="30"/>
      <c r="CT186" s="22"/>
      <c r="CU186" s="22"/>
      <c r="CV186" s="22"/>
      <c r="CW186" s="22"/>
      <c r="CX186" s="22"/>
      <c r="CY186" s="22"/>
      <c r="CZ186" s="22"/>
      <c r="DA186" s="22"/>
      <c r="DB186" s="22"/>
      <c r="DC186" s="13"/>
      <c r="DD186" s="105">
        <v>6.8000000000000005E-2</v>
      </c>
      <c r="DE186" s="105" vm="340">
        <v>6.8000000000000005E-2</v>
      </c>
      <c r="DF186" s="106">
        <v>0</v>
      </c>
      <c r="DG186" s="94">
        <v>0</v>
      </c>
      <c r="DH186" s="22"/>
      <c r="DI186" s="30"/>
      <c r="DJ186" s="30"/>
      <c r="DK186" s="22"/>
      <c r="DL186" s="22"/>
      <c r="DM186" s="22"/>
      <c r="DN186" s="22"/>
      <c r="DO186" s="22"/>
      <c r="DP186" s="22"/>
      <c r="DQ186" s="22"/>
      <c r="DR186" s="22"/>
      <c r="DS186" s="22"/>
      <c r="DT186" s="13"/>
      <c r="DU186" s="105">
        <v>6.8000000000000005E-2</v>
      </c>
      <c r="DV186" s="105" vm="394">
        <v>6.8000000000000005E-2</v>
      </c>
      <c r="DW186" s="106">
        <v>0</v>
      </c>
      <c r="DX186" s="94">
        <v>0</v>
      </c>
      <c r="DY186" s="22"/>
      <c r="DZ186" s="30"/>
      <c r="EA186" s="30"/>
      <c r="EB186" s="22"/>
      <c r="EC186" s="22"/>
      <c r="ED186" s="22"/>
      <c r="EE186" s="22"/>
      <c r="EF186" s="22"/>
      <c r="EG186" s="22"/>
      <c r="EH186" s="22"/>
      <c r="EI186" s="22"/>
      <c r="EJ186" s="22"/>
      <c r="EK186" s="13"/>
      <c r="EL186" s="105">
        <v>0</v>
      </c>
      <c r="EM186" s="105" vm="449">
        <v>0</v>
      </c>
      <c r="EN186" s="106">
        <v>0</v>
      </c>
      <c r="EO186" s="94" t="s">
        <v>589</v>
      </c>
      <c r="EP186" s="22"/>
      <c r="EQ186" s="30"/>
      <c r="ER186" s="30"/>
      <c r="ES186" s="22"/>
      <c r="ET186" s="22"/>
      <c r="EU186" s="22"/>
      <c r="EV186" s="22"/>
      <c r="EW186" s="22"/>
      <c r="EX186" s="22"/>
      <c r="EY186" s="22"/>
      <c r="EZ186" s="22"/>
      <c r="FA186" s="22"/>
      <c r="FB186" s="13"/>
      <c r="FC186" s="105">
        <v>6.8000000000000005E-2</v>
      </c>
      <c r="FD186" s="105" vm="504">
        <v>6.8000000000000005E-2</v>
      </c>
      <c r="FE186" s="106">
        <v>0</v>
      </c>
      <c r="FF186" s="94">
        <v>0</v>
      </c>
      <c r="FG186" s="22"/>
      <c r="FH186" s="30"/>
      <c r="FI186" s="30"/>
      <c r="FJ186" s="22"/>
      <c r="FK186" s="22"/>
      <c r="FL186" s="22"/>
      <c r="FM186" s="22"/>
      <c r="FN186" s="22"/>
      <c r="FO186" s="22"/>
      <c r="FP186" s="22"/>
      <c r="FQ186" s="22"/>
      <c r="FR186" s="22"/>
      <c r="FS186" s="13"/>
    </row>
    <row r="187" spans="1:175" x14ac:dyDescent="0.2">
      <c r="A187" s="42">
        <v>762</v>
      </c>
      <c r="B187" s="46" t="str">
        <f t="shared" si="94"/>
        <v>Umwandlungssatz M65 für überobligatorische Altersguthaben</v>
      </c>
      <c r="C187" s="46"/>
      <c r="D187" s="46"/>
      <c r="E187" s="46"/>
      <c r="F187" s="105">
        <f t="shared" si="97"/>
        <v>5.0036777091007033E-2</v>
      </c>
      <c r="G187" s="105">
        <f t="shared" si="97"/>
        <v>5.1228080671980487E-2</v>
      </c>
      <c r="H187" s="106">
        <f t="shared" si="95"/>
        <v>-1.1913035809734546E-3</v>
      </c>
      <c r="I187" s="94">
        <f t="shared" si="96"/>
        <v>-2.3254893904800289E-2</v>
      </c>
      <c r="J187" s="22"/>
      <c r="K187" s="30"/>
      <c r="L187" s="30"/>
      <c r="M187" s="22"/>
      <c r="N187" s="22"/>
      <c r="O187" s="22"/>
      <c r="P187" s="22"/>
      <c r="Q187" s="22"/>
      <c r="R187" s="22"/>
      <c r="S187" s="22"/>
      <c r="T187" s="22"/>
      <c r="U187" s="22"/>
      <c r="V187" s="13"/>
      <c r="W187" s="105">
        <v>5.0979999999999998E-2</v>
      </c>
      <c r="X187" s="105" vm="66">
        <v>5.2510000000000001E-2</v>
      </c>
      <c r="Y187" s="106">
        <v>-1.5300000000000036E-3</v>
      </c>
      <c r="Z187" s="94">
        <v>-2.9137307179584959E-2</v>
      </c>
      <c r="AA187" s="22"/>
      <c r="AB187" s="30"/>
      <c r="AC187" s="30"/>
      <c r="AD187" s="22"/>
      <c r="AE187" s="22"/>
      <c r="AF187" s="22"/>
      <c r="AG187" s="22"/>
      <c r="AH187" s="22"/>
      <c r="AI187" s="22"/>
      <c r="AJ187" s="22"/>
      <c r="AK187" s="22"/>
      <c r="AL187" s="22"/>
      <c r="AM187" s="13"/>
      <c r="AN187" s="105">
        <v>0.05</v>
      </c>
      <c r="AO187" s="105" vm="121">
        <v>0.05</v>
      </c>
      <c r="AP187" s="106">
        <v>0</v>
      </c>
      <c r="AQ187" s="94">
        <v>0</v>
      </c>
      <c r="AR187" s="22"/>
      <c r="AS187" s="30"/>
      <c r="AT187" s="30"/>
      <c r="AU187" s="22"/>
      <c r="AV187" s="22"/>
      <c r="AW187" s="22"/>
      <c r="AX187" s="22"/>
      <c r="AY187" s="22"/>
      <c r="AZ187" s="22"/>
      <c r="BA187" s="22"/>
      <c r="BB187" s="22"/>
      <c r="BC187" s="22"/>
      <c r="BD187" s="13"/>
      <c r="BE187" s="105">
        <v>4.9000000000000002E-2</v>
      </c>
      <c r="BF187" s="105" vm="176">
        <v>4.9000000000000002E-2</v>
      </c>
      <c r="BG187" s="106">
        <v>0</v>
      </c>
      <c r="BH187" s="94">
        <v>0</v>
      </c>
      <c r="BI187" s="22"/>
      <c r="BJ187" s="30"/>
      <c r="BK187" s="30"/>
      <c r="BL187" s="22"/>
      <c r="BM187" s="22"/>
      <c r="BN187" s="22"/>
      <c r="BO187" s="22"/>
      <c r="BP187" s="22"/>
      <c r="BQ187" s="22"/>
      <c r="BR187" s="22"/>
      <c r="BS187" s="22"/>
      <c r="BT187" s="22"/>
      <c r="BU187" s="13"/>
      <c r="BV187" s="105">
        <v>4.7600000000000003E-2</v>
      </c>
      <c r="BW187" s="105" vm="231">
        <v>4.9105500000000003E-2</v>
      </c>
      <c r="BX187" s="106">
        <v>-1.5054999999999999E-3</v>
      </c>
      <c r="BY187" s="94">
        <v>-3.0658480210974282E-2</v>
      </c>
      <c r="BZ187" s="22"/>
      <c r="CA187" s="30"/>
      <c r="CB187" s="30"/>
      <c r="CC187" s="22"/>
      <c r="CD187" s="22"/>
      <c r="CE187" s="22"/>
      <c r="CF187" s="22"/>
      <c r="CG187" s="22"/>
      <c r="CH187" s="22"/>
      <c r="CI187" s="22"/>
      <c r="CJ187" s="22"/>
      <c r="CK187" s="22"/>
      <c r="CL187" s="13"/>
      <c r="CM187" s="105">
        <v>4.8869999999999997E-2</v>
      </c>
      <c r="CN187" s="105" vm="286">
        <v>5.0700000000000002E-2</v>
      </c>
      <c r="CO187" s="106">
        <v>-1.8300000000000052E-3</v>
      </c>
      <c r="CP187" s="94">
        <v>-3.6094674556213069E-2</v>
      </c>
      <c r="CQ187" s="22"/>
      <c r="CR187" s="30"/>
      <c r="CS187" s="30"/>
      <c r="CT187" s="22"/>
      <c r="CU187" s="22"/>
      <c r="CV187" s="22"/>
      <c r="CW187" s="22"/>
      <c r="CX187" s="22"/>
      <c r="CY187" s="22"/>
      <c r="CZ187" s="22"/>
      <c r="DA187" s="22"/>
      <c r="DB187" s="22"/>
      <c r="DC187" s="13"/>
      <c r="DD187" s="105">
        <v>5.0529999999999999E-2</v>
      </c>
      <c r="DE187" s="105" vm="341">
        <v>5.2389999999999999E-2</v>
      </c>
      <c r="DF187" s="106">
        <v>-1.8600000000000005E-3</v>
      </c>
      <c r="DG187" s="94">
        <v>-3.5502958579881616E-2</v>
      </c>
      <c r="DH187" s="22"/>
      <c r="DI187" s="30"/>
      <c r="DJ187" s="30"/>
      <c r="DK187" s="22"/>
      <c r="DL187" s="22"/>
      <c r="DM187" s="22"/>
      <c r="DN187" s="22"/>
      <c r="DO187" s="22"/>
      <c r="DP187" s="22"/>
      <c r="DQ187" s="22"/>
      <c r="DR187" s="22"/>
      <c r="DS187" s="22"/>
      <c r="DT187" s="13"/>
      <c r="DU187" s="105">
        <v>4.9500000000000002E-2</v>
      </c>
      <c r="DV187" s="105" vm="395">
        <v>5.1299999999999998E-2</v>
      </c>
      <c r="DW187" s="106">
        <v>-1.799999999999996E-3</v>
      </c>
      <c r="DX187" s="94">
        <v>-3.5087719298245501E-2</v>
      </c>
      <c r="DY187" s="22"/>
      <c r="DZ187" s="30"/>
      <c r="EA187" s="30"/>
      <c r="EB187" s="22"/>
      <c r="EC187" s="22"/>
      <c r="ED187" s="22"/>
      <c r="EE187" s="22"/>
      <c r="EF187" s="22"/>
      <c r="EG187" s="22"/>
      <c r="EH187" s="22"/>
      <c r="EI187" s="22"/>
      <c r="EJ187" s="22"/>
      <c r="EK187" s="13"/>
      <c r="EL187" s="105">
        <v>4.3499999999999997E-2</v>
      </c>
      <c r="EM187" s="105" vm="450">
        <v>4.6500000000000007E-2</v>
      </c>
      <c r="EN187" s="106">
        <v>-3.0000000000000096E-3</v>
      </c>
      <c r="EO187" s="94">
        <v>-6.4516129032258229E-2</v>
      </c>
      <c r="EP187" s="22"/>
      <c r="EQ187" s="30"/>
      <c r="ER187" s="30"/>
      <c r="ES187" s="22"/>
      <c r="ET187" s="22"/>
      <c r="EU187" s="22"/>
      <c r="EV187" s="22"/>
      <c r="EW187" s="22"/>
      <c r="EX187" s="22"/>
      <c r="EY187" s="22"/>
      <c r="EZ187" s="22"/>
      <c r="FA187" s="22"/>
      <c r="FB187" s="13"/>
      <c r="FC187" s="105">
        <v>6.8000000000000005E-2</v>
      </c>
      <c r="FD187" s="105" vm="505">
        <v>6.8000000000000005E-2</v>
      </c>
      <c r="FE187" s="106">
        <v>0</v>
      </c>
      <c r="FF187" s="94">
        <v>0</v>
      </c>
      <c r="FG187" s="22"/>
      <c r="FH187" s="30"/>
      <c r="FI187" s="30"/>
      <c r="FJ187" s="22"/>
      <c r="FK187" s="22"/>
      <c r="FL187" s="22"/>
      <c r="FM187" s="22"/>
      <c r="FN187" s="22"/>
      <c r="FO187" s="22"/>
      <c r="FP187" s="22"/>
      <c r="FQ187" s="22"/>
      <c r="FR187" s="22"/>
      <c r="FS187" s="13"/>
    </row>
    <row r="188" spans="1:175" x14ac:dyDescent="0.2">
      <c r="A188" s="42" t="s">
        <v>458</v>
      </c>
      <c r="B188" s="46" t="str">
        <f t="shared" si="94"/>
        <v>Umwandlungssatz F64 für obligatorische Altersguthaben</v>
      </c>
      <c r="C188" s="46"/>
      <c r="D188" s="46"/>
      <c r="E188" s="46"/>
      <c r="F188" s="105">
        <f t="shared" si="97"/>
        <v>6.7623001714493064E-2</v>
      </c>
      <c r="G188" s="105">
        <f t="shared" si="97"/>
        <v>6.8000000000000005E-2</v>
      </c>
      <c r="H188" s="106">
        <f t="shared" ref="H188" si="102">+IFERROR(F188-G188,"")</f>
        <v>-3.7699828550694092E-4</v>
      </c>
      <c r="I188" s="94">
        <f t="shared" ref="I188" si="103">+IFERROR(F188/G188-1,"")</f>
        <v>-5.5440924339256181E-3</v>
      </c>
      <c r="J188" s="22"/>
      <c r="K188" s="30"/>
      <c r="L188" s="30"/>
      <c r="M188" s="22"/>
      <c r="N188" s="22"/>
      <c r="O188" s="22"/>
      <c r="P188" s="22"/>
      <c r="Q188" s="22"/>
      <c r="R188" s="22"/>
      <c r="S188" s="22"/>
      <c r="T188" s="22"/>
      <c r="U188" s="22"/>
      <c r="V188" s="13"/>
      <c r="W188" s="105" vm="67">
        <v>6.8000000000000005E-2</v>
      </c>
      <c r="X188" s="105" vm="67">
        <v>6.8000000000000005E-2</v>
      </c>
      <c r="Y188" s="106">
        <v>0</v>
      </c>
      <c r="Z188" s="94">
        <v>0</v>
      </c>
      <c r="AA188" s="22"/>
      <c r="AB188" s="30"/>
      <c r="AC188" s="30"/>
      <c r="AD188" s="22"/>
      <c r="AE188" s="22"/>
      <c r="AF188" s="22"/>
      <c r="AG188" s="22"/>
      <c r="AH188" s="22"/>
      <c r="AI188" s="22"/>
      <c r="AJ188" s="22"/>
      <c r="AK188" s="22"/>
      <c r="AL188" s="22"/>
      <c r="AM188" s="13"/>
      <c r="AN188" s="105">
        <v>6.8000000000000005E-2</v>
      </c>
      <c r="AO188" s="105" vm="122">
        <v>6.8000000000000005E-2</v>
      </c>
      <c r="AP188" s="106">
        <v>0</v>
      </c>
      <c r="AQ188" s="94">
        <v>0</v>
      </c>
      <c r="AR188" s="22"/>
      <c r="AS188" s="30"/>
      <c r="AT188" s="30"/>
      <c r="AU188" s="22"/>
      <c r="AV188" s="22"/>
      <c r="AW188" s="22"/>
      <c r="AX188" s="22"/>
      <c r="AY188" s="22"/>
      <c r="AZ188" s="22"/>
      <c r="BA188" s="22"/>
      <c r="BB188" s="22"/>
      <c r="BC188" s="22"/>
      <c r="BD188" s="13"/>
      <c r="BE188" s="105">
        <v>6.8000000000000005E-2</v>
      </c>
      <c r="BF188" s="105" vm="177">
        <v>6.8000000000000005E-2</v>
      </c>
      <c r="BG188" s="106">
        <v>0</v>
      </c>
      <c r="BH188" s="94">
        <v>0</v>
      </c>
      <c r="BI188" s="22"/>
      <c r="BJ188" s="30"/>
      <c r="BK188" s="30"/>
      <c r="BL188" s="22"/>
      <c r="BM188" s="22"/>
      <c r="BN188" s="22"/>
      <c r="BO188" s="22"/>
      <c r="BP188" s="22"/>
      <c r="BQ188" s="22"/>
      <c r="BR188" s="22"/>
      <c r="BS188" s="22"/>
      <c r="BT188" s="22"/>
      <c r="BU188" s="13"/>
      <c r="BV188" s="105">
        <v>6.5000000000000002E-2</v>
      </c>
      <c r="BW188" s="105" vm="232">
        <v>6.8000000000000005E-2</v>
      </c>
      <c r="BX188" s="106">
        <v>-3.0000000000000027E-3</v>
      </c>
      <c r="BY188" s="94">
        <v>-4.4117647058823595E-2</v>
      </c>
      <c r="BZ188" s="22"/>
      <c r="CA188" s="30"/>
      <c r="CB188" s="30"/>
      <c r="CC188" s="22"/>
      <c r="CD188" s="22"/>
      <c r="CE188" s="22"/>
      <c r="CF188" s="22"/>
      <c r="CG188" s="22"/>
      <c r="CH188" s="22"/>
      <c r="CI188" s="22"/>
      <c r="CJ188" s="22"/>
      <c r="CK188" s="22"/>
      <c r="CL188" s="13"/>
      <c r="CM188" s="105">
        <v>6.8000000000000005E-2</v>
      </c>
      <c r="CN188" s="105" vm="287">
        <v>6.8000000000000005E-2</v>
      </c>
      <c r="CO188" s="106">
        <v>0</v>
      </c>
      <c r="CP188" s="94">
        <v>0</v>
      </c>
      <c r="CQ188" s="22"/>
      <c r="CR188" s="30"/>
      <c r="CS188" s="30"/>
      <c r="CT188" s="22"/>
      <c r="CU188" s="22"/>
      <c r="CV188" s="22"/>
      <c r="CW188" s="22"/>
      <c r="CX188" s="22"/>
      <c r="CY188" s="22"/>
      <c r="CZ188" s="22"/>
      <c r="DA188" s="22"/>
      <c r="DB188" s="22"/>
      <c r="DC188" s="13"/>
      <c r="DD188" s="105">
        <v>6.8000000000000005E-2</v>
      </c>
      <c r="DE188" s="105" vm="342">
        <v>6.8000000000000005E-2</v>
      </c>
      <c r="DF188" s="106">
        <v>0</v>
      </c>
      <c r="DG188" s="94">
        <v>0</v>
      </c>
      <c r="DH188" s="22"/>
      <c r="DI188" s="30"/>
      <c r="DJ188" s="30"/>
      <c r="DK188" s="22"/>
      <c r="DL188" s="22"/>
      <c r="DM188" s="22"/>
      <c r="DN188" s="22"/>
      <c r="DO188" s="22"/>
      <c r="DP188" s="22"/>
      <c r="DQ188" s="22"/>
      <c r="DR188" s="22"/>
      <c r="DS188" s="22"/>
      <c r="DT188" s="13"/>
      <c r="DU188" s="105">
        <v>6.8000000000000005E-2</v>
      </c>
      <c r="DV188" s="105" vm="396">
        <v>6.8000000000000005E-2</v>
      </c>
      <c r="DW188" s="106">
        <v>0</v>
      </c>
      <c r="DX188" s="94">
        <v>0</v>
      </c>
      <c r="DY188" s="22"/>
      <c r="DZ188" s="30"/>
      <c r="EA188" s="30"/>
      <c r="EB188" s="22"/>
      <c r="EC188" s="22"/>
      <c r="ED188" s="22"/>
      <c r="EE188" s="22"/>
      <c r="EF188" s="22"/>
      <c r="EG188" s="22"/>
      <c r="EH188" s="22"/>
      <c r="EI188" s="22"/>
      <c r="EJ188" s="22"/>
      <c r="EK188" s="13"/>
      <c r="EL188" s="105">
        <v>0</v>
      </c>
      <c r="EM188" s="105" vm="451">
        <v>0</v>
      </c>
      <c r="EN188" s="106">
        <v>0</v>
      </c>
      <c r="EO188" s="94" t="s">
        <v>589</v>
      </c>
      <c r="EP188" s="22"/>
      <c r="EQ188" s="30"/>
      <c r="ER188" s="30"/>
      <c r="ES188" s="22"/>
      <c r="ET188" s="22"/>
      <c r="EU188" s="22"/>
      <c r="EV188" s="22"/>
      <c r="EW188" s="22"/>
      <c r="EX188" s="22"/>
      <c r="EY188" s="22"/>
      <c r="EZ188" s="22"/>
      <c r="FA188" s="22"/>
      <c r="FB188" s="13"/>
      <c r="FC188" s="105">
        <v>6.8000000000000005E-2</v>
      </c>
      <c r="FD188" s="105" vm="506">
        <v>6.8000000000000005E-2</v>
      </c>
      <c r="FE188" s="106">
        <v>0</v>
      </c>
      <c r="FF188" s="94">
        <v>0</v>
      </c>
      <c r="FG188" s="22"/>
      <c r="FH188" s="30"/>
      <c r="FI188" s="30"/>
      <c r="FJ188" s="22"/>
      <c r="FK188" s="22"/>
      <c r="FL188" s="22"/>
      <c r="FM188" s="22"/>
      <c r="FN188" s="22"/>
      <c r="FO188" s="22"/>
      <c r="FP188" s="22"/>
      <c r="FQ188" s="22"/>
      <c r="FR188" s="22"/>
      <c r="FS188" s="13"/>
    </row>
    <row r="189" spans="1:175" x14ac:dyDescent="0.2">
      <c r="A189" s="42">
        <v>763</v>
      </c>
      <c r="B189" s="46" t="str">
        <f t="shared" si="94"/>
        <v>Umwandlungssatz F64 für überobligatorische Altersguthaben</v>
      </c>
      <c r="C189" s="46"/>
      <c r="D189" s="46"/>
      <c r="E189" s="46"/>
      <c r="F189" s="105">
        <f t="shared" si="97"/>
        <v>4.9765864402743699E-2</v>
      </c>
      <c r="G189" s="105">
        <f t="shared" si="97"/>
        <v>5.076933254400557E-2</v>
      </c>
      <c r="H189" s="106">
        <f t="shared" si="95"/>
        <v>-1.0034681412618707E-3</v>
      </c>
      <c r="I189" s="94">
        <f t="shared" si="96"/>
        <v>-1.9765241947825252E-2</v>
      </c>
      <c r="J189" s="22"/>
      <c r="K189" s="30"/>
      <c r="L189" s="30"/>
      <c r="M189" s="22"/>
      <c r="N189" s="22"/>
      <c r="O189" s="22"/>
      <c r="P189" s="22"/>
      <c r="Q189" s="22"/>
      <c r="R189" s="22"/>
      <c r="S189" s="22"/>
      <c r="T189" s="22"/>
      <c r="U189" s="22"/>
      <c r="V189" s="13"/>
      <c r="W189" s="105">
        <v>5.0994999999999999E-2</v>
      </c>
      <c r="X189" s="105" vm="68">
        <v>5.2491999999999997E-2</v>
      </c>
      <c r="Y189" s="106">
        <v>-1.4969999999999983E-3</v>
      </c>
      <c r="Z189" s="94">
        <v>-2.8518631410500594E-2</v>
      </c>
      <c r="AA189" s="22"/>
      <c r="AB189" s="30"/>
      <c r="AC189" s="30"/>
      <c r="AD189" s="22"/>
      <c r="AE189" s="22"/>
      <c r="AF189" s="22"/>
      <c r="AG189" s="22"/>
      <c r="AH189" s="22"/>
      <c r="AI189" s="22"/>
      <c r="AJ189" s="22"/>
      <c r="AK189" s="22"/>
      <c r="AL189" s="22"/>
      <c r="AM189" s="13"/>
      <c r="AN189" s="105">
        <v>4.8800000000000003E-2</v>
      </c>
      <c r="AO189" s="105" vm="123">
        <v>4.8800000000000003E-2</v>
      </c>
      <c r="AP189" s="106">
        <v>0</v>
      </c>
      <c r="AQ189" s="94">
        <v>0</v>
      </c>
      <c r="AR189" s="22"/>
      <c r="AS189" s="30"/>
      <c r="AT189" s="30"/>
      <c r="AU189" s="22"/>
      <c r="AV189" s="22"/>
      <c r="AW189" s="22"/>
      <c r="AX189" s="22"/>
      <c r="AY189" s="22"/>
      <c r="AZ189" s="22"/>
      <c r="BA189" s="22"/>
      <c r="BB189" s="22"/>
      <c r="BC189" s="22"/>
      <c r="BD189" s="13"/>
      <c r="BE189" s="105">
        <v>4.8000000000000001E-2</v>
      </c>
      <c r="BF189" s="105" vm="178">
        <v>4.8000000000000001E-2</v>
      </c>
      <c r="BG189" s="106">
        <v>0</v>
      </c>
      <c r="BH189" s="94">
        <v>0</v>
      </c>
      <c r="BI189" s="22"/>
      <c r="BJ189" s="30"/>
      <c r="BK189" s="30"/>
      <c r="BL189" s="22"/>
      <c r="BM189" s="22"/>
      <c r="BN189" s="22"/>
      <c r="BO189" s="22"/>
      <c r="BP189" s="22"/>
      <c r="BQ189" s="22"/>
      <c r="BR189" s="22"/>
      <c r="BS189" s="22"/>
      <c r="BT189" s="22"/>
      <c r="BU189" s="13"/>
      <c r="BV189" s="105">
        <v>4.7500000000000001E-2</v>
      </c>
      <c r="BW189" s="105" vm="233">
        <v>4.8077799999999997E-2</v>
      </c>
      <c r="BX189" s="106">
        <v>-5.7779999999999637E-4</v>
      </c>
      <c r="BY189" s="94">
        <v>-1.2018020791300654E-2</v>
      </c>
      <c r="BZ189" s="22"/>
      <c r="CA189" s="30"/>
      <c r="CB189" s="30"/>
      <c r="CC189" s="22"/>
      <c r="CD189" s="22"/>
      <c r="CE189" s="22"/>
      <c r="CF189" s="22"/>
      <c r="CG189" s="22"/>
      <c r="CH189" s="22"/>
      <c r="CI189" s="22"/>
      <c r="CJ189" s="22"/>
      <c r="CK189" s="22"/>
      <c r="CL189" s="13"/>
      <c r="CM189" s="105">
        <v>4.768E-2</v>
      </c>
      <c r="CN189" s="105" vm="288">
        <v>4.9770000000000002E-2</v>
      </c>
      <c r="CO189" s="106">
        <v>-2.0900000000000016E-3</v>
      </c>
      <c r="CP189" s="94">
        <v>-4.1993168575447104E-2</v>
      </c>
      <c r="CQ189" s="22"/>
      <c r="CR189" s="30"/>
      <c r="CS189" s="30"/>
      <c r="CT189" s="22"/>
      <c r="CU189" s="22"/>
      <c r="CV189" s="22"/>
      <c r="CW189" s="22"/>
      <c r="CX189" s="22"/>
      <c r="CY189" s="22"/>
      <c r="CZ189" s="22"/>
      <c r="DA189" s="22"/>
      <c r="DB189" s="22"/>
      <c r="DC189" s="13"/>
      <c r="DD189" s="105">
        <v>5.0619999999999998E-2</v>
      </c>
      <c r="DE189" s="105" vm="343">
        <v>5.0700000000000002E-2</v>
      </c>
      <c r="DF189" s="106">
        <v>-8.0000000000003679E-5</v>
      </c>
      <c r="DG189" s="94">
        <v>-1.5779092702170594E-3</v>
      </c>
      <c r="DH189" s="22"/>
      <c r="DI189" s="30"/>
      <c r="DJ189" s="30"/>
      <c r="DK189" s="22"/>
      <c r="DL189" s="22"/>
      <c r="DM189" s="22"/>
      <c r="DN189" s="22"/>
      <c r="DO189" s="22"/>
      <c r="DP189" s="22"/>
      <c r="DQ189" s="22"/>
      <c r="DR189" s="22"/>
      <c r="DS189" s="22"/>
      <c r="DT189" s="13"/>
      <c r="DU189" s="105">
        <v>4.9500000000000002E-2</v>
      </c>
      <c r="DV189" s="105" vm="397">
        <v>5.1299999999999998E-2</v>
      </c>
      <c r="DW189" s="106">
        <v>-1.799999999999996E-3</v>
      </c>
      <c r="DX189" s="94">
        <v>-3.5087719298245501E-2</v>
      </c>
      <c r="DY189" s="22"/>
      <c r="DZ189" s="30"/>
      <c r="EA189" s="30"/>
      <c r="EB189" s="22"/>
      <c r="EC189" s="22"/>
      <c r="ED189" s="22"/>
      <c r="EE189" s="22"/>
      <c r="EF189" s="22"/>
      <c r="EG189" s="22"/>
      <c r="EH189" s="22"/>
      <c r="EI189" s="22"/>
      <c r="EJ189" s="22"/>
      <c r="EK189" s="13"/>
      <c r="EL189" s="105">
        <v>4.3499999999999997E-2</v>
      </c>
      <c r="EM189" s="105" vm="452">
        <v>4.6600000000000003E-2</v>
      </c>
      <c r="EN189" s="106">
        <v>-3.1000000000000055E-3</v>
      </c>
      <c r="EO189" s="94">
        <v>-6.6523605150214715E-2</v>
      </c>
      <c r="EP189" s="22"/>
      <c r="EQ189" s="30"/>
      <c r="ER189" s="30"/>
      <c r="ES189" s="22"/>
      <c r="ET189" s="22"/>
      <c r="EU189" s="22"/>
      <c r="EV189" s="22"/>
      <c r="EW189" s="22"/>
      <c r="EX189" s="22"/>
      <c r="EY189" s="22"/>
      <c r="EZ189" s="22"/>
      <c r="FA189" s="22"/>
      <c r="FB189" s="13"/>
      <c r="FC189" s="105">
        <v>6.8000000000000005E-2</v>
      </c>
      <c r="FD189" s="105" vm="507">
        <v>6.8000000000000005E-2</v>
      </c>
      <c r="FE189" s="106">
        <v>0</v>
      </c>
      <c r="FF189" s="94">
        <v>0</v>
      </c>
      <c r="FG189" s="22"/>
      <c r="FH189" s="30"/>
      <c r="FI189" s="30"/>
      <c r="FJ189" s="22"/>
      <c r="FK189" s="22"/>
      <c r="FL189" s="22"/>
      <c r="FM189" s="22"/>
      <c r="FN189" s="22"/>
      <c r="FO189" s="22"/>
      <c r="FP189" s="22"/>
      <c r="FQ189" s="22"/>
      <c r="FR189" s="22"/>
      <c r="FS189" s="13"/>
    </row>
    <row r="190" spans="1:175" x14ac:dyDescent="0.2">
      <c r="A190" s="42" t="s">
        <v>592</v>
      </c>
      <c r="B190" s="46" t="str">
        <f t="shared" si="94"/>
        <v>Obligatorischer Rentenmindestumwandlungssatz M65/F64 (Schattenrechnung)</v>
      </c>
      <c r="C190" s="46"/>
      <c r="D190" s="46"/>
      <c r="E190" s="46"/>
      <c r="F190" s="105">
        <f t="shared" si="97"/>
        <v>6.8000000000000019E-2</v>
      </c>
      <c r="G190" s="105">
        <f t="shared" si="97"/>
        <v>6.8000000000000005E-2</v>
      </c>
      <c r="H190" s="106">
        <f t="shared" ref="H190" si="104">+IFERROR(F190-G190,"")</f>
        <v>1.3877787807814457E-17</v>
      </c>
      <c r="I190" s="94">
        <f t="shared" ref="I190" si="105">+IFERROR(F190/G190-1,"")</f>
        <v>2.2204460492503131E-16</v>
      </c>
      <c r="J190" s="22"/>
      <c r="K190" s="30"/>
      <c r="L190" s="30"/>
      <c r="M190" s="22"/>
      <c r="N190" s="22"/>
      <c r="O190" s="22"/>
      <c r="P190" s="22"/>
      <c r="Q190" s="22"/>
      <c r="R190" s="22"/>
      <c r="S190" s="22"/>
      <c r="T190" s="22"/>
      <c r="U190" s="22"/>
      <c r="V190" s="13"/>
      <c r="W190" s="105">
        <v>6.8000000000000005E-2</v>
      </c>
      <c r="X190" s="105">
        <v>6.8000000000000005E-2</v>
      </c>
      <c r="Y190" s="106">
        <v>0</v>
      </c>
      <c r="Z190" s="94">
        <v>0</v>
      </c>
      <c r="AA190" s="22"/>
      <c r="AB190" s="30"/>
      <c r="AC190" s="30"/>
      <c r="AD190" s="22"/>
      <c r="AE190" s="22"/>
      <c r="AF190" s="22"/>
      <c r="AG190" s="22"/>
      <c r="AH190" s="22"/>
      <c r="AI190" s="22"/>
      <c r="AJ190" s="22"/>
      <c r="AK190" s="22"/>
      <c r="AL190" s="22"/>
      <c r="AM190" s="13"/>
      <c r="AN190" s="105">
        <v>6.8000000000000005E-2</v>
      </c>
      <c r="AO190" s="105">
        <v>6.8000000000000005E-2</v>
      </c>
      <c r="AP190" s="106">
        <v>0</v>
      </c>
      <c r="AQ190" s="94">
        <v>0</v>
      </c>
      <c r="AR190" s="22"/>
      <c r="AS190" s="30"/>
      <c r="AT190" s="30"/>
      <c r="AU190" s="22"/>
      <c r="AV190" s="22"/>
      <c r="AW190" s="22"/>
      <c r="AX190" s="22"/>
      <c r="AY190" s="22"/>
      <c r="AZ190" s="22"/>
      <c r="BA190" s="22"/>
      <c r="BB190" s="22"/>
      <c r="BC190" s="22"/>
      <c r="BD190" s="13"/>
      <c r="BE190" s="105">
        <v>6.8000000000000005E-2</v>
      </c>
      <c r="BF190" s="105">
        <v>6.8000000000000005E-2</v>
      </c>
      <c r="BG190" s="106">
        <v>0</v>
      </c>
      <c r="BH190" s="94">
        <v>0</v>
      </c>
      <c r="BI190" s="22"/>
      <c r="BJ190" s="30"/>
      <c r="BK190" s="30"/>
      <c r="BL190" s="22"/>
      <c r="BM190" s="22"/>
      <c r="BN190" s="22"/>
      <c r="BO190" s="22"/>
      <c r="BP190" s="22"/>
      <c r="BQ190" s="22"/>
      <c r="BR190" s="22"/>
      <c r="BS190" s="22"/>
      <c r="BT190" s="22"/>
      <c r="BU190" s="13"/>
      <c r="BV190" s="105">
        <v>6.8000000000000005E-2</v>
      </c>
      <c r="BW190" s="105">
        <v>6.8000000000000005E-2</v>
      </c>
      <c r="BX190" s="106">
        <v>0</v>
      </c>
      <c r="BY190" s="94">
        <v>0</v>
      </c>
      <c r="BZ190" s="22"/>
      <c r="CA190" s="30"/>
      <c r="CB190" s="30"/>
      <c r="CC190" s="22"/>
      <c r="CD190" s="22"/>
      <c r="CE190" s="22"/>
      <c r="CF190" s="22"/>
      <c r="CG190" s="22"/>
      <c r="CH190" s="22"/>
      <c r="CI190" s="22"/>
      <c r="CJ190" s="22"/>
      <c r="CK190" s="22"/>
      <c r="CL190" s="13"/>
      <c r="CM190" s="105">
        <v>6.8000000000000005E-2</v>
      </c>
      <c r="CN190" s="105">
        <v>6.8000000000000005E-2</v>
      </c>
      <c r="CO190" s="106">
        <v>0</v>
      </c>
      <c r="CP190" s="94">
        <v>0</v>
      </c>
      <c r="CQ190" s="22"/>
      <c r="CR190" s="30"/>
      <c r="CS190" s="30"/>
      <c r="CT190" s="22"/>
      <c r="CU190" s="22"/>
      <c r="CV190" s="22"/>
      <c r="CW190" s="22"/>
      <c r="CX190" s="22"/>
      <c r="CY190" s="22"/>
      <c r="CZ190" s="22"/>
      <c r="DA190" s="22"/>
      <c r="DB190" s="22"/>
      <c r="DC190" s="13"/>
      <c r="DD190" s="105">
        <v>6.8000000000000005E-2</v>
      </c>
      <c r="DE190" s="105">
        <v>6.8000000000000005E-2</v>
      </c>
      <c r="DF190" s="106">
        <v>0</v>
      </c>
      <c r="DG190" s="94">
        <v>0</v>
      </c>
      <c r="DH190" s="22"/>
      <c r="DI190" s="30"/>
      <c r="DJ190" s="30"/>
      <c r="DK190" s="22"/>
      <c r="DL190" s="22"/>
      <c r="DM190" s="22"/>
      <c r="DN190" s="22"/>
      <c r="DO190" s="22"/>
      <c r="DP190" s="22"/>
      <c r="DQ190" s="22"/>
      <c r="DR190" s="22"/>
      <c r="DS190" s="22"/>
      <c r="DT190" s="13"/>
      <c r="DU190" s="105">
        <v>6.8000000000000005E-2</v>
      </c>
      <c r="DV190" s="105">
        <v>6.8000000000000005E-2</v>
      </c>
      <c r="DW190" s="106">
        <v>0</v>
      </c>
      <c r="DX190" s="94">
        <v>0</v>
      </c>
      <c r="DY190" s="22"/>
      <c r="DZ190" s="30"/>
      <c r="EA190" s="30"/>
      <c r="EB190" s="22"/>
      <c r="EC190" s="22"/>
      <c r="ED190" s="22"/>
      <c r="EE190" s="22"/>
      <c r="EF190" s="22"/>
      <c r="EG190" s="22"/>
      <c r="EH190" s="22"/>
      <c r="EI190" s="22"/>
      <c r="EJ190" s="22"/>
      <c r="EK190" s="13"/>
      <c r="EL190" s="105">
        <v>6.8000000000000005E-2</v>
      </c>
      <c r="EM190" s="105">
        <v>6.8000000000000005E-2</v>
      </c>
      <c r="EN190" s="106">
        <v>0</v>
      </c>
      <c r="EO190" s="94">
        <v>0</v>
      </c>
      <c r="EP190" s="22"/>
      <c r="EQ190" s="30"/>
      <c r="ER190" s="30"/>
      <c r="ES190" s="22"/>
      <c r="ET190" s="22"/>
      <c r="EU190" s="22"/>
      <c r="EV190" s="22"/>
      <c r="EW190" s="22"/>
      <c r="EX190" s="22"/>
      <c r="EY190" s="22"/>
      <c r="EZ190" s="22"/>
      <c r="FA190" s="22"/>
      <c r="FB190" s="13"/>
      <c r="FC190" s="105">
        <v>6.8000000000000005E-2</v>
      </c>
      <c r="FD190" s="105">
        <v>6.8000000000000005E-2</v>
      </c>
      <c r="FE190" s="106">
        <v>0</v>
      </c>
      <c r="FF190" s="94">
        <v>0</v>
      </c>
      <c r="FG190" s="22"/>
      <c r="FH190" s="30"/>
      <c r="FI190" s="30"/>
      <c r="FJ190" s="22"/>
      <c r="FK190" s="22"/>
      <c r="FL190" s="22"/>
      <c r="FM190" s="22"/>
      <c r="FN190" s="22"/>
      <c r="FO190" s="22"/>
      <c r="FP190" s="22"/>
      <c r="FQ190" s="22"/>
      <c r="FR190" s="22"/>
      <c r="FS190" s="13"/>
    </row>
    <row r="191" spans="1:175" x14ac:dyDescent="0.2">
      <c r="A191" s="42"/>
      <c r="B191" s="46"/>
      <c r="C191" s="46"/>
      <c r="D191" s="46"/>
      <c r="E191" s="46"/>
      <c r="F191" s="80"/>
      <c r="G191" s="80"/>
      <c r="H191" s="93"/>
      <c r="I191" s="94"/>
      <c r="J191" s="22"/>
      <c r="K191" s="30"/>
      <c r="L191" s="30"/>
      <c r="M191" s="22"/>
      <c r="N191" s="22"/>
      <c r="O191" s="22"/>
      <c r="P191" s="22"/>
      <c r="Q191" s="22"/>
      <c r="R191" s="22"/>
      <c r="S191" s="22"/>
      <c r="T191" s="22"/>
      <c r="U191" s="22"/>
      <c r="V191" s="13"/>
      <c r="W191" s="80"/>
      <c r="X191" s="80"/>
      <c r="Y191" s="93"/>
      <c r="Z191" s="94"/>
      <c r="AA191" s="22"/>
      <c r="AB191" s="30"/>
      <c r="AC191" s="30"/>
      <c r="AD191" s="22"/>
      <c r="AE191" s="22"/>
      <c r="AF191" s="22"/>
      <c r="AG191" s="22"/>
      <c r="AH191" s="22"/>
      <c r="AI191" s="22"/>
      <c r="AJ191" s="22"/>
      <c r="AK191" s="22"/>
      <c r="AL191" s="22"/>
      <c r="AM191" s="13"/>
      <c r="AN191" s="80"/>
      <c r="AO191" s="80"/>
      <c r="AP191" s="93"/>
      <c r="AQ191" s="94"/>
      <c r="AR191" s="22"/>
      <c r="AS191" s="30"/>
      <c r="AT191" s="30"/>
      <c r="AU191" s="22"/>
      <c r="AV191" s="22"/>
      <c r="AW191" s="22"/>
      <c r="AX191" s="22"/>
      <c r="AY191" s="22"/>
      <c r="AZ191" s="22"/>
      <c r="BA191" s="22"/>
      <c r="BB191" s="22"/>
      <c r="BC191" s="22"/>
      <c r="BD191" s="13"/>
      <c r="BE191" s="80"/>
      <c r="BF191" s="80"/>
      <c r="BG191" s="93"/>
      <c r="BH191" s="94"/>
      <c r="BI191" s="22"/>
      <c r="BJ191" s="30"/>
      <c r="BK191" s="30"/>
      <c r="BL191" s="22"/>
      <c r="BM191" s="22"/>
      <c r="BN191" s="22"/>
      <c r="BO191" s="22"/>
      <c r="BP191" s="22"/>
      <c r="BQ191" s="22"/>
      <c r="BR191" s="22"/>
      <c r="BS191" s="22"/>
      <c r="BT191" s="22"/>
      <c r="BU191" s="13"/>
      <c r="BV191" s="80"/>
      <c r="BW191" s="80"/>
      <c r="BX191" s="93"/>
      <c r="BY191" s="94"/>
      <c r="BZ191" s="22"/>
      <c r="CA191" s="30"/>
      <c r="CB191" s="30"/>
      <c r="CC191" s="22"/>
      <c r="CD191" s="22"/>
      <c r="CE191" s="22"/>
      <c r="CF191" s="22"/>
      <c r="CG191" s="22"/>
      <c r="CH191" s="22"/>
      <c r="CI191" s="22"/>
      <c r="CJ191" s="22"/>
      <c r="CK191" s="22"/>
      <c r="CL191" s="13"/>
      <c r="CM191" s="80"/>
      <c r="CN191" s="80"/>
      <c r="CO191" s="93"/>
      <c r="CP191" s="94"/>
      <c r="CQ191" s="22"/>
      <c r="CR191" s="30"/>
      <c r="CS191" s="30"/>
      <c r="CT191" s="22"/>
      <c r="CU191" s="22"/>
      <c r="CV191" s="22"/>
      <c r="CW191" s="22"/>
      <c r="CX191" s="22"/>
      <c r="CY191" s="22"/>
      <c r="CZ191" s="22"/>
      <c r="DA191" s="22"/>
      <c r="DB191" s="22"/>
      <c r="DC191" s="13"/>
      <c r="DD191" s="80"/>
      <c r="DE191" s="80"/>
      <c r="DF191" s="93"/>
      <c r="DG191" s="94"/>
      <c r="DH191" s="22"/>
      <c r="DI191" s="30"/>
      <c r="DJ191" s="30"/>
      <c r="DK191" s="22"/>
      <c r="DL191" s="22"/>
      <c r="DM191" s="22"/>
      <c r="DN191" s="22"/>
      <c r="DO191" s="22"/>
      <c r="DP191" s="22"/>
      <c r="DQ191" s="22"/>
      <c r="DR191" s="22"/>
      <c r="DS191" s="22"/>
      <c r="DT191" s="13"/>
      <c r="DU191" s="80"/>
      <c r="DV191" s="80"/>
      <c r="DW191" s="93"/>
      <c r="DX191" s="94"/>
      <c r="DY191" s="22"/>
      <c r="DZ191" s="30"/>
      <c r="EA191" s="30"/>
      <c r="EB191" s="22"/>
      <c r="EC191" s="22"/>
      <c r="ED191" s="22"/>
      <c r="EE191" s="22"/>
      <c r="EF191" s="22"/>
      <c r="EG191" s="22"/>
      <c r="EH191" s="22"/>
      <c r="EI191" s="22"/>
      <c r="EJ191" s="22"/>
      <c r="EK191" s="13"/>
      <c r="EL191" s="80"/>
      <c r="EM191" s="80"/>
      <c r="EN191" s="93"/>
      <c r="EO191" s="94"/>
      <c r="EP191" s="22"/>
      <c r="EQ191" s="30"/>
      <c r="ER191" s="30"/>
      <c r="ES191" s="22"/>
      <c r="ET191" s="22"/>
      <c r="EU191" s="22"/>
      <c r="EV191" s="22"/>
      <c r="EW191" s="22"/>
      <c r="EX191" s="22"/>
      <c r="EY191" s="22"/>
      <c r="EZ191" s="22"/>
      <c r="FA191" s="22"/>
      <c r="FB191" s="13"/>
      <c r="FC191" s="80"/>
      <c r="FD191" s="80"/>
      <c r="FE191" s="93"/>
      <c r="FF191" s="94"/>
      <c r="FG191" s="22"/>
      <c r="FH191" s="30"/>
      <c r="FI191" s="30"/>
      <c r="FJ191" s="22"/>
      <c r="FK191" s="22"/>
      <c r="FL191" s="22"/>
      <c r="FM191" s="22"/>
      <c r="FN191" s="22"/>
      <c r="FO191" s="22"/>
      <c r="FP191" s="22"/>
      <c r="FQ191" s="22"/>
      <c r="FR191" s="22"/>
      <c r="FS191" s="13"/>
    </row>
    <row r="192" spans="1:175" x14ac:dyDescent="0.2">
      <c r="A192" s="42"/>
      <c r="B192" s="46"/>
      <c r="C192" s="46"/>
      <c r="D192" s="46"/>
      <c r="E192" s="46"/>
      <c r="F192" s="48">
        <f>+F181</f>
        <v>2020</v>
      </c>
      <c r="G192" s="48">
        <f>+F192-1</f>
        <v>2019</v>
      </c>
      <c r="H192" s="84" t="s">
        <v>571</v>
      </c>
      <c r="I192" s="85" t="s">
        <v>572</v>
      </c>
      <c r="J192" s="22"/>
      <c r="K192" s="30"/>
      <c r="L192" s="30"/>
      <c r="M192" s="22"/>
      <c r="N192" s="22"/>
      <c r="O192" s="22"/>
      <c r="P192" s="22"/>
      <c r="Q192" s="22"/>
      <c r="R192" s="22"/>
      <c r="S192" s="22"/>
      <c r="T192" s="22"/>
      <c r="U192" s="22"/>
      <c r="V192" s="13"/>
      <c r="W192" s="48">
        <v>2020</v>
      </c>
      <c r="X192" s="48">
        <v>2019</v>
      </c>
      <c r="Y192" s="84" t="s">
        <v>571</v>
      </c>
      <c r="Z192" s="85" t="s">
        <v>572</v>
      </c>
      <c r="AA192" s="22"/>
      <c r="AB192" s="30"/>
      <c r="AC192" s="30"/>
      <c r="AD192" s="22"/>
      <c r="AE192" s="22"/>
      <c r="AF192" s="22"/>
      <c r="AG192" s="22"/>
      <c r="AH192" s="22"/>
      <c r="AI192" s="22"/>
      <c r="AJ192" s="22"/>
      <c r="AK192" s="22"/>
      <c r="AL192" s="22"/>
      <c r="AM192" s="13"/>
      <c r="AN192" s="48">
        <v>2020</v>
      </c>
      <c r="AO192" s="48">
        <v>2019</v>
      </c>
      <c r="AP192" s="84" t="s">
        <v>571</v>
      </c>
      <c r="AQ192" s="85" t="s">
        <v>572</v>
      </c>
      <c r="AR192" s="22"/>
      <c r="AS192" s="30"/>
      <c r="AT192" s="30"/>
      <c r="AU192" s="22"/>
      <c r="AV192" s="22"/>
      <c r="AW192" s="22"/>
      <c r="AX192" s="22"/>
      <c r="AY192" s="22"/>
      <c r="AZ192" s="22"/>
      <c r="BA192" s="22"/>
      <c r="BB192" s="22"/>
      <c r="BC192" s="22"/>
      <c r="BD192" s="13"/>
      <c r="BE192" s="48">
        <v>2020</v>
      </c>
      <c r="BF192" s="48">
        <v>2019</v>
      </c>
      <c r="BG192" s="84" t="s">
        <v>571</v>
      </c>
      <c r="BH192" s="85" t="s">
        <v>572</v>
      </c>
      <c r="BI192" s="22"/>
      <c r="BJ192" s="30"/>
      <c r="BK192" s="30"/>
      <c r="BL192" s="22"/>
      <c r="BM192" s="22"/>
      <c r="BN192" s="22"/>
      <c r="BO192" s="22"/>
      <c r="BP192" s="22"/>
      <c r="BQ192" s="22"/>
      <c r="BR192" s="22"/>
      <c r="BS192" s="22"/>
      <c r="BT192" s="22"/>
      <c r="BU192" s="13"/>
      <c r="BV192" s="48">
        <v>2020</v>
      </c>
      <c r="BW192" s="48">
        <v>2019</v>
      </c>
      <c r="BX192" s="84" t="s">
        <v>571</v>
      </c>
      <c r="BY192" s="85" t="s">
        <v>572</v>
      </c>
      <c r="BZ192" s="22"/>
      <c r="CA192" s="30"/>
      <c r="CB192" s="30"/>
      <c r="CC192" s="22"/>
      <c r="CD192" s="22"/>
      <c r="CE192" s="22"/>
      <c r="CF192" s="22"/>
      <c r="CG192" s="22"/>
      <c r="CH192" s="22"/>
      <c r="CI192" s="22"/>
      <c r="CJ192" s="22"/>
      <c r="CK192" s="22"/>
      <c r="CL192" s="13"/>
      <c r="CM192" s="48">
        <v>2020</v>
      </c>
      <c r="CN192" s="48">
        <v>2019</v>
      </c>
      <c r="CO192" s="84" t="s">
        <v>571</v>
      </c>
      <c r="CP192" s="85" t="s">
        <v>572</v>
      </c>
      <c r="CQ192" s="22"/>
      <c r="CR192" s="30"/>
      <c r="CS192" s="30"/>
      <c r="CT192" s="22"/>
      <c r="CU192" s="22"/>
      <c r="CV192" s="22"/>
      <c r="CW192" s="22"/>
      <c r="CX192" s="22"/>
      <c r="CY192" s="22"/>
      <c r="CZ192" s="22"/>
      <c r="DA192" s="22"/>
      <c r="DB192" s="22"/>
      <c r="DC192" s="13"/>
      <c r="DD192" s="48">
        <v>2020</v>
      </c>
      <c r="DE192" s="48">
        <v>2019</v>
      </c>
      <c r="DF192" s="84" t="s">
        <v>571</v>
      </c>
      <c r="DG192" s="85" t="s">
        <v>572</v>
      </c>
      <c r="DH192" s="22"/>
      <c r="DI192" s="30"/>
      <c r="DJ192" s="30"/>
      <c r="DK192" s="22"/>
      <c r="DL192" s="22"/>
      <c r="DM192" s="22"/>
      <c r="DN192" s="22"/>
      <c r="DO192" s="22"/>
      <c r="DP192" s="22"/>
      <c r="DQ192" s="22"/>
      <c r="DR192" s="22"/>
      <c r="DS192" s="22"/>
      <c r="DT192" s="13"/>
      <c r="DU192" s="48">
        <v>2020</v>
      </c>
      <c r="DV192" s="48">
        <v>2019</v>
      </c>
      <c r="DW192" s="84" t="s">
        <v>571</v>
      </c>
      <c r="DX192" s="85" t="s">
        <v>572</v>
      </c>
      <c r="DY192" s="22"/>
      <c r="DZ192" s="30"/>
      <c r="EA192" s="30"/>
      <c r="EB192" s="22"/>
      <c r="EC192" s="22"/>
      <c r="ED192" s="22"/>
      <c r="EE192" s="22"/>
      <c r="EF192" s="22"/>
      <c r="EG192" s="22"/>
      <c r="EH192" s="22"/>
      <c r="EI192" s="22"/>
      <c r="EJ192" s="22"/>
      <c r="EK192" s="13"/>
      <c r="EL192" s="48">
        <v>2020</v>
      </c>
      <c r="EM192" s="48">
        <v>2019</v>
      </c>
      <c r="EN192" s="84" t="s">
        <v>571</v>
      </c>
      <c r="EO192" s="85" t="s">
        <v>572</v>
      </c>
      <c r="EP192" s="22"/>
      <c r="EQ192" s="30"/>
      <c r="ER192" s="30"/>
      <c r="ES192" s="22"/>
      <c r="ET192" s="22"/>
      <c r="EU192" s="22"/>
      <c r="EV192" s="22"/>
      <c r="EW192" s="22"/>
      <c r="EX192" s="22"/>
      <c r="EY192" s="22"/>
      <c r="EZ192" s="22"/>
      <c r="FA192" s="22"/>
      <c r="FB192" s="13"/>
      <c r="FC192" s="48">
        <v>2020</v>
      </c>
      <c r="FD192" s="48">
        <v>2019</v>
      </c>
      <c r="FE192" s="84" t="s">
        <v>571</v>
      </c>
      <c r="FF192" s="85" t="s">
        <v>572</v>
      </c>
      <c r="FG192" s="22"/>
      <c r="FH192" s="30"/>
      <c r="FI192" s="30"/>
      <c r="FJ192" s="22"/>
      <c r="FK192" s="22"/>
      <c r="FL192" s="22"/>
      <c r="FM192" s="22"/>
      <c r="FN192" s="22"/>
      <c r="FO192" s="22"/>
      <c r="FP192" s="22"/>
      <c r="FQ192" s="22"/>
      <c r="FR192" s="22"/>
      <c r="FS192" s="13"/>
    </row>
    <row r="193" spans="1:175" x14ac:dyDescent="0.2">
      <c r="A193" s="42">
        <v>764</v>
      </c>
      <c r="B193" s="61" t="str">
        <f>VLOOKUP($A193&amp;B$1,TEXTDF,(SPRCODE="DE")*2+(SPRCODE="FR")*3,FALSE)</f>
        <v>Anzahl Versicherte per 31.12</v>
      </c>
      <c r="C193" s="61"/>
      <c r="D193" s="61"/>
      <c r="E193" s="61"/>
      <c r="F193" s="62">
        <f>+SUBTOTAL(9,F194:F198)</f>
        <v>2412238.25</v>
      </c>
      <c r="G193" s="62">
        <f>+SUBTOTAL(9,G194:G198)</f>
        <v>2420813.42</v>
      </c>
      <c r="H193" s="103">
        <f t="shared" ref="H193:H198" si="106">+IFERROR(F193-G193,"")</f>
        <v>-8575.1699999999255</v>
      </c>
      <c r="I193" s="104">
        <f t="shared" ref="I193:I198" si="107">+IFERROR(F193/G193-1,"")</f>
        <v>-3.5422680365014836E-3</v>
      </c>
      <c r="J193" s="22"/>
      <c r="K193" s="30"/>
      <c r="L193" s="30"/>
      <c r="M193" s="22"/>
      <c r="N193" s="22"/>
      <c r="O193" s="22"/>
      <c r="P193" s="22"/>
      <c r="Q193" s="22"/>
      <c r="R193" s="22"/>
      <c r="S193" s="22"/>
      <c r="T193" s="22"/>
      <c r="U193" s="22"/>
      <c r="V193" s="13"/>
      <c r="W193" s="62">
        <v>689198</v>
      </c>
      <c r="X193" s="62">
        <v>679306</v>
      </c>
      <c r="Y193" s="103">
        <v>9892</v>
      </c>
      <c r="Z193" s="104">
        <v>1.4561920548324281E-2</v>
      </c>
      <c r="AA193" s="22"/>
      <c r="AB193" s="30"/>
      <c r="AC193" s="30"/>
      <c r="AD193" s="22"/>
      <c r="AE193" s="22"/>
      <c r="AF193" s="22"/>
      <c r="AG193" s="22"/>
      <c r="AH193" s="22"/>
      <c r="AI193" s="22"/>
      <c r="AJ193" s="22"/>
      <c r="AK193" s="22"/>
      <c r="AL193" s="22"/>
      <c r="AM193" s="13"/>
      <c r="AN193" s="62">
        <v>524808.06000000006</v>
      </c>
      <c r="AO193" s="62">
        <v>505283.36</v>
      </c>
      <c r="AP193" s="103">
        <v>19524.70000000007</v>
      </c>
      <c r="AQ193" s="104">
        <v>3.8641090417068202E-2</v>
      </c>
      <c r="AR193" s="22"/>
      <c r="AS193" s="30"/>
      <c r="AT193" s="30"/>
      <c r="AU193" s="22"/>
      <c r="AV193" s="22"/>
      <c r="AW193" s="22"/>
      <c r="AX193" s="22"/>
      <c r="AY193" s="22"/>
      <c r="AZ193" s="22"/>
      <c r="BA193" s="22"/>
      <c r="BB193" s="22"/>
      <c r="BC193" s="22"/>
      <c r="BD193" s="13"/>
      <c r="BE193" s="62">
        <v>196376</v>
      </c>
      <c r="BF193" s="62">
        <v>198474</v>
      </c>
      <c r="BG193" s="103">
        <v>-2098</v>
      </c>
      <c r="BH193" s="104">
        <v>-1.0570654090712117E-2</v>
      </c>
      <c r="BI193" s="22"/>
      <c r="BJ193" s="30"/>
      <c r="BK193" s="30"/>
      <c r="BL193" s="22"/>
      <c r="BM193" s="22"/>
      <c r="BN193" s="22"/>
      <c r="BO193" s="22"/>
      <c r="BP193" s="22"/>
      <c r="BQ193" s="22"/>
      <c r="BR193" s="22"/>
      <c r="BS193" s="22"/>
      <c r="BT193" s="22"/>
      <c r="BU193" s="13"/>
      <c r="BV193" s="62">
        <v>222436.19</v>
      </c>
      <c r="BW193" s="62">
        <v>247411.06</v>
      </c>
      <c r="BX193" s="103">
        <v>-24974.869999999995</v>
      </c>
      <c r="BY193" s="104">
        <v>-0.10094484054189001</v>
      </c>
      <c r="BZ193" s="22"/>
      <c r="CA193" s="30"/>
      <c r="CB193" s="30"/>
      <c r="CC193" s="22"/>
      <c r="CD193" s="22"/>
      <c r="CE193" s="22"/>
      <c r="CF193" s="22"/>
      <c r="CG193" s="22"/>
      <c r="CH193" s="22"/>
      <c r="CI193" s="22"/>
      <c r="CJ193" s="22"/>
      <c r="CK193" s="22"/>
      <c r="CL193" s="13"/>
      <c r="CM193" s="62">
        <v>137090</v>
      </c>
      <c r="CN193" s="62">
        <v>143527</v>
      </c>
      <c r="CO193" s="103">
        <v>-6437</v>
      </c>
      <c r="CP193" s="104">
        <v>-4.4848704424951369E-2</v>
      </c>
      <c r="CQ193" s="22"/>
      <c r="CR193" s="30"/>
      <c r="CS193" s="30"/>
      <c r="CT193" s="22"/>
      <c r="CU193" s="22"/>
      <c r="CV193" s="22"/>
      <c r="CW193" s="22"/>
      <c r="CX193" s="22"/>
      <c r="CY193" s="22"/>
      <c r="CZ193" s="22"/>
      <c r="DA193" s="22"/>
      <c r="DB193" s="22"/>
      <c r="DC193" s="13"/>
      <c r="DD193" s="62">
        <v>34685</v>
      </c>
      <c r="DE193" s="62">
        <v>37270</v>
      </c>
      <c r="DF193" s="103">
        <v>-2585</v>
      </c>
      <c r="DG193" s="104">
        <v>-6.9358733565870634E-2</v>
      </c>
      <c r="DH193" s="22"/>
      <c r="DI193" s="30"/>
      <c r="DJ193" s="30"/>
      <c r="DK193" s="22"/>
      <c r="DL193" s="22"/>
      <c r="DM193" s="22"/>
      <c r="DN193" s="22"/>
      <c r="DO193" s="22"/>
      <c r="DP193" s="22"/>
      <c r="DQ193" s="22"/>
      <c r="DR193" s="22"/>
      <c r="DS193" s="22"/>
      <c r="DT193" s="13"/>
      <c r="DU193" s="62">
        <v>328701</v>
      </c>
      <c r="DV193" s="62">
        <v>342017</v>
      </c>
      <c r="DW193" s="103">
        <v>-13316</v>
      </c>
      <c r="DX193" s="104">
        <v>-3.8933737211892971E-2</v>
      </c>
      <c r="DY193" s="22"/>
      <c r="DZ193" s="30"/>
      <c r="EA193" s="30"/>
      <c r="EB193" s="22"/>
      <c r="EC193" s="22"/>
      <c r="ED193" s="22"/>
      <c r="EE193" s="22"/>
      <c r="EF193" s="22"/>
      <c r="EG193" s="22"/>
      <c r="EH193" s="22"/>
      <c r="EI193" s="22"/>
      <c r="EJ193" s="22"/>
      <c r="EK193" s="13"/>
      <c r="EL193" s="62">
        <v>276179</v>
      </c>
      <c r="EM193" s="62">
        <v>264653</v>
      </c>
      <c r="EN193" s="103">
        <v>11526</v>
      </c>
      <c r="EO193" s="104">
        <v>4.3551367262037566E-2</v>
      </c>
      <c r="EP193" s="22"/>
      <c r="EQ193" s="30"/>
      <c r="ER193" s="30"/>
      <c r="ES193" s="22"/>
      <c r="ET193" s="22"/>
      <c r="EU193" s="22"/>
      <c r="EV193" s="22"/>
      <c r="EW193" s="22"/>
      <c r="EX193" s="22"/>
      <c r="EY193" s="22"/>
      <c r="EZ193" s="22"/>
      <c r="FA193" s="22"/>
      <c r="FB193" s="13"/>
      <c r="FC193" s="62">
        <v>2765</v>
      </c>
      <c r="FD193" s="62">
        <v>2872</v>
      </c>
      <c r="FE193" s="103">
        <v>-107</v>
      </c>
      <c r="FF193" s="104">
        <v>-3.7256267409470745E-2</v>
      </c>
      <c r="FG193" s="22"/>
      <c r="FH193" s="30"/>
      <c r="FI193" s="30"/>
      <c r="FJ193" s="22"/>
      <c r="FK193" s="22"/>
      <c r="FL193" s="22"/>
      <c r="FM193" s="22"/>
      <c r="FN193" s="22"/>
      <c r="FO193" s="22"/>
      <c r="FP193" s="22"/>
      <c r="FQ193" s="22"/>
      <c r="FR193" s="22"/>
      <c r="FS193" s="13"/>
    </row>
    <row r="194" spans="1:175" x14ac:dyDescent="0.2">
      <c r="A194" s="42">
        <v>765</v>
      </c>
      <c r="B194" s="46"/>
      <c r="C194" s="86" t="str">
        <f>VLOOKUP($A194&amp;C$1,TEXTDF,(SPRCODE="DE")*2+(SPRCODE="FR")*3,FALSE)</f>
        <v>Anzahl aktive Versicherte</v>
      </c>
      <c r="D194" s="46"/>
      <c r="E194" s="46"/>
      <c r="F194" s="80">
        <f>+SUBTOTAL(9,F195:F196)</f>
        <v>1864716.54</v>
      </c>
      <c r="G194" s="80">
        <f>+SUBTOTAL(9,G195:G196)</f>
        <v>1865440.8599999999</v>
      </c>
      <c r="H194" s="93">
        <f t="shared" si="106"/>
        <v>-724.31999999983236</v>
      </c>
      <c r="I194" s="94">
        <f t="shared" si="107"/>
        <v>-3.88283550302293E-4</v>
      </c>
      <c r="J194" s="22"/>
      <c r="K194" s="30"/>
      <c r="L194" s="30"/>
      <c r="M194" s="22"/>
      <c r="N194" s="22"/>
      <c r="O194" s="22"/>
      <c r="P194" s="22"/>
      <c r="Q194" s="22"/>
      <c r="R194" s="22"/>
      <c r="S194" s="22"/>
      <c r="T194" s="22"/>
      <c r="U194" s="22"/>
      <c r="V194" s="13"/>
      <c r="W194" s="80">
        <v>504884</v>
      </c>
      <c r="X194" s="80">
        <v>498116</v>
      </c>
      <c r="Y194" s="93">
        <v>6768</v>
      </c>
      <c r="Z194" s="94">
        <v>1.3587196556625436E-2</v>
      </c>
      <c r="AA194" s="22"/>
      <c r="AB194" s="30"/>
      <c r="AC194" s="30"/>
      <c r="AD194" s="22"/>
      <c r="AE194" s="22"/>
      <c r="AF194" s="22"/>
      <c r="AG194" s="22"/>
      <c r="AH194" s="22"/>
      <c r="AI194" s="22"/>
      <c r="AJ194" s="22"/>
      <c r="AK194" s="22"/>
      <c r="AL194" s="22"/>
      <c r="AM194" s="13"/>
      <c r="AN194" s="80">
        <v>359931.54</v>
      </c>
      <c r="AO194" s="80">
        <v>332363.14999999997</v>
      </c>
      <c r="AP194" s="93">
        <v>27568.390000000014</v>
      </c>
      <c r="AQ194" s="94">
        <v>8.2946590198101244E-2</v>
      </c>
      <c r="AR194" s="22"/>
      <c r="AS194" s="30"/>
      <c r="AT194" s="30"/>
      <c r="AU194" s="22"/>
      <c r="AV194" s="22"/>
      <c r="AW194" s="22"/>
      <c r="AX194" s="22"/>
      <c r="AY194" s="22"/>
      <c r="AZ194" s="22"/>
      <c r="BA194" s="22"/>
      <c r="BB194" s="22"/>
      <c r="BC194" s="22"/>
      <c r="BD194" s="13"/>
      <c r="BE194" s="80">
        <v>151616</v>
      </c>
      <c r="BF194" s="80">
        <v>153541</v>
      </c>
      <c r="BG194" s="93">
        <v>-1925</v>
      </c>
      <c r="BH194" s="94">
        <v>-1.2537367869168481E-2</v>
      </c>
      <c r="BI194" s="22"/>
      <c r="BJ194" s="30"/>
      <c r="BK194" s="30"/>
      <c r="BL194" s="22"/>
      <c r="BM194" s="22"/>
      <c r="BN194" s="22"/>
      <c r="BO194" s="22"/>
      <c r="BP194" s="22"/>
      <c r="BQ194" s="22"/>
      <c r="BR194" s="22"/>
      <c r="BS194" s="22"/>
      <c r="BT194" s="22"/>
      <c r="BU194" s="13"/>
      <c r="BV194" s="80">
        <v>186104</v>
      </c>
      <c r="BW194" s="80">
        <v>211219.71000000002</v>
      </c>
      <c r="BX194" s="93">
        <v>-25115.710000000021</v>
      </c>
      <c r="BY194" s="94">
        <v>-0.11890798448686446</v>
      </c>
      <c r="BZ194" s="22"/>
      <c r="CA194" s="30"/>
      <c r="CB194" s="30"/>
      <c r="CC194" s="22"/>
      <c r="CD194" s="22"/>
      <c r="CE194" s="22"/>
      <c r="CF194" s="22"/>
      <c r="CG194" s="22"/>
      <c r="CH194" s="22"/>
      <c r="CI194" s="22"/>
      <c r="CJ194" s="22"/>
      <c r="CK194" s="22"/>
      <c r="CL194" s="13"/>
      <c r="CM194" s="80">
        <v>79804</v>
      </c>
      <c r="CN194" s="80">
        <v>84791</v>
      </c>
      <c r="CO194" s="93">
        <v>-4987</v>
      </c>
      <c r="CP194" s="94">
        <v>-5.8815204443867897E-2</v>
      </c>
      <c r="CQ194" s="22"/>
      <c r="CR194" s="30"/>
      <c r="CS194" s="30"/>
      <c r="CT194" s="22"/>
      <c r="CU194" s="22"/>
      <c r="CV194" s="22"/>
      <c r="CW194" s="22"/>
      <c r="CX194" s="22"/>
      <c r="CY194" s="22"/>
      <c r="CZ194" s="22"/>
      <c r="DA194" s="22"/>
      <c r="DB194" s="22"/>
      <c r="DC194" s="13"/>
      <c r="DD194" s="80">
        <v>29374</v>
      </c>
      <c r="DE194" s="80">
        <v>31427</v>
      </c>
      <c r="DF194" s="93">
        <v>-2053</v>
      </c>
      <c r="DG194" s="94">
        <v>-6.5325993572405872E-2</v>
      </c>
      <c r="DH194" s="22"/>
      <c r="DI194" s="30"/>
      <c r="DJ194" s="30"/>
      <c r="DK194" s="22"/>
      <c r="DL194" s="22"/>
      <c r="DM194" s="22"/>
      <c r="DN194" s="22"/>
      <c r="DO194" s="22"/>
      <c r="DP194" s="22"/>
      <c r="DQ194" s="22"/>
      <c r="DR194" s="22"/>
      <c r="DS194" s="22"/>
      <c r="DT194" s="13"/>
      <c r="DU194" s="80">
        <v>285620</v>
      </c>
      <c r="DV194" s="80">
        <v>299109</v>
      </c>
      <c r="DW194" s="93">
        <v>-13489</v>
      </c>
      <c r="DX194" s="94">
        <v>-4.5097272231861996E-2</v>
      </c>
      <c r="DY194" s="22"/>
      <c r="DZ194" s="30"/>
      <c r="EA194" s="30"/>
      <c r="EB194" s="22"/>
      <c r="EC194" s="22"/>
      <c r="ED194" s="22"/>
      <c r="EE194" s="22"/>
      <c r="EF194" s="22"/>
      <c r="EG194" s="22"/>
      <c r="EH194" s="22"/>
      <c r="EI194" s="22"/>
      <c r="EJ194" s="22"/>
      <c r="EK194" s="13"/>
      <c r="EL194" s="80">
        <v>267383</v>
      </c>
      <c r="EM194" s="80">
        <v>254874</v>
      </c>
      <c r="EN194" s="93">
        <v>12509</v>
      </c>
      <c r="EO194" s="94">
        <v>4.9079152836303486E-2</v>
      </c>
      <c r="EP194" s="22"/>
      <c r="EQ194" s="30"/>
      <c r="ER194" s="30"/>
      <c r="ES194" s="22"/>
      <c r="ET194" s="22"/>
      <c r="EU194" s="22"/>
      <c r="EV194" s="22"/>
      <c r="EW194" s="22"/>
      <c r="EX194" s="22"/>
      <c r="EY194" s="22"/>
      <c r="EZ194" s="22"/>
      <c r="FA194" s="22"/>
      <c r="FB194" s="13"/>
      <c r="FC194" s="80">
        <v>0</v>
      </c>
      <c r="FD194" s="80">
        <v>0</v>
      </c>
      <c r="FE194" s="93">
        <v>0</v>
      </c>
      <c r="FF194" s="94" t="s">
        <v>589</v>
      </c>
      <c r="FG194" s="22"/>
      <c r="FH194" s="30"/>
      <c r="FI194" s="30"/>
      <c r="FJ194" s="22"/>
      <c r="FK194" s="22"/>
      <c r="FL194" s="22"/>
      <c r="FM194" s="22"/>
      <c r="FN194" s="22"/>
      <c r="FO194" s="22"/>
      <c r="FP194" s="22"/>
      <c r="FQ194" s="22"/>
      <c r="FR194" s="22"/>
      <c r="FS194" s="13"/>
    </row>
    <row r="195" spans="1:175" x14ac:dyDescent="0.2">
      <c r="A195" s="42">
        <v>766</v>
      </c>
      <c r="B195" s="46"/>
      <c r="C195" s="46"/>
      <c r="D195" s="79" t="str">
        <f>VLOOKUP($A195&amp;D$1,TEXTDF,(SPRCODE="DE")*2+(SPRCODE="FR")*3,FALSE)</f>
        <v>Anzahl Vollversicherte</v>
      </c>
      <c r="E195" s="74"/>
      <c r="F195" s="75">
        <f>+W195*$G$5+AN195*$H$5+BE195*$I$5+BV195*$K$5+CM195*$L$5+DD195*$M$5+DU195*$N$5+EL195*$P$5+FC195*$Q$5</f>
        <v>725934.04</v>
      </c>
      <c r="G195" s="75">
        <f>+X195*$G$5+AO195*$H$5+BF195*$I$5+BW195*$K$5+CN195*$L$5+DE195*$M$5+DV195*$N$5+EM195*$P$5+FD195*$Q$5</f>
        <v>781402.64999999991</v>
      </c>
      <c r="H195" s="76">
        <f t="shared" si="106"/>
        <v>-55468.60999999987</v>
      </c>
      <c r="I195" s="87">
        <f t="shared" si="107"/>
        <v>-7.0985950713118084E-2</v>
      </c>
      <c r="J195" s="22"/>
      <c r="K195" s="37"/>
      <c r="L195" s="30"/>
      <c r="M195" s="22"/>
      <c r="N195" s="22"/>
      <c r="O195" s="22"/>
      <c r="P195" s="22"/>
      <c r="Q195" s="22"/>
      <c r="R195" s="22"/>
      <c r="S195" s="22"/>
      <c r="T195" s="22"/>
      <c r="U195" s="22"/>
      <c r="V195" s="13"/>
      <c r="W195" s="75">
        <v>374947</v>
      </c>
      <c r="X195" s="75" vm="69">
        <v>378733</v>
      </c>
      <c r="Y195" s="76">
        <v>-3786</v>
      </c>
      <c r="Z195" s="87">
        <v>-9.9964882912236819E-3</v>
      </c>
      <c r="AA195" s="22"/>
      <c r="AB195" s="37"/>
      <c r="AC195" s="30"/>
      <c r="AD195" s="22"/>
      <c r="AE195" s="22"/>
      <c r="AF195" s="22"/>
      <c r="AG195" s="22"/>
      <c r="AH195" s="22"/>
      <c r="AI195" s="22"/>
      <c r="AJ195" s="22"/>
      <c r="AK195" s="22"/>
      <c r="AL195" s="22"/>
      <c r="AM195" s="13"/>
      <c r="AN195" s="75">
        <v>30163.040000000001</v>
      </c>
      <c r="AO195" s="75" vm="124">
        <v>45748.149999999987</v>
      </c>
      <c r="AP195" s="76">
        <v>-15585.109999999986</v>
      </c>
      <c r="AQ195" s="87">
        <v>-0.34067191788083218</v>
      </c>
      <c r="AR195" s="22"/>
      <c r="AS195" s="37"/>
      <c r="AT195" s="30"/>
      <c r="AU195" s="22"/>
      <c r="AV195" s="22"/>
      <c r="AW195" s="22"/>
      <c r="AX195" s="22"/>
      <c r="AY195" s="22"/>
      <c r="AZ195" s="22"/>
      <c r="BA195" s="22"/>
      <c r="BB195" s="22"/>
      <c r="BC195" s="22"/>
      <c r="BD195" s="13"/>
      <c r="BE195" s="75">
        <v>108112</v>
      </c>
      <c r="BF195" s="75" vm="179">
        <v>116307</v>
      </c>
      <c r="BG195" s="76">
        <v>-8195</v>
      </c>
      <c r="BH195" s="87">
        <v>-7.0460075489867324E-2</v>
      </c>
      <c r="BI195" s="22"/>
      <c r="BJ195" s="37"/>
      <c r="BK195" s="30"/>
      <c r="BL195" s="22"/>
      <c r="BM195" s="22"/>
      <c r="BN195" s="22"/>
      <c r="BO195" s="22"/>
      <c r="BP195" s="22"/>
      <c r="BQ195" s="22"/>
      <c r="BR195" s="22"/>
      <c r="BS195" s="22"/>
      <c r="BT195" s="22"/>
      <c r="BU195" s="13"/>
      <c r="BV195" s="75">
        <v>97227</v>
      </c>
      <c r="BW195" s="75" vm="234">
        <v>118703.50000000003</v>
      </c>
      <c r="BX195" s="76">
        <v>-21476.500000000029</v>
      </c>
      <c r="BY195" s="87">
        <v>-0.18092558349164112</v>
      </c>
      <c r="BZ195" s="22"/>
      <c r="CA195" s="37"/>
      <c r="CB195" s="30"/>
      <c r="CC195" s="22"/>
      <c r="CD195" s="22"/>
      <c r="CE195" s="22"/>
      <c r="CF195" s="22"/>
      <c r="CG195" s="22"/>
      <c r="CH195" s="22"/>
      <c r="CI195" s="22"/>
      <c r="CJ195" s="22"/>
      <c r="CK195" s="22"/>
      <c r="CL195" s="13"/>
      <c r="CM195" s="75">
        <v>78133</v>
      </c>
      <c r="CN195" s="75" vm="289">
        <v>81790</v>
      </c>
      <c r="CO195" s="76">
        <v>-3657</v>
      </c>
      <c r="CP195" s="87">
        <v>-4.4712067489913188E-2</v>
      </c>
      <c r="CQ195" s="22"/>
      <c r="CR195" s="37"/>
      <c r="CS195" s="30"/>
      <c r="CT195" s="22"/>
      <c r="CU195" s="22"/>
      <c r="CV195" s="22"/>
      <c r="CW195" s="22"/>
      <c r="CX195" s="22"/>
      <c r="CY195" s="22"/>
      <c r="CZ195" s="22"/>
      <c r="DA195" s="22"/>
      <c r="DB195" s="22"/>
      <c r="DC195" s="13"/>
      <c r="DD195" s="75">
        <v>29352</v>
      </c>
      <c r="DE195" s="75" vm="344">
        <v>31397</v>
      </c>
      <c r="DF195" s="76">
        <v>-2045</v>
      </c>
      <c r="DG195" s="87">
        <v>-6.513361149154373E-2</v>
      </c>
      <c r="DH195" s="22"/>
      <c r="DI195" s="37"/>
      <c r="DJ195" s="30"/>
      <c r="DK195" s="22"/>
      <c r="DL195" s="22"/>
      <c r="DM195" s="22"/>
      <c r="DN195" s="22"/>
      <c r="DO195" s="22"/>
      <c r="DP195" s="22"/>
      <c r="DQ195" s="22"/>
      <c r="DR195" s="22"/>
      <c r="DS195" s="22"/>
      <c r="DT195" s="13"/>
      <c r="DU195" s="75">
        <v>8000</v>
      </c>
      <c r="DV195" s="75" vm="398">
        <v>8724</v>
      </c>
      <c r="DW195" s="76">
        <v>-724</v>
      </c>
      <c r="DX195" s="87">
        <v>-8.2989454378725402E-2</v>
      </c>
      <c r="DY195" s="22"/>
      <c r="DZ195" s="37"/>
      <c r="EA195" s="30"/>
      <c r="EB195" s="22"/>
      <c r="EC195" s="22"/>
      <c r="ED195" s="22"/>
      <c r="EE195" s="22"/>
      <c r="EF195" s="22"/>
      <c r="EG195" s="22"/>
      <c r="EH195" s="22"/>
      <c r="EI195" s="22"/>
      <c r="EJ195" s="22"/>
      <c r="EK195" s="13"/>
      <c r="EL195" s="75">
        <v>0</v>
      </c>
      <c r="EM195" s="75" vm="453">
        <v>0</v>
      </c>
      <c r="EN195" s="76">
        <v>0</v>
      </c>
      <c r="EO195" s="87" t="s">
        <v>589</v>
      </c>
      <c r="EP195" s="22"/>
      <c r="EQ195" s="37"/>
      <c r="ER195" s="30"/>
      <c r="ES195" s="22"/>
      <c r="ET195" s="22"/>
      <c r="EU195" s="22"/>
      <c r="EV195" s="22"/>
      <c r="EW195" s="22"/>
      <c r="EX195" s="22"/>
      <c r="EY195" s="22"/>
      <c r="EZ195" s="22"/>
      <c r="FA195" s="22"/>
      <c r="FB195" s="13"/>
      <c r="FC195" s="75">
        <v>0</v>
      </c>
      <c r="FD195" s="75" vm="508">
        <v>0</v>
      </c>
      <c r="FE195" s="76">
        <v>0</v>
      </c>
      <c r="FF195" s="87" t="s">
        <v>589</v>
      </c>
      <c r="FG195" s="22"/>
      <c r="FH195" s="37"/>
      <c r="FI195" s="30"/>
      <c r="FJ195" s="22"/>
      <c r="FK195" s="22"/>
      <c r="FL195" s="22"/>
      <c r="FM195" s="22"/>
      <c r="FN195" s="22"/>
      <c r="FO195" s="22"/>
      <c r="FP195" s="22"/>
      <c r="FQ195" s="22"/>
      <c r="FR195" s="22"/>
      <c r="FS195" s="13"/>
    </row>
    <row r="196" spans="1:175" x14ac:dyDescent="0.2">
      <c r="A196" s="42">
        <v>767</v>
      </c>
      <c r="B196" s="46"/>
      <c r="C196" s="46"/>
      <c r="D196" s="79" t="str">
        <f>VLOOKUP($A196&amp;D$1,TEXTDF,(SPRCODE="DE")*2+(SPRCODE="FR")*3,FALSE)</f>
        <v>Anzahl übrige aktive Versicherte</v>
      </c>
      <c r="E196" s="74"/>
      <c r="F196" s="75">
        <f>+W196*$G$5+AN196*$H$5+BE196*$I$5+BV196*$K$5+CM196*$L$5+DD196*$M$5+DU196*$N$5+EL196*$P$5+FC196*$Q$5</f>
        <v>1138782.5</v>
      </c>
      <c r="G196" s="75">
        <f>+X196*$G$5+AO196*$H$5+BF196*$I$5+BW196*$K$5+CN196*$L$5+DE196*$M$5+DV196*$N$5+EM196*$P$5+FD196*$Q$5</f>
        <v>1084038.21</v>
      </c>
      <c r="H196" s="76">
        <f t="shared" si="106"/>
        <v>54744.290000000037</v>
      </c>
      <c r="I196" s="87">
        <f t="shared" si="107"/>
        <v>5.0500332455993391E-2</v>
      </c>
      <c r="J196" s="22"/>
      <c r="K196" s="30"/>
      <c r="L196" s="30"/>
      <c r="M196" s="22"/>
      <c r="N196" s="22"/>
      <c r="O196" s="22"/>
      <c r="P196" s="22"/>
      <c r="Q196" s="22"/>
      <c r="R196" s="22"/>
      <c r="S196" s="22"/>
      <c r="T196" s="22"/>
      <c r="U196" s="22"/>
      <c r="V196" s="13"/>
      <c r="W196" s="75">
        <v>129937</v>
      </c>
      <c r="X196" s="75">
        <v>119383</v>
      </c>
      <c r="Y196" s="76">
        <v>10554</v>
      </c>
      <c r="Z196" s="87">
        <v>8.8404546711005727E-2</v>
      </c>
      <c r="AA196" s="22"/>
      <c r="AB196" s="30"/>
      <c r="AC196" s="30"/>
      <c r="AD196" s="22"/>
      <c r="AE196" s="22"/>
      <c r="AF196" s="22"/>
      <c r="AG196" s="22"/>
      <c r="AH196" s="22"/>
      <c r="AI196" s="22"/>
      <c r="AJ196" s="22"/>
      <c r="AK196" s="22"/>
      <c r="AL196" s="22"/>
      <c r="AM196" s="13"/>
      <c r="AN196" s="75">
        <v>329768.5</v>
      </c>
      <c r="AO196" s="75">
        <v>286615</v>
      </c>
      <c r="AP196" s="76">
        <v>43153.5</v>
      </c>
      <c r="AQ196" s="87">
        <v>0.15056260139908928</v>
      </c>
      <c r="AR196" s="22"/>
      <c r="AS196" s="30"/>
      <c r="AT196" s="30"/>
      <c r="AU196" s="22"/>
      <c r="AV196" s="22"/>
      <c r="AW196" s="22"/>
      <c r="AX196" s="22"/>
      <c r="AY196" s="22"/>
      <c r="AZ196" s="22"/>
      <c r="BA196" s="22"/>
      <c r="BB196" s="22"/>
      <c r="BC196" s="22"/>
      <c r="BD196" s="13"/>
      <c r="BE196" s="75">
        <v>43504</v>
      </c>
      <c r="BF196" s="75">
        <v>37234</v>
      </c>
      <c r="BG196" s="76">
        <v>6270</v>
      </c>
      <c r="BH196" s="87">
        <v>0.16839447816511788</v>
      </c>
      <c r="BI196" s="22"/>
      <c r="BJ196" s="30"/>
      <c r="BK196" s="30"/>
      <c r="BL196" s="22"/>
      <c r="BM196" s="22"/>
      <c r="BN196" s="22"/>
      <c r="BO196" s="22"/>
      <c r="BP196" s="22"/>
      <c r="BQ196" s="22"/>
      <c r="BR196" s="22"/>
      <c r="BS196" s="22"/>
      <c r="BT196" s="22"/>
      <c r="BU196" s="13"/>
      <c r="BV196" s="75">
        <v>88877</v>
      </c>
      <c r="BW196" s="75">
        <v>92516.21</v>
      </c>
      <c r="BX196" s="76">
        <v>-3639.2100000000064</v>
      </c>
      <c r="BY196" s="87">
        <v>-3.9335917457059777E-2</v>
      </c>
      <c r="BZ196" s="22"/>
      <c r="CA196" s="30"/>
      <c r="CB196" s="30"/>
      <c r="CC196" s="22"/>
      <c r="CD196" s="22"/>
      <c r="CE196" s="22"/>
      <c r="CF196" s="22"/>
      <c r="CG196" s="22"/>
      <c r="CH196" s="22"/>
      <c r="CI196" s="22"/>
      <c r="CJ196" s="22"/>
      <c r="CK196" s="22"/>
      <c r="CL196" s="13"/>
      <c r="CM196" s="75">
        <v>1671</v>
      </c>
      <c r="CN196" s="75">
        <v>3001</v>
      </c>
      <c r="CO196" s="76">
        <v>-1330</v>
      </c>
      <c r="CP196" s="87">
        <v>-0.44318560479840052</v>
      </c>
      <c r="CQ196" s="22"/>
      <c r="CR196" s="30"/>
      <c r="CS196" s="30"/>
      <c r="CT196" s="22"/>
      <c r="CU196" s="22"/>
      <c r="CV196" s="22"/>
      <c r="CW196" s="22"/>
      <c r="CX196" s="22"/>
      <c r="CY196" s="22"/>
      <c r="CZ196" s="22"/>
      <c r="DA196" s="22"/>
      <c r="DB196" s="22"/>
      <c r="DC196" s="13"/>
      <c r="DD196" s="75">
        <v>22</v>
      </c>
      <c r="DE196" s="75">
        <v>30</v>
      </c>
      <c r="DF196" s="76">
        <v>-8</v>
      </c>
      <c r="DG196" s="87">
        <v>-0.26666666666666672</v>
      </c>
      <c r="DH196" s="22"/>
      <c r="DI196" s="30"/>
      <c r="DJ196" s="30"/>
      <c r="DK196" s="22"/>
      <c r="DL196" s="22"/>
      <c r="DM196" s="22"/>
      <c r="DN196" s="22"/>
      <c r="DO196" s="22"/>
      <c r="DP196" s="22"/>
      <c r="DQ196" s="22"/>
      <c r="DR196" s="22"/>
      <c r="DS196" s="22"/>
      <c r="DT196" s="13"/>
      <c r="DU196" s="75">
        <v>277620</v>
      </c>
      <c r="DV196" s="75">
        <v>290385</v>
      </c>
      <c r="DW196" s="76">
        <v>-12765</v>
      </c>
      <c r="DX196" s="87">
        <v>-4.3958882173665947E-2</v>
      </c>
      <c r="DY196" s="22"/>
      <c r="DZ196" s="30"/>
      <c r="EA196" s="30"/>
      <c r="EB196" s="22"/>
      <c r="EC196" s="22"/>
      <c r="ED196" s="22"/>
      <c r="EE196" s="22"/>
      <c r="EF196" s="22"/>
      <c r="EG196" s="22"/>
      <c r="EH196" s="22"/>
      <c r="EI196" s="22"/>
      <c r="EJ196" s="22"/>
      <c r="EK196" s="13"/>
      <c r="EL196" s="75">
        <v>267383</v>
      </c>
      <c r="EM196" s="75">
        <v>254874</v>
      </c>
      <c r="EN196" s="76">
        <v>12509</v>
      </c>
      <c r="EO196" s="87">
        <v>4.9079152836303486E-2</v>
      </c>
      <c r="EP196" s="22"/>
      <c r="EQ196" s="30"/>
      <c r="ER196" s="30"/>
      <c r="ES196" s="22"/>
      <c r="ET196" s="22"/>
      <c r="EU196" s="22"/>
      <c r="EV196" s="22"/>
      <c r="EW196" s="22"/>
      <c r="EX196" s="22"/>
      <c r="EY196" s="22"/>
      <c r="EZ196" s="22"/>
      <c r="FA196" s="22"/>
      <c r="FB196" s="13"/>
      <c r="FC196" s="75">
        <v>0</v>
      </c>
      <c r="FD196" s="75">
        <v>0</v>
      </c>
      <c r="FE196" s="76">
        <v>0</v>
      </c>
      <c r="FF196" s="87" t="s">
        <v>589</v>
      </c>
      <c r="FG196" s="22"/>
      <c r="FH196" s="30"/>
      <c r="FI196" s="30"/>
      <c r="FJ196" s="22"/>
      <c r="FK196" s="22"/>
      <c r="FL196" s="22"/>
      <c r="FM196" s="22"/>
      <c r="FN196" s="22"/>
      <c r="FO196" s="22"/>
      <c r="FP196" s="22"/>
      <c r="FQ196" s="22"/>
      <c r="FR196" s="22"/>
      <c r="FS196" s="13"/>
    </row>
    <row r="197" spans="1:175" x14ac:dyDescent="0.2">
      <c r="A197" s="42">
        <v>768</v>
      </c>
      <c r="B197" s="46"/>
      <c r="C197" s="46" t="str">
        <f>VLOOKUP($A197&amp;C$1,TEXTDF,(SPRCODE="DE")*2+(SPRCODE="FR")*3,FALSE)</f>
        <v>Anzahl Rentenbezüger</v>
      </c>
      <c r="D197" s="46"/>
      <c r="E197" s="46"/>
      <c r="F197" s="80">
        <f t="shared" ref="F197:F198" si="108">+W197*$G$5+AN197*$H$5+BE197*$I$5+BV197*$K$5+CM197*$L$5+DD197*$M$5+DU197*$N$5+EL197*$P$5+FC197*$Q$5</f>
        <v>262353.71000000002</v>
      </c>
      <c r="G197" s="80">
        <f t="shared" ref="G197:G198" si="109">+X197*$G$5+AO197*$H$5+BF197*$I$5+BW197*$K$5+CN197*$L$5+DE197*$M$5+DV197*$N$5+EM197*$P$5+FD197*$Q$5</f>
        <v>261267.56</v>
      </c>
      <c r="H197" s="93">
        <f t="shared" si="106"/>
        <v>1086.1500000000233</v>
      </c>
      <c r="I197" s="94">
        <f t="shared" si="107"/>
        <v>4.1572325320449188E-3</v>
      </c>
      <c r="J197" s="22"/>
      <c r="K197" s="30"/>
      <c r="L197" s="30"/>
      <c r="M197" s="22"/>
      <c r="N197" s="22"/>
      <c r="O197" s="22"/>
      <c r="P197" s="22"/>
      <c r="Q197" s="22"/>
      <c r="R197" s="22"/>
      <c r="S197" s="22"/>
      <c r="T197" s="22"/>
      <c r="U197" s="22"/>
      <c r="V197" s="13"/>
      <c r="W197" s="80">
        <v>84589</v>
      </c>
      <c r="X197" s="80">
        <v>83219</v>
      </c>
      <c r="Y197" s="93">
        <v>1370</v>
      </c>
      <c r="Z197" s="94">
        <v>1.6462586668909651E-2</v>
      </c>
      <c r="AA197" s="22"/>
      <c r="AB197" s="30"/>
      <c r="AC197" s="30"/>
      <c r="AD197" s="22"/>
      <c r="AE197" s="22"/>
      <c r="AF197" s="22"/>
      <c r="AG197" s="22"/>
      <c r="AH197" s="22"/>
      <c r="AI197" s="22"/>
      <c r="AJ197" s="22"/>
      <c r="AK197" s="22"/>
      <c r="AL197" s="22"/>
      <c r="AM197" s="13"/>
      <c r="AN197" s="80">
        <v>66776.520000000033</v>
      </c>
      <c r="AO197" s="80">
        <v>68118.209999999992</v>
      </c>
      <c r="AP197" s="93">
        <v>-1341.6899999999587</v>
      </c>
      <c r="AQ197" s="94">
        <v>-1.9696495254352131E-2</v>
      </c>
      <c r="AR197" s="22"/>
      <c r="AS197" s="30"/>
      <c r="AT197" s="30"/>
      <c r="AU197" s="22"/>
      <c r="AV197" s="22"/>
      <c r="AW197" s="22"/>
      <c r="AX197" s="22"/>
      <c r="AY197" s="22"/>
      <c r="AZ197" s="22"/>
      <c r="BA197" s="22"/>
      <c r="BB197" s="22"/>
      <c r="BC197" s="22"/>
      <c r="BD197" s="13"/>
      <c r="BE197" s="80">
        <v>24771</v>
      </c>
      <c r="BF197" s="80">
        <v>24105</v>
      </c>
      <c r="BG197" s="93">
        <v>666</v>
      </c>
      <c r="BH197" s="94">
        <v>2.7629122588674448E-2</v>
      </c>
      <c r="BI197" s="22"/>
      <c r="BJ197" s="30"/>
      <c r="BK197" s="30"/>
      <c r="BL197" s="22"/>
      <c r="BM197" s="22"/>
      <c r="BN197" s="22"/>
      <c r="BO197" s="22"/>
      <c r="BP197" s="22"/>
      <c r="BQ197" s="22"/>
      <c r="BR197" s="22"/>
      <c r="BS197" s="22"/>
      <c r="BT197" s="22"/>
      <c r="BU197" s="13"/>
      <c r="BV197" s="80">
        <v>29220.190000000002</v>
      </c>
      <c r="BW197" s="80">
        <v>28419.349999999991</v>
      </c>
      <c r="BX197" s="93">
        <v>800.84000000001106</v>
      </c>
      <c r="BY197" s="94">
        <v>2.8179391858012659E-2</v>
      </c>
      <c r="BZ197" s="22"/>
      <c r="CA197" s="30"/>
      <c r="CB197" s="30"/>
      <c r="CC197" s="22"/>
      <c r="CD197" s="22"/>
      <c r="CE197" s="22"/>
      <c r="CF197" s="22"/>
      <c r="CG197" s="22"/>
      <c r="CH197" s="22"/>
      <c r="CI197" s="22"/>
      <c r="CJ197" s="22"/>
      <c r="CK197" s="22"/>
      <c r="CL197" s="13"/>
      <c r="CM197" s="80">
        <v>12871</v>
      </c>
      <c r="CN197" s="80">
        <v>12837</v>
      </c>
      <c r="CO197" s="93">
        <v>34</v>
      </c>
      <c r="CP197" s="94">
        <v>2.6485939082339094E-3</v>
      </c>
      <c r="CQ197" s="22"/>
      <c r="CR197" s="30"/>
      <c r="CS197" s="30"/>
      <c r="CT197" s="22"/>
      <c r="CU197" s="22"/>
      <c r="CV197" s="22"/>
      <c r="CW197" s="22"/>
      <c r="CX197" s="22"/>
      <c r="CY197" s="22"/>
      <c r="CZ197" s="22"/>
      <c r="DA197" s="22"/>
      <c r="DB197" s="22"/>
      <c r="DC197" s="13"/>
      <c r="DD197" s="80">
        <v>4882</v>
      </c>
      <c r="DE197" s="80">
        <v>4985</v>
      </c>
      <c r="DF197" s="93">
        <v>-103</v>
      </c>
      <c r="DG197" s="94">
        <v>-2.0661985957873608E-2</v>
      </c>
      <c r="DH197" s="22"/>
      <c r="DI197" s="30"/>
      <c r="DJ197" s="30"/>
      <c r="DK197" s="22"/>
      <c r="DL197" s="22"/>
      <c r="DM197" s="22"/>
      <c r="DN197" s="22"/>
      <c r="DO197" s="22"/>
      <c r="DP197" s="22"/>
      <c r="DQ197" s="22"/>
      <c r="DR197" s="22"/>
      <c r="DS197" s="22"/>
      <c r="DT197" s="13"/>
      <c r="DU197" s="80">
        <v>30532</v>
      </c>
      <c r="DV197" s="80">
        <v>29904</v>
      </c>
      <c r="DW197" s="93">
        <v>628</v>
      </c>
      <c r="DX197" s="94">
        <v>2.1000535045478941E-2</v>
      </c>
      <c r="DY197" s="22"/>
      <c r="DZ197" s="30"/>
      <c r="EA197" s="30"/>
      <c r="EB197" s="22"/>
      <c r="EC197" s="22"/>
      <c r="ED197" s="22"/>
      <c r="EE197" s="22"/>
      <c r="EF197" s="22"/>
      <c r="EG197" s="22"/>
      <c r="EH197" s="22"/>
      <c r="EI197" s="22"/>
      <c r="EJ197" s="22"/>
      <c r="EK197" s="13"/>
      <c r="EL197" s="80">
        <v>8571</v>
      </c>
      <c r="EM197" s="80">
        <v>9534.9999999999964</v>
      </c>
      <c r="EN197" s="93">
        <v>-963.99999999999636</v>
      </c>
      <c r="EO197" s="94">
        <v>-0.10110120608285234</v>
      </c>
      <c r="EP197" s="22"/>
      <c r="EQ197" s="30"/>
      <c r="ER197" s="30"/>
      <c r="ES197" s="22"/>
      <c r="ET197" s="22"/>
      <c r="EU197" s="22"/>
      <c r="EV197" s="22"/>
      <c r="EW197" s="22"/>
      <c r="EX197" s="22"/>
      <c r="EY197" s="22"/>
      <c r="EZ197" s="22"/>
      <c r="FA197" s="22"/>
      <c r="FB197" s="13"/>
      <c r="FC197" s="80">
        <v>141</v>
      </c>
      <c r="FD197" s="80">
        <v>145</v>
      </c>
      <c r="FE197" s="93">
        <v>-4</v>
      </c>
      <c r="FF197" s="94">
        <v>-2.7586206896551779E-2</v>
      </c>
      <c r="FG197" s="22"/>
      <c r="FH197" s="30"/>
      <c r="FI197" s="30"/>
      <c r="FJ197" s="22"/>
      <c r="FK197" s="22"/>
      <c r="FL197" s="22"/>
      <c r="FM197" s="22"/>
      <c r="FN197" s="22"/>
      <c r="FO197" s="22"/>
      <c r="FP197" s="22"/>
      <c r="FQ197" s="22"/>
      <c r="FR197" s="22"/>
      <c r="FS197" s="13"/>
    </row>
    <row r="198" spans="1:175" x14ac:dyDescent="0.2">
      <c r="A198" s="42">
        <v>769</v>
      </c>
      <c r="B198" s="46"/>
      <c r="C198" s="46" t="str">
        <f>VLOOKUP($A198&amp;C$1,TEXTDF,(SPRCODE="DE")*2+(SPRCODE="FR")*3,FALSE)</f>
        <v>Anzahl Freizügigkeitspolicen</v>
      </c>
      <c r="D198" s="46"/>
      <c r="E198" s="46"/>
      <c r="F198" s="80">
        <f t="shared" si="108"/>
        <v>285168</v>
      </c>
      <c r="G198" s="80">
        <f t="shared" si="109"/>
        <v>294105</v>
      </c>
      <c r="H198" s="93">
        <f t="shared" si="106"/>
        <v>-8937</v>
      </c>
      <c r="I198" s="94">
        <f t="shared" si="107"/>
        <v>-3.0387106645585749E-2</v>
      </c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13"/>
      <c r="W198" s="80">
        <v>99725</v>
      </c>
      <c r="X198" s="80" vm="70">
        <v>97971</v>
      </c>
      <c r="Y198" s="93">
        <v>1754</v>
      </c>
      <c r="Z198" s="94">
        <v>1.7903257086280711E-2</v>
      </c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13"/>
      <c r="AN198" s="80">
        <v>98100</v>
      </c>
      <c r="AO198" s="80" vm="125">
        <v>104802</v>
      </c>
      <c r="AP198" s="93">
        <v>-6702</v>
      </c>
      <c r="AQ198" s="94">
        <v>-6.3949161275548172E-2</v>
      </c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13"/>
      <c r="BE198" s="80">
        <v>19989</v>
      </c>
      <c r="BF198" s="80" vm="180">
        <v>20828</v>
      </c>
      <c r="BG198" s="93">
        <v>-839</v>
      </c>
      <c r="BH198" s="94">
        <v>-4.0282312271941567E-2</v>
      </c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13"/>
      <c r="BV198" s="80">
        <v>7112</v>
      </c>
      <c r="BW198" s="80" vm="235">
        <v>7772</v>
      </c>
      <c r="BX198" s="93">
        <v>-660</v>
      </c>
      <c r="BY198" s="94">
        <v>-8.4920226453937264E-2</v>
      </c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13"/>
      <c r="CM198" s="80">
        <v>44415</v>
      </c>
      <c r="CN198" s="80" vm="290">
        <v>45899</v>
      </c>
      <c r="CO198" s="93">
        <v>-1484</v>
      </c>
      <c r="CP198" s="94">
        <v>-3.2331859081897174E-2</v>
      </c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13"/>
      <c r="DD198" s="80">
        <v>429</v>
      </c>
      <c r="DE198" s="80" vm="345">
        <v>858</v>
      </c>
      <c r="DF198" s="93">
        <v>-429</v>
      </c>
      <c r="DG198" s="94">
        <v>-0.5</v>
      </c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13"/>
      <c r="DU198" s="80">
        <v>12549</v>
      </c>
      <c r="DV198" s="80" vm="399">
        <v>13004</v>
      </c>
      <c r="DW198" s="93">
        <v>-455</v>
      </c>
      <c r="DX198" s="94">
        <v>-3.4989234081820975E-2</v>
      </c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13"/>
      <c r="EL198" s="80">
        <v>225</v>
      </c>
      <c r="EM198" s="80" vm="454">
        <v>244</v>
      </c>
      <c r="EN198" s="93">
        <v>-19</v>
      </c>
      <c r="EO198" s="94">
        <v>-7.7868852459016424E-2</v>
      </c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13"/>
      <c r="FC198" s="80">
        <v>2624</v>
      </c>
      <c r="FD198" s="80" vm="509">
        <v>2727</v>
      </c>
      <c r="FE198" s="93">
        <v>-103</v>
      </c>
      <c r="FF198" s="94">
        <v>-3.7770443711037771E-2</v>
      </c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13"/>
    </row>
    <row r="199" spans="1:175" x14ac:dyDescent="0.2">
      <c r="A199" s="42"/>
      <c r="B199" s="46"/>
      <c r="C199" s="46"/>
      <c r="D199" s="46"/>
      <c r="E199" s="46"/>
      <c r="F199" s="80"/>
      <c r="G199" s="80"/>
      <c r="H199" s="93"/>
      <c r="I199" s="94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13"/>
      <c r="W199" s="80"/>
      <c r="X199" s="80"/>
      <c r="Y199" s="93"/>
      <c r="Z199" s="94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13"/>
      <c r="AN199" s="80"/>
      <c r="AO199" s="80"/>
      <c r="AP199" s="93"/>
      <c r="AQ199" s="94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13"/>
      <c r="BE199" s="80"/>
      <c r="BF199" s="80"/>
      <c r="BG199" s="93"/>
      <c r="BH199" s="94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13"/>
      <c r="BV199" s="80"/>
      <c r="BW199" s="80"/>
      <c r="BX199" s="93"/>
      <c r="BY199" s="94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13"/>
      <c r="CM199" s="80"/>
      <c r="CN199" s="80"/>
      <c r="CO199" s="93"/>
      <c r="CP199" s="94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13"/>
      <c r="DD199" s="80"/>
      <c r="DE199" s="80"/>
      <c r="DF199" s="93"/>
      <c r="DG199" s="94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13"/>
      <c r="DU199" s="80"/>
      <c r="DV199" s="80"/>
      <c r="DW199" s="93"/>
      <c r="DX199" s="94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13"/>
      <c r="EL199" s="80"/>
      <c r="EM199" s="80"/>
      <c r="EN199" s="93"/>
      <c r="EO199" s="94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13"/>
      <c r="FC199" s="80"/>
      <c r="FD199" s="80"/>
      <c r="FE199" s="93"/>
      <c r="FF199" s="94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13"/>
    </row>
    <row r="200" spans="1:175" x14ac:dyDescent="0.2">
      <c r="A200" s="42">
        <v>770</v>
      </c>
      <c r="B200" s="46"/>
      <c r="C200" s="46"/>
      <c r="D200" s="46"/>
      <c r="E200" s="46"/>
      <c r="F200" s="46"/>
      <c r="G200" s="46"/>
      <c r="H200" s="47"/>
      <c r="I200" s="47"/>
      <c r="J200" s="22"/>
      <c r="K200" s="108" t="str">
        <f>VLOOKUP($A200&amp;K$1,TEXTDF,(SPRCODE="DE")*2+(SPRCODE="FR")*3,FALSE)</f>
        <v>pro Kopf (CHF)</v>
      </c>
      <c r="L200" s="108" t="str">
        <f>+K200</f>
        <v>pro Kopf (CHF)</v>
      </c>
      <c r="M200" s="46"/>
      <c r="N200" s="46"/>
      <c r="O200" s="22"/>
      <c r="P200" s="22"/>
      <c r="Q200" s="22"/>
      <c r="R200" s="22"/>
      <c r="S200" s="22"/>
      <c r="T200" s="22"/>
      <c r="U200" s="22"/>
      <c r="V200" s="13"/>
      <c r="W200" s="46"/>
      <c r="X200" s="46"/>
      <c r="Y200" s="47"/>
      <c r="Z200" s="47"/>
      <c r="AA200" s="22"/>
      <c r="AB200" s="108" t="s">
        <v>473</v>
      </c>
      <c r="AC200" s="108" t="s">
        <v>473</v>
      </c>
      <c r="AD200" s="46"/>
      <c r="AE200" s="46"/>
      <c r="AF200" s="22"/>
      <c r="AG200" s="22"/>
      <c r="AH200" s="22"/>
      <c r="AI200" s="22"/>
      <c r="AJ200" s="22"/>
      <c r="AK200" s="22"/>
      <c r="AL200" s="22"/>
      <c r="AM200" s="13"/>
      <c r="AN200" s="46"/>
      <c r="AO200" s="46"/>
      <c r="AP200" s="47"/>
      <c r="AQ200" s="47"/>
      <c r="AR200" s="22"/>
      <c r="AS200" s="108" t="s">
        <v>473</v>
      </c>
      <c r="AT200" s="108" t="s">
        <v>473</v>
      </c>
      <c r="AU200" s="46"/>
      <c r="AV200" s="46"/>
      <c r="AW200" s="22"/>
      <c r="AX200" s="22"/>
      <c r="AY200" s="22"/>
      <c r="AZ200" s="22"/>
      <c r="BA200" s="22"/>
      <c r="BB200" s="22"/>
      <c r="BC200" s="22"/>
      <c r="BD200" s="13"/>
      <c r="BE200" s="46"/>
      <c r="BF200" s="46"/>
      <c r="BG200" s="47"/>
      <c r="BH200" s="47"/>
      <c r="BI200" s="22"/>
      <c r="BJ200" s="108" t="s">
        <v>473</v>
      </c>
      <c r="BK200" s="108" t="s">
        <v>473</v>
      </c>
      <c r="BL200" s="46"/>
      <c r="BM200" s="46"/>
      <c r="BN200" s="22"/>
      <c r="BO200" s="22"/>
      <c r="BP200" s="22"/>
      <c r="BQ200" s="22"/>
      <c r="BR200" s="22"/>
      <c r="BS200" s="22"/>
      <c r="BT200" s="22"/>
      <c r="BU200" s="13"/>
      <c r="BV200" s="46"/>
      <c r="BW200" s="46"/>
      <c r="BX200" s="47"/>
      <c r="BY200" s="47"/>
      <c r="BZ200" s="22"/>
      <c r="CA200" s="108" t="s">
        <v>473</v>
      </c>
      <c r="CB200" s="108" t="s">
        <v>473</v>
      </c>
      <c r="CC200" s="46"/>
      <c r="CD200" s="46"/>
      <c r="CE200" s="22"/>
      <c r="CF200" s="22"/>
      <c r="CG200" s="22"/>
      <c r="CH200" s="22"/>
      <c r="CI200" s="22"/>
      <c r="CJ200" s="22"/>
      <c r="CK200" s="22"/>
      <c r="CL200" s="13"/>
      <c r="CM200" s="46"/>
      <c r="CN200" s="46"/>
      <c r="CO200" s="47"/>
      <c r="CP200" s="47"/>
      <c r="CQ200" s="22"/>
      <c r="CR200" s="108" t="s">
        <v>473</v>
      </c>
      <c r="CS200" s="108" t="s">
        <v>473</v>
      </c>
      <c r="CT200" s="46"/>
      <c r="CU200" s="46"/>
      <c r="CV200" s="22"/>
      <c r="CW200" s="22"/>
      <c r="CX200" s="22"/>
      <c r="CY200" s="22"/>
      <c r="CZ200" s="22"/>
      <c r="DA200" s="22"/>
      <c r="DB200" s="22"/>
      <c r="DC200" s="13"/>
      <c r="DD200" s="46"/>
      <c r="DE200" s="46"/>
      <c r="DF200" s="47"/>
      <c r="DG200" s="47"/>
      <c r="DH200" s="22"/>
      <c r="DI200" s="108" t="s">
        <v>473</v>
      </c>
      <c r="DJ200" s="108" t="s">
        <v>473</v>
      </c>
      <c r="DK200" s="46"/>
      <c r="DL200" s="46"/>
      <c r="DM200" s="22"/>
      <c r="DN200" s="22"/>
      <c r="DO200" s="22"/>
      <c r="DP200" s="22"/>
      <c r="DQ200" s="22"/>
      <c r="DR200" s="22"/>
      <c r="DS200" s="22"/>
      <c r="DT200" s="13"/>
      <c r="DU200" s="46"/>
      <c r="DV200" s="46"/>
      <c r="DW200" s="47"/>
      <c r="DX200" s="47"/>
      <c r="DY200" s="22"/>
      <c r="DZ200" s="108" t="s">
        <v>473</v>
      </c>
      <c r="EA200" s="108" t="s">
        <v>473</v>
      </c>
      <c r="EB200" s="46"/>
      <c r="EC200" s="46"/>
      <c r="ED200" s="22"/>
      <c r="EE200" s="22"/>
      <c r="EF200" s="22"/>
      <c r="EG200" s="22"/>
      <c r="EH200" s="22"/>
      <c r="EI200" s="22"/>
      <c r="EJ200" s="22"/>
      <c r="EK200" s="13"/>
      <c r="EL200" s="46"/>
      <c r="EM200" s="46"/>
      <c r="EN200" s="47"/>
      <c r="EO200" s="47"/>
      <c r="EP200" s="22"/>
      <c r="EQ200" s="108" t="s">
        <v>473</v>
      </c>
      <c r="ER200" s="108" t="s">
        <v>473</v>
      </c>
      <c r="ES200" s="46"/>
      <c r="ET200" s="46"/>
      <c r="EU200" s="22"/>
      <c r="EV200" s="22"/>
      <c r="EW200" s="22"/>
      <c r="EX200" s="22"/>
      <c r="EY200" s="22"/>
      <c r="EZ200" s="22"/>
      <c r="FA200" s="22"/>
      <c r="FB200" s="13"/>
      <c r="FC200" s="46"/>
      <c r="FD200" s="46"/>
      <c r="FE200" s="47"/>
      <c r="FF200" s="47"/>
      <c r="FG200" s="22"/>
      <c r="FH200" s="108" t="s">
        <v>473</v>
      </c>
      <c r="FI200" s="108" t="s">
        <v>473</v>
      </c>
      <c r="FJ200" s="46"/>
      <c r="FK200" s="46"/>
      <c r="FL200" s="22"/>
      <c r="FM200" s="22"/>
      <c r="FN200" s="22"/>
      <c r="FO200" s="22"/>
      <c r="FP200" s="22"/>
      <c r="FQ200" s="22"/>
      <c r="FR200" s="22"/>
      <c r="FS200" s="13"/>
    </row>
    <row r="201" spans="1:175" x14ac:dyDescent="0.2">
      <c r="A201" s="42">
        <v>771</v>
      </c>
      <c r="B201" s="61" t="str">
        <f>VLOOKUP($A201&amp;B$1,TEXTDF,(SPRCODE="DE")*2+(SPRCODE="FR")*3,FALSE)</f>
        <v>Kostenprämien gegliedert nach Kostenträgern</v>
      </c>
      <c r="C201" s="61"/>
      <c r="D201" s="61"/>
      <c r="E201" s="61"/>
      <c r="F201" s="102">
        <f>+F192</f>
        <v>2020</v>
      </c>
      <c r="G201" s="102">
        <f>+F201-1</f>
        <v>2019</v>
      </c>
      <c r="H201" s="103" t="s">
        <v>571</v>
      </c>
      <c r="I201" s="104" t="s">
        <v>572</v>
      </c>
      <c r="J201" s="22"/>
      <c r="K201" s="102">
        <f>+F201</f>
        <v>2020</v>
      </c>
      <c r="L201" s="102">
        <f>+K201-1</f>
        <v>2019</v>
      </c>
      <c r="M201" s="103" t="s">
        <v>571</v>
      </c>
      <c r="N201" s="104" t="s">
        <v>572</v>
      </c>
      <c r="O201" s="22"/>
      <c r="P201" s="22"/>
      <c r="Q201" s="22"/>
      <c r="R201" s="22"/>
      <c r="S201" s="22"/>
      <c r="T201" s="22"/>
      <c r="U201" s="22"/>
      <c r="V201" s="13"/>
      <c r="W201" s="102">
        <v>2020</v>
      </c>
      <c r="X201" s="102">
        <v>2019</v>
      </c>
      <c r="Y201" s="103" t="s">
        <v>571</v>
      </c>
      <c r="Z201" s="104" t="s">
        <v>572</v>
      </c>
      <c r="AA201" s="22"/>
      <c r="AB201" s="102">
        <v>2020</v>
      </c>
      <c r="AC201" s="102">
        <v>2019</v>
      </c>
      <c r="AD201" s="103" t="s">
        <v>571</v>
      </c>
      <c r="AE201" s="104" t="s">
        <v>572</v>
      </c>
      <c r="AF201" s="22"/>
      <c r="AG201" s="22"/>
      <c r="AH201" s="22"/>
      <c r="AI201" s="22"/>
      <c r="AJ201" s="22"/>
      <c r="AK201" s="22"/>
      <c r="AL201" s="22"/>
      <c r="AM201" s="13"/>
      <c r="AN201" s="102">
        <v>2020</v>
      </c>
      <c r="AO201" s="102">
        <v>2019</v>
      </c>
      <c r="AP201" s="103" t="s">
        <v>571</v>
      </c>
      <c r="AQ201" s="104" t="s">
        <v>572</v>
      </c>
      <c r="AR201" s="22"/>
      <c r="AS201" s="102">
        <v>2020</v>
      </c>
      <c r="AT201" s="102">
        <v>2019</v>
      </c>
      <c r="AU201" s="103" t="s">
        <v>571</v>
      </c>
      <c r="AV201" s="104" t="s">
        <v>572</v>
      </c>
      <c r="AW201" s="22"/>
      <c r="AX201" s="22"/>
      <c r="AY201" s="22"/>
      <c r="AZ201" s="22"/>
      <c r="BA201" s="22"/>
      <c r="BB201" s="22"/>
      <c r="BC201" s="22"/>
      <c r="BD201" s="13"/>
      <c r="BE201" s="102">
        <v>2020</v>
      </c>
      <c r="BF201" s="102">
        <v>2019</v>
      </c>
      <c r="BG201" s="103" t="s">
        <v>571</v>
      </c>
      <c r="BH201" s="104" t="s">
        <v>572</v>
      </c>
      <c r="BI201" s="22"/>
      <c r="BJ201" s="102">
        <v>2020</v>
      </c>
      <c r="BK201" s="102">
        <v>2019</v>
      </c>
      <c r="BL201" s="103" t="s">
        <v>571</v>
      </c>
      <c r="BM201" s="104" t="s">
        <v>572</v>
      </c>
      <c r="BN201" s="22"/>
      <c r="BO201" s="22"/>
      <c r="BP201" s="22"/>
      <c r="BQ201" s="22"/>
      <c r="BR201" s="22"/>
      <c r="BS201" s="22"/>
      <c r="BT201" s="22"/>
      <c r="BU201" s="13"/>
      <c r="BV201" s="102">
        <v>2020</v>
      </c>
      <c r="BW201" s="102">
        <v>2019</v>
      </c>
      <c r="BX201" s="103" t="s">
        <v>571</v>
      </c>
      <c r="BY201" s="104" t="s">
        <v>572</v>
      </c>
      <c r="BZ201" s="22"/>
      <c r="CA201" s="102">
        <v>2020</v>
      </c>
      <c r="CB201" s="102">
        <v>2019</v>
      </c>
      <c r="CC201" s="103" t="s">
        <v>571</v>
      </c>
      <c r="CD201" s="104" t="s">
        <v>572</v>
      </c>
      <c r="CE201" s="22"/>
      <c r="CF201" s="22"/>
      <c r="CG201" s="22"/>
      <c r="CH201" s="22"/>
      <c r="CI201" s="22"/>
      <c r="CJ201" s="22"/>
      <c r="CK201" s="22"/>
      <c r="CL201" s="13"/>
      <c r="CM201" s="102">
        <v>2020</v>
      </c>
      <c r="CN201" s="102">
        <v>2019</v>
      </c>
      <c r="CO201" s="103" t="s">
        <v>571</v>
      </c>
      <c r="CP201" s="104" t="s">
        <v>572</v>
      </c>
      <c r="CQ201" s="22"/>
      <c r="CR201" s="102">
        <v>2020</v>
      </c>
      <c r="CS201" s="102">
        <v>2019</v>
      </c>
      <c r="CT201" s="103" t="s">
        <v>571</v>
      </c>
      <c r="CU201" s="104" t="s">
        <v>572</v>
      </c>
      <c r="CV201" s="22"/>
      <c r="CW201" s="22"/>
      <c r="CX201" s="22"/>
      <c r="CY201" s="22"/>
      <c r="CZ201" s="22"/>
      <c r="DA201" s="22"/>
      <c r="DB201" s="22"/>
      <c r="DC201" s="13"/>
      <c r="DD201" s="102">
        <v>2020</v>
      </c>
      <c r="DE201" s="102">
        <v>2019</v>
      </c>
      <c r="DF201" s="103" t="s">
        <v>571</v>
      </c>
      <c r="DG201" s="104" t="s">
        <v>572</v>
      </c>
      <c r="DH201" s="22"/>
      <c r="DI201" s="102">
        <v>2020</v>
      </c>
      <c r="DJ201" s="102">
        <v>2019</v>
      </c>
      <c r="DK201" s="103" t="s">
        <v>571</v>
      </c>
      <c r="DL201" s="104" t="s">
        <v>572</v>
      </c>
      <c r="DM201" s="22"/>
      <c r="DN201" s="22"/>
      <c r="DO201" s="22"/>
      <c r="DP201" s="22"/>
      <c r="DQ201" s="22"/>
      <c r="DR201" s="22"/>
      <c r="DS201" s="22"/>
      <c r="DT201" s="13"/>
      <c r="DU201" s="102">
        <v>2020</v>
      </c>
      <c r="DV201" s="102">
        <v>2019</v>
      </c>
      <c r="DW201" s="103" t="s">
        <v>571</v>
      </c>
      <c r="DX201" s="104" t="s">
        <v>572</v>
      </c>
      <c r="DY201" s="22"/>
      <c r="DZ201" s="102">
        <v>2020</v>
      </c>
      <c r="EA201" s="102">
        <v>2019</v>
      </c>
      <c r="EB201" s="103" t="s">
        <v>571</v>
      </c>
      <c r="EC201" s="104" t="s">
        <v>572</v>
      </c>
      <c r="ED201" s="22"/>
      <c r="EE201" s="22"/>
      <c r="EF201" s="22"/>
      <c r="EG201" s="22"/>
      <c r="EH201" s="22"/>
      <c r="EI201" s="22"/>
      <c r="EJ201" s="22"/>
      <c r="EK201" s="13"/>
      <c r="EL201" s="102">
        <v>2020</v>
      </c>
      <c r="EM201" s="102">
        <v>2019</v>
      </c>
      <c r="EN201" s="103" t="s">
        <v>571</v>
      </c>
      <c r="EO201" s="104" t="s">
        <v>572</v>
      </c>
      <c r="EP201" s="22"/>
      <c r="EQ201" s="102">
        <v>2020</v>
      </c>
      <c r="ER201" s="102">
        <v>2019</v>
      </c>
      <c r="ES201" s="103" t="s">
        <v>571</v>
      </c>
      <c r="ET201" s="104" t="s">
        <v>572</v>
      </c>
      <c r="EU201" s="22"/>
      <c r="EV201" s="22"/>
      <c r="EW201" s="22"/>
      <c r="EX201" s="22"/>
      <c r="EY201" s="22"/>
      <c r="EZ201" s="22"/>
      <c r="FA201" s="22"/>
      <c r="FB201" s="13"/>
      <c r="FC201" s="102">
        <v>2020</v>
      </c>
      <c r="FD201" s="102">
        <v>2019</v>
      </c>
      <c r="FE201" s="103" t="s">
        <v>571</v>
      </c>
      <c r="FF201" s="104" t="s">
        <v>572</v>
      </c>
      <c r="FG201" s="22"/>
      <c r="FH201" s="102">
        <v>2020</v>
      </c>
      <c r="FI201" s="102">
        <v>2019</v>
      </c>
      <c r="FJ201" s="103" t="s">
        <v>571</v>
      </c>
      <c r="FK201" s="104" t="s">
        <v>572</v>
      </c>
      <c r="FL201" s="22"/>
      <c r="FM201" s="22"/>
      <c r="FN201" s="22"/>
      <c r="FO201" s="22"/>
      <c r="FP201" s="22"/>
      <c r="FQ201" s="22"/>
      <c r="FR201" s="22"/>
      <c r="FS201" s="13"/>
    </row>
    <row r="202" spans="1:175" x14ac:dyDescent="0.2">
      <c r="A202" s="42">
        <v>772</v>
      </c>
      <c r="B202" s="67" t="str">
        <f>VLOOKUP($A202&amp;B$1,TEXTDF,(SPRCODE="DE")*2+(SPRCODE="FR")*3,FALSE)</f>
        <v>Total Kostenprämien</v>
      </c>
      <c r="C202" s="67"/>
      <c r="D202" s="67"/>
      <c r="E202" s="67"/>
      <c r="F202" s="68">
        <f>+SUBTOTAL(9,F203:F205)</f>
        <v>711037.75893139071</v>
      </c>
      <c r="G202" s="68">
        <f>+SUBTOTAL(9,G203:G205)</f>
        <v>731995.81407086342</v>
      </c>
      <c r="H202" s="69">
        <f t="shared" ref="H202:H205" si="110">+IFERROR(F202-G202,"")</f>
        <v>-20958.055139472708</v>
      </c>
      <c r="I202" s="70">
        <f t="shared" ref="I202:I205" si="111">+IFERROR(F202/G202-1,"")</f>
        <v>-2.8631386596213226E-2</v>
      </c>
      <c r="J202" s="22"/>
      <c r="K202" s="68">
        <f>+IFERROR(F202*1000/F193,0)</f>
        <v>294.76265826204803</v>
      </c>
      <c r="L202" s="68">
        <f>+IFERROR(G202*1000/G193,0)</f>
        <v>302.37597330853504</v>
      </c>
      <c r="M202" s="69">
        <f t="shared" ref="M202:M204" si="112">+IFERROR(K202-L202,"")</f>
        <v>-7.6133150464870027</v>
      </c>
      <c r="N202" s="70">
        <f t="shared" ref="N202:N204" si="113">+IFERROR(K202/L202-1,"")</f>
        <v>-2.5178306871355249E-2</v>
      </c>
      <c r="O202" s="22"/>
      <c r="P202" s="22"/>
      <c r="Q202" s="22"/>
      <c r="R202" s="22"/>
      <c r="S202" s="22"/>
      <c r="T202" s="22"/>
      <c r="U202" s="22"/>
      <c r="V202" s="13"/>
      <c r="W202" s="68">
        <v>227133.50933859998</v>
      </c>
      <c r="X202" s="68">
        <v>225582.79094024896</v>
      </c>
      <c r="Y202" s="69">
        <v>1550.7183983510185</v>
      </c>
      <c r="Z202" s="70">
        <v>6.8742761444144929E-3</v>
      </c>
      <c r="AA202" s="22"/>
      <c r="AB202" s="68">
        <v>329.5620552273802</v>
      </c>
      <c r="AC202" s="68">
        <v>332.07831366166198</v>
      </c>
      <c r="AD202" s="69">
        <v>-2.5162584342817809</v>
      </c>
      <c r="AE202" s="70">
        <v>-7.5773043007122398E-3</v>
      </c>
      <c r="AF202" s="22"/>
      <c r="AG202" s="22"/>
      <c r="AH202" s="22"/>
      <c r="AI202" s="22"/>
      <c r="AJ202" s="22"/>
      <c r="AK202" s="22"/>
      <c r="AL202" s="22"/>
      <c r="AM202" s="13"/>
      <c r="AN202" s="68">
        <v>152973.89818000043</v>
      </c>
      <c r="AO202" s="68">
        <v>147821.81587999992</v>
      </c>
      <c r="AP202" s="69">
        <v>5152.0823000005039</v>
      </c>
      <c r="AQ202" s="70">
        <v>3.4853328443637199E-2</v>
      </c>
      <c r="AR202" s="22"/>
      <c r="AS202" s="68">
        <v>291.48542074601602</v>
      </c>
      <c r="AT202" s="68">
        <v>292.55231337916996</v>
      </c>
      <c r="AU202" s="69">
        <v>-1.066892633153941</v>
      </c>
      <c r="AV202" s="70">
        <v>-3.6468439467479685E-3</v>
      </c>
      <c r="AW202" s="22"/>
      <c r="AX202" s="22"/>
      <c r="AY202" s="22"/>
      <c r="AZ202" s="22"/>
      <c r="BA202" s="22"/>
      <c r="BB202" s="22"/>
      <c r="BC202" s="22"/>
      <c r="BD202" s="13"/>
      <c r="BE202" s="68">
        <v>60107.425516666663</v>
      </c>
      <c r="BF202" s="68">
        <v>63815.276116666675</v>
      </c>
      <c r="BG202" s="69">
        <v>-3707.8506000000125</v>
      </c>
      <c r="BH202" s="70">
        <v>-5.8102868554879339E-2</v>
      </c>
      <c r="BI202" s="22"/>
      <c r="BJ202" s="68">
        <v>306.08335803085237</v>
      </c>
      <c r="BK202" s="68">
        <v>321.52965182677161</v>
      </c>
      <c r="BL202" s="69">
        <v>-15.446293795919246</v>
      </c>
      <c r="BM202" s="70">
        <v>-4.804002899316151E-2</v>
      </c>
      <c r="BN202" s="22"/>
      <c r="BO202" s="22"/>
      <c r="BP202" s="22"/>
      <c r="BQ202" s="22"/>
      <c r="BR202" s="22"/>
      <c r="BS202" s="22"/>
      <c r="BT202" s="22"/>
      <c r="BU202" s="13"/>
      <c r="BV202" s="68">
        <v>89780.254941259569</v>
      </c>
      <c r="BW202" s="68">
        <v>104509.54095923003</v>
      </c>
      <c r="BX202" s="69">
        <v>-14729.286017970458</v>
      </c>
      <c r="BY202" s="70">
        <v>-0.14093723771800382</v>
      </c>
      <c r="BZ202" s="22"/>
      <c r="CA202" s="68">
        <v>403.62251727679546</v>
      </c>
      <c r="CB202" s="68">
        <v>422.41256700177439</v>
      </c>
      <c r="CC202" s="69">
        <v>-18.790049724978928</v>
      </c>
      <c r="CD202" s="70">
        <v>-4.4482695811699169E-2</v>
      </c>
      <c r="CE202" s="22"/>
      <c r="CF202" s="22"/>
      <c r="CG202" s="22"/>
      <c r="CH202" s="22"/>
      <c r="CI202" s="22"/>
      <c r="CJ202" s="22"/>
      <c r="CK202" s="22"/>
      <c r="CL202" s="13"/>
      <c r="CM202" s="68">
        <v>51169.352939999997</v>
      </c>
      <c r="CN202" s="68">
        <v>52481.578049999996</v>
      </c>
      <c r="CO202" s="69">
        <v>-1312.2251099999994</v>
      </c>
      <c r="CP202" s="70">
        <v>-2.5003537598465964E-2</v>
      </c>
      <c r="CQ202" s="22"/>
      <c r="CR202" s="68">
        <v>373.25372339339117</v>
      </c>
      <c r="CS202" s="68">
        <v>365.65648310074062</v>
      </c>
      <c r="CT202" s="69">
        <v>7.5972402926505538</v>
      </c>
      <c r="CU202" s="70">
        <v>2.0776987811692793E-2</v>
      </c>
      <c r="CV202" s="22"/>
      <c r="CW202" s="22"/>
      <c r="CX202" s="22"/>
      <c r="CY202" s="22"/>
      <c r="CZ202" s="22"/>
      <c r="DA202" s="22"/>
      <c r="DB202" s="22"/>
      <c r="DC202" s="13"/>
      <c r="DD202" s="68">
        <v>18491.0656299</v>
      </c>
      <c r="DE202" s="68">
        <v>18713.767053333333</v>
      </c>
      <c r="DF202" s="69">
        <v>-222.70142343333282</v>
      </c>
      <c r="DG202" s="70">
        <v>-1.190040587758967E-2</v>
      </c>
      <c r="DH202" s="22"/>
      <c r="DI202" s="68">
        <v>533.11418855124691</v>
      </c>
      <c r="DJ202" s="68">
        <v>502.11341704677579</v>
      </c>
      <c r="DK202" s="69">
        <v>31.000771504471118</v>
      </c>
      <c r="DL202" s="70">
        <v>6.1740575838034495E-2</v>
      </c>
      <c r="DM202" s="22"/>
      <c r="DN202" s="22"/>
      <c r="DO202" s="22"/>
      <c r="DP202" s="22"/>
      <c r="DQ202" s="22"/>
      <c r="DR202" s="22"/>
      <c r="DS202" s="22"/>
      <c r="DT202" s="13"/>
      <c r="DU202" s="68">
        <v>86904.13571697881</v>
      </c>
      <c r="DV202" s="68">
        <v>94839.60276695549</v>
      </c>
      <c r="DW202" s="69">
        <v>-7935.4670499766798</v>
      </c>
      <c r="DX202" s="70">
        <v>-8.3672504085409272E-2</v>
      </c>
      <c r="DY202" s="22"/>
      <c r="DZ202" s="68">
        <v>264.3865875582332</v>
      </c>
      <c r="EA202" s="68">
        <v>277.29499635092844</v>
      </c>
      <c r="EB202" s="69">
        <v>-12.908408792695241</v>
      </c>
      <c r="EC202" s="70">
        <v>-4.655117821296384E-2</v>
      </c>
      <c r="ED202" s="22"/>
      <c r="EE202" s="22"/>
      <c r="EF202" s="22"/>
      <c r="EG202" s="22"/>
      <c r="EH202" s="22"/>
      <c r="EI202" s="22"/>
      <c r="EJ202" s="22"/>
      <c r="EK202" s="13"/>
      <c r="EL202" s="68">
        <v>24198.816033333333</v>
      </c>
      <c r="EM202" s="68">
        <v>24151.956529999999</v>
      </c>
      <c r="EN202" s="69">
        <v>46.859503333333123</v>
      </c>
      <c r="EO202" s="70">
        <v>1.9401949185826606E-3</v>
      </c>
      <c r="EP202" s="22"/>
      <c r="EQ202" s="68">
        <v>87.620043643192759</v>
      </c>
      <c r="ER202" s="68">
        <v>91.258956180356918</v>
      </c>
      <c r="ES202" s="69">
        <v>-3.6389125371641597</v>
      </c>
      <c r="ET202" s="70">
        <v>-3.9874579871070459E-2</v>
      </c>
      <c r="EU202" s="22"/>
      <c r="EV202" s="22"/>
      <c r="EW202" s="22"/>
      <c r="EX202" s="22"/>
      <c r="EY202" s="22"/>
      <c r="EZ202" s="22"/>
      <c r="FA202" s="22"/>
      <c r="FB202" s="13"/>
      <c r="FC202" s="68">
        <v>279.30063465199333</v>
      </c>
      <c r="FD202" s="68">
        <v>79.485774428979738</v>
      </c>
      <c r="FE202" s="69">
        <v>199.8148602230136</v>
      </c>
      <c r="FF202" s="70">
        <v>2.513844290484299</v>
      </c>
      <c r="FG202" s="22"/>
      <c r="FH202" s="68">
        <v>101.01288775840628</v>
      </c>
      <c r="FI202" s="68">
        <v>27.676105302569546</v>
      </c>
      <c r="FJ202" s="69">
        <v>73.336782455836726</v>
      </c>
      <c r="FK202" s="70">
        <v>2.6498230749623537</v>
      </c>
      <c r="FL202" s="22"/>
      <c r="FM202" s="22"/>
      <c r="FN202" s="22"/>
      <c r="FO202" s="22"/>
      <c r="FP202" s="22"/>
      <c r="FQ202" s="22"/>
      <c r="FR202" s="22"/>
      <c r="FS202" s="13"/>
    </row>
    <row r="203" spans="1:175" x14ac:dyDescent="0.2">
      <c r="A203" s="42">
        <v>773</v>
      </c>
      <c r="B203" s="46"/>
      <c r="C203" s="86" t="str">
        <f>VLOOKUP($A203&amp;C$1,TEXTDF,(SPRCODE="DE")*2+(SPRCODE="FR")*3,FALSE)</f>
        <v>Kostenprämien aktive Versicherte</v>
      </c>
      <c r="D203" s="46"/>
      <c r="E203" s="46"/>
      <c r="F203" s="80">
        <f t="shared" ref="F203:F205" si="114">+W203*$G$5+AN203*$H$5+BE203*$I$5+BV203*$K$5+CM203*$L$5+DD203*$M$5+DU203*$N$5+EL203*$P$5+FC203*$Q$5</f>
        <v>701920.86339203874</v>
      </c>
      <c r="G203" s="80">
        <f t="shared" ref="G203:G205" si="115">+X203*$G$5+AO203*$H$5+BF203*$I$5+BW203*$K$5+CN203*$L$5+DE203*$M$5+DV203*$N$5+EM203*$P$5+FD203*$Q$5</f>
        <v>722658.82881088438</v>
      </c>
      <c r="H203" s="93">
        <f t="shared" si="110"/>
        <v>-20737.965418845648</v>
      </c>
      <c r="I203" s="94">
        <f t="shared" si="111"/>
        <v>-2.8696757850408372E-2</v>
      </c>
      <c r="J203" s="22"/>
      <c r="K203" s="80">
        <f>+IFERROR(F203*1000/F194,0)</f>
        <v>376.42228635567244</v>
      </c>
      <c r="L203" s="80">
        <f>+IFERROR(G203*1000/G194,0)</f>
        <v>387.3930523913175</v>
      </c>
      <c r="M203" s="93">
        <f t="shared" si="112"/>
        <v>-10.970766035645056</v>
      </c>
      <c r="N203" s="94">
        <f t="shared" si="113"/>
        <v>-2.8319470284570714E-2</v>
      </c>
      <c r="O203" s="22"/>
      <c r="P203" s="22"/>
      <c r="Q203" s="22"/>
      <c r="R203" s="22"/>
      <c r="S203" s="22"/>
      <c r="T203" s="22"/>
      <c r="U203" s="22"/>
      <c r="V203" s="13"/>
      <c r="W203" s="80">
        <v>221460.11405859998</v>
      </c>
      <c r="X203" s="80">
        <v>219729.73882024895</v>
      </c>
      <c r="Y203" s="93">
        <v>1730.3752383510291</v>
      </c>
      <c r="Z203" s="94">
        <v>7.8750161340999103E-3</v>
      </c>
      <c r="AA203" s="22"/>
      <c r="AB203" s="80">
        <v>438.63563523225133</v>
      </c>
      <c r="AC203" s="80">
        <v>441.12162391942633</v>
      </c>
      <c r="AD203" s="93">
        <v>-2.485988687174995</v>
      </c>
      <c r="AE203" s="94">
        <v>-5.6356083047723882E-3</v>
      </c>
      <c r="AF203" s="22"/>
      <c r="AG203" s="22"/>
      <c r="AH203" s="22"/>
      <c r="AI203" s="22"/>
      <c r="AJ203" s="22"/>
      <c r="AK203" s="22"/>
      <c r="AL203" s="22"/>
      <c r="AM203" s="13"/>
      <c r="AN203" s="80">
        <v>152973.89818000043</v>
      </c>
      <c r="AO203" s="80">
        <v>147821.81587999992</v>
      </c>
      <c r="AP203" s="93">
        <v>5152.0823000005039</v>
      </c>
      <c r="AQ203" s="94">
        <v>3.4853328443637199E-2</v>
      </c>
      <c r="AR203" s="22"/>
      <c r="AS203" s="80">
        <v>425.00831735946349</v>
      </c>
      <c r="AT203" s="80">
        <v>444.75994369411876</v>
      </c>
      <c r="AU203" s="93">
        <v>-19.751626334655271</v>
      </c>
      <c r="AV203" s="94">
        <v>-4.440963403898468E-2</v>
      </c>
      <c r="AW203" s="22"/>
      <c r="AX203" s="22"/>
      <c r="AY203" s="22"/>
      <c r="AZ203" s="22"/>
      <c r="BA203" s="22"/>
      <c r="BB203" s="22"/>
      <c r="BC203" s="22"/>
      <c r="BD203" s="13"/>
      <c r="BE203" s="80">
        <v>59109.48771666667</v>
      </c>
      <c r="BF203" s="80">
        <v>62759.985516666675</v>
      </c>
      <c r="BG203" s="93">
        <v>-3650.4978000000046</v>
      </c>
      <c r="BH203" s="94">
        <v>-5.8166007687024845E-2</v>
      </c>
      <c r="BI203" s="22"/>
      <c r="BJ203" s="80">
        <v>389.86312603331226</v>
      </c>
      <c r="BK203" s="80">
        <v>408.75066279799319</v>
      </c>
      <c r="BL203" s="93">
        <v>-18.887536764680931</v>
      </c>
      <c r="BM203" s="94">
        <v>-4.6207966087177366E-2</v>
      </c>
      <c r="BN203" s="22"/>
      <c r="BO203" s="22"/>
      <c r="BP203" s="22"/>
      <c r="BQ203" s="22"/>
      <c r="BR203" s="22"/>
      <c r="BS203" s="22"/>
      <c r="BT203" s="22"/>
      <c r="BU203" s="13"/>
      <c r="BV203" s="80">
        <v>89055.378836559568</v>
      </c>
      <c r="BW203" s="80">
        <v>103688.03591368003</v>
      </c>
      <c r="BX203" s="93">
        <v>-14632.657077120457</v>
      </c>
      <c r="BY203" s="94">
        <v>-0.14112194283728263</v>
      </c>
      <c r="BZ203" s="22"/>
      <c r="CA203" s="80">
        <v>478.52479708420861</v>
      </c>
      <c r="CB203" s="80">
        <v>490.9013269343094</v>
      </c>
      <c r="CC203" s="93">
        <v>-12.376529850100781</v>
      </c>
      <c r="CD203" s="94">
        <v>-2.5211848432744155E-2</v>
      </c>
      <c r="CE203" s="22"/>
      <c r="CF203" s="22"/>
      <c r="CG203" s="22"/>
      <c r="CH203" s="22"/>
      <c r="CI203" s="22"/>
      <c r="CJ203" s="22"/>
      <c r="CK203" s="22"/>
      <c r="CL203" s="13"/>
      <c r="CM203" s="80">
        <v>49743.100140000002</v>
      </c>
      <c r="CN203" s="80">
        <v>50969.059250000013</v>
      </c>
      <c r="CO203" s="93">
        <v>-1225.9591100000107</v>
      </c>
      <c r="CP203" s="94">
        <v>-2.4053006432525281E-2</v>
      </c>
      <c r="CQ203" s="22"/>
      <c r="CR203" s="80">
        <v>623.31587564533106</v>
      </c>
      <c r="CS203" s="80">
        <v>601.11402448373076</v>
      </c>
      <c r="CT203" s="93">
        <v>22.201851161600302</v>
      </c>
      <c r="CU203" s="94">
        <v>3.6934508691039758E-2</v>
      </c>
      <c r="CV203" s="22"/>
      <c r="CW203" s="22"/>
      <c r="CX203" s="22"/>
      <c r="CY203" s="22"/>
      <c r="CZ203" s="22"/>
      <c r="DA203" s="22"/>
      <c r="DB203" s="22"/>
      <c r="DC203" s="13"/>
      <c r="DD203" s="80">
        <v>18475.9327099</v>
      </c>
      <c r="DE203" s="80">
        <v>18698.634133333333</v>
      </c>
      <c r="DF203" s="93">
        <v>-222.70142343333282</v>
      </c>
      <c r="DG203" s="94">
        <v>-1.1910036949508096E-2</v>
      </c>
      <c r="DH203" s="22"/>
      <c r="DI203" s="80">
        <v>628.98933444202351</v>
      </c>
      <c r="DJ203" s="80">
        <v>594.9862899205566</v>
      </c>
      <c r="DK203" s="93">
        <v>34.003044521466904</v>
      </c>
      <c r="DL203" s="94">
        <v>5.7149290828208965E-2</v>
      </c>
      <c r="DM203" s="22"/>
      <c r="DN203" s="22"/>
      <c r="DO203" s="22"/>
      <c r="DP203" s="22"/>
      <c r="DQ203" s="22"/>
      <c r="DR203" s="22"/>
      <c r="DS203" s="22"/>
      <c r="DT203" s="13"/>
      <c r="DU203" s="80">
        <v>86904.13571697881</v>
      </c>
      <c r="DV203" s="80">
        <v>94839.60276695549</v>
      </c>
      <c r="DW203" s="93">
        <v>-7935.4670499766798</v>
      </c>
      <c r="DX203" s="94">
        <v>-8.3672504085409272E-2</v>
      </c>
      <c r="DY203" s="22"/>
      <c r="DZ203" s="80">
        <v>304.26488242062464</v>
      </c>
      <c r="EA203" s="80">
        <v>317.07371816613841</v>
      </c>
      <c r="EB203" s="93">
        <v>-12.808835745513761</v>
      </c>
      <c r="EC203" s="94">
        <v>-4.0397027604799018E-2</v>
      </c>
      <c r="ED203" s="22"/>
      <c r="EE203" s="22"/>
      <c r="EF203" s="22"/>
      <c r="EG203" s="22"/>
      <c r="EH203" s="22"/>
      <c r="EI203" s="22"/>
      <c r="EJ203" s="22"/>
      <c r="EK203" s="13"/>
      <c r="EL203" s="80">
        <v>24198.816033333333</v>
      </c>
      <c r="EM203" s="80">
        <v>24151.956529999999</v>
      </c>
      <c r="EN203" s="93">
        <v>46.859503333333123</v>
      </c>
      <c r="EO203" s="94">
        <v>1.9401949185826606E-3</v>
      </c>
      <c r="EP203" s="22"/>
      <c r="EQ203" s="80">
        <v>90.502447924263436</v>
      </c>
      <c r="ER203" s="80">
        <v>94.760377794518078</v>
      </c>
      <c r="ES203" s="93">
        <v>-4.2579298702546424</v>
      </c>
      <c r="ET203" s="94">
        <v>-4.4933652327639462E-2</v>
      </c>
      <c r="EU203" s="22"/>
      <c r="EV203" s="22"/>
      <c r="EW203" s="22"/>
      <c r="EX203" s="22"/>
      <c r="EY203" s="22"/>
      <c r="EZ203" s="22"/>
      <c r="FA203" s="22"/>
      <c r="FB203" s="13"/>
      <c r="FC203" s="80">
        <v>0</v>
      </c>
      <c r="FD203" s="80">
        <v>0</v>
      </c>
      <c r="FE203" s="93">
        <v>0</v>
      </c>
      <c r="FF203" s="94" t="s">
        <v>589</v>
      </c>
      <c r="FG203" s="22"/>
      <c r="FH203" s="80">
        <v>0</v>
      </c>
      <c r="FI203" s="80">
        <v>0</v>
      </c>
      <c r="FJ203" s="93">
        <v>0</v>
      </c>
      <c r="FK203" s="94" t="s">
        <v>589</v>
      </c>
      <c r="FL203" s="22"/>
      <c r="FM203" s="22"/>
      <c r="FN203" s="22"/>
      <c r="FO203" s="22"/>
      <c r="FP203" s="22"/>
      <c r="FQ203" s="22"/>
      <c r="FR203" s="22"/>
      <c r="FS203" s="13"/>
    </row>
    <row r="204" spans="1:175" x14ac:dyDescent="0.2">
      <c r="A204" s="42">
        <v>774</v>
      </c>
      <c r="B204" s="46"/>
      <c r="C204" s="86" t="str">
        <f>VLOOKUP($A204&amp;C$1,TEXTDF,(SPRCODE="DE")*2+(SPRCODE="FR")*3,FALSE)</f>
        <v>Kostenprämien Freizügigkeitspolicen</v>
      </c>
      <c r="D204" s="46"/>
      <c r="E204" s="46"/>
      <c r="F204" s="80">
        <f t="shared" si="114"/>
        <v>5967.0476047000038</v>
      </c>
      <c r="G204" s="80">
        <f t="shared" si="115"/>
        <v>6277.3216255499992</v>
      </c>
      <c r="H204" s="93">
        <f t="shared" si="110"/>
        <v>-310.2740208499954</v>
      </c>
      <c r="I204" s="94">
        <f t="shared" si="111"/>
        <v>-4.9427771804317899E-2</v>
      </c>
      <c r="J204" s="22"/>
      <c r="K204" s="80">
        <f>+IFERROR(F204*1000/F198,0)</f>
        <v>20.924674594274265</v>
      </c>
      <c r="L204" s="80">
        <f>+IFERROR(G204*1000/G198,0)</f>
        <v>21.343811310756358</v>
      </c>
      <c r="M204" s="93">
        <f t="shared" si="112"/>
        <v>-0.41913671648209316</v>
      </c>
      <c r="N204" s="94">
        <f t="shared" si="113"/>
        <v>-1.9637388579745618E-2</v>
      </c>
      <c r="O204" s="22"/>
      <c r="P204" s="22"/>
      <c r="Q204" s="22"/>
      <c r="R204" s="22"/>
      <c r="S204" s="22"/>
      <c r="T204" s="22"/>
      <c r="U204" s="22"/>
      <c r="V204" s="13"/>
      <c r="W204" s="80">
        <v>2533.26584</v>
      </c>
      <c r="X204" s="80">
        <v>2803.7242700000002</v>
      </c>
      <c r="Y204" s="93">
        <v>-270.45843000000013</v>
      </c>
      <c r="Z204" s="94">
        <v>-9.64639900199602E-2</v>
      </c>
      <c r="AA204" s="22"/>
      <c r="AB204" s="80">
        <v>25.402515317122084</v>
      </c>
      <c r="AC204" s="80">
        <v>28.617899888742588</v>
      </c>
      <c r="AD204" s="93">
        <v>-3.2153845716205041</v>
      </c>
      <c r="AE204" s="94">
        <v>-0.11235571387561316</v>
      </c>
      <c r="AF204" s="22"/>
      <c r="AG204" s="22"/>
      <c r="AH204" s="22"/>
      <c r="AI204" s="22"/>
      <c r="AJ204" s="22"/>
      <c r="AK204" s="22"/>
      <c r="AL204" s="22"/>
      <c r="AM204" s="13"/>
      <c r="AN204" s="80">
        <v>0</v>
      </c>
      <c r="AO204" s="80">
        <v>0</v>
      </c>
      <c r="AP204" s="93">
        <v>0</v>
      </c>
      <c r="AQ204" s="94" t="s">
        <v>589</v>
      </c>
      <c r="AR204" s="22"/>
      <c r="AS204" s="80">
        <v>0</v>
      </c>
      <c r="AT204" s="80">
        <v>0</v>
      </c>
      <c r="AU204" s="93">
        <v>0</v>
      </c>
      <c r="AV204" s="94" t="s">
        <v>589</v>
      </c>
      <c r="AW204" s="22"/>
      <c r="AX204" s="22"/>
      <c r="AY204" s="22"/>
      <c r="AZ204" s="22"/>
      <c r="BA204" s="22"/>
      <c r="BB204" s="22"/>
      <c r="BC204" s="22"/>
      <c r="BD204" s="13"/>
      <c r="BE204" s="80">
        <v>997.93780000000004</v>
      </c>
      <c r="BF204" s="80">
        <v>1055.2906</v>
      </c>
      <c r="BG204" s="93">
        <v>-57.352800000000002</v>
      </c>
      <c r="BH204" s="94">
        <v>-5.4347873467270547E-2</v>
      </c>
      <c r="BI204" s="22"/>
      <c r="BJ204" s="80">
        <v>49.924348391615389</v>
      </c>
      <c r="BK204" s="80">
        <v>50.66691953140004</v>
      </c>
      <c r="BL204" s="93">
        <v>-0.74257113978465128</v>
      </c>
      <c r="BM204" s="94">
        <v>-1.4655936193722074E-2</v>
      </c>
      <c r="BN204" s="22"/>
      <c r="BO204" s="22"/>
      <c r="BP204" s="22"/>
      <c r="BQ204" s="22"/>
      <c r="BR204" s="22"/>
      <c r="BS204" s="22"/>
      <c r="BT204" s="22"/>
      <c r="BU204" s="13"/>
      <c r="BV204" s="80">
        <v>724.87610470000004</v>
      </c>
      <c r="BW204" s="80">
        <v>821.50504554999998</v>
      </c>
      <c r="BX204" s="93">
        <v>-96.628940849999935</v>
      </c>
      <c r="BY204" s="94">
        <v>-0.11762428164431615</v>
      </c>
      <c r="BZ204" s="22"/>
      <c r="CA204" s="80">
        <v>101.92296185320585</v>
      </c>
      <c r="CB204" s="80">
        <v>105.70059772902727</v>
      </c>
      <c r="CC204" s="93">
        <v>-3.7776358758214172</v>
      </c>
      <c r="CD204" s="94">
        <v>-3.5739020942016975E-2</v>
      </c>
      <c r="CE204" s="22"/>
      <c r="CF204" s="22"/>
      <c r="CG204" s="22"/>
      <c r="CH204" s="22"/>
      <c r="CI204" s="22"/>
      <c r="CJ204" s="22"/>
      <c r="CK204" s="22"/>
      <c r="CL204" s="13"/>
      <c r="CM204" s="80">
        <v>1426.2528</v>
      </c>
      <c r="CN204" s="80">
        <v>1512.5188000000001</v>
      </c>
      <c r="CO204" s="93">
        <v>-86.266000000000076</v>
      </c>
      <c r="CP204" s="94">
        <v>-5.7034662974106531E-2</v>
      </c>
      <c r="CQ204" s="22"/>
      <c r="CR204" s="80">
        <v>32.111962174940899</v>
      </c>
      <c r="CS204" s="80">
        <v>32.953197237412581</v>
      </c>
      <c r="CT204" s="93">
        <v>-0.84123506247168223</v>
      </c>
      <c r="CU204" s="94">
        <v>-2.5528177324068757E-2</v>
      </c>
      <c r="CV204" s="22"/>
      <c r="CW204" s="22"/>
      <c r="CX204" s="22"/>
      <c r="CY204" s="22"/>
      <c r="CZ204" s="22"/>
      <c r="DA204" s="22"/>
      <c r="DB204" s="22"/>
      <c r="DC204" s="13"/>
      <c r="DD204" s="80">
        <v>15.13292</v>
      </c>
      <c r="DE204" s="80">
        <v>15.132919999999999</v>
      </c>
      <c r="DF204" s="93">
        <v>1.7763568394002505E-15</v>
      </c>
      <c r="DG204" s="94">
        <v>2.2204460492503131E-16</v>
      </c>
      <c r="DH204" s="22"/>
      <c r="DI204" s="80">
        <v>35.274871794871792</v>
      </c>
      <c r="DJ204" s="80">
        <v>17.637435897435896</v>
      </c>
      <c r="DK204" s="93">
        <v>17.637435897435896</v>
      </c>
      <c r="DL204" s="94">
        <v>1</v>
      </c>
      <c r="DM204" s="22"/>
      <c r="DN204" s="22"/>
      <c r="DO204" s="22"/>
      <c r="DP204" s="22"/>
      <c r="DQ204" s="22"/>
      <c r="DR204" s="22"/>
      <c r="DS204" s="22"/>
      <c r="DT204" s="13"/>
      <c r="DU204" s="80">
        <v>0</v>
      </c>
      <c r="DV204" s="80">
        <v>0</v>
      </c>
      <c r="DW204" s="93">
        <v>0</v>
      </c>
      <c r="DX204" s="94" t="s">
        <v>589</v>
      </c>
      <c r="DY204" s="22"/>
      <c r="DZ204" s="80">
        <v>0</v>
      </c>
      <c r="EA204" s="80">
        <v>0</v>
      </c>
      <c r="EB204" s="93">
        <v>0</v>
      </c>
      <c r="EC204" s="94" t="s">
        <v>589</v>
      </c>
      <c r="ED204" s="22"/>
      <c r="EE204" s="22"/>
      <c r="EF204" s="22"/>
      <c r="EG204" s="22"/>
      <c r="EH204" s="22"/>
      <c r="EI204" s="22"/>
      <c r="EJ204" s="22"/>
      <c r="EK204" s="13"/>
      <c r="EL204" s="80">
        <v>0</v>
      </c>
      <c r="EM204" s="80">
        <v>0</v>
      </c>
      <c r="EN204" s="93">
        <v>0</v>
      </c>
      <c r="EO204" s="94" t="s">
        <v>589</v>
      </c>
      <c r="EP204" s="22"/>
      <c r="EQ204" s="80">
        <v>0</v>
      </c>
      <c r="ER204" s="80">
        <v>0</v>
      </c>
      <c r="ES204" s="93">
        <v>0</v>
      </c>
      <c r="ET204" s="94" t="s">
        <v>589</v>
      </c>
      <c r="EU204" s="22"/>
      <c r="EV204" s="22"/>
      <c r="EW204" s="22"/>
      <c r="EX204" s="22"/>
      <c r="EY204" s="22"/>
      <c r="EZ204" s="22"/>
      <c r="FA204" s="22"/>
      <c r="FB204" s="13"/>
      <c r="FC204" s="80">
        <v>269.58214000000328</v>
      </c>
      <c r="FD204" s="80">
        <v>69.149990000000003</v>
      </c>
      <c r="FE204" s="93">
        <v>200.43215000000328</v>
      </c>
      <c r="FF204" s="94">
        <v>2.8985130728146635</v>
      </c>
      <c r="FG204" s="22"/>
      <c r="FH204" s="80">
        <v>102.73709603658661</v>
      </c>
      <c r="FI204" s="80">
        <v>25.35753208654199</v>
      </c>
      <c r="FJ204" s="93">
        <v>77.379563950044613</v>
      </c>
      <c r="FK204" s="94">
        <v>3.0515415966332267</v>
      </c>
      <c r="FL204" s="22"/>
      <c r="FM204" s="22"/>
      <c r="FN204" s="22"/>
      <c r="FO204" s="22"/>
      <c r="FP204" s="22"/>
      <c r="FQ204" s="22"/>
      <c r="FR204" s="22"/>
      <c r="FS204" s="13"/>
    </row>
    <row r="205" spans="1:175" x14ac:dyDescent="0.2">
      <c r="A205" s="42">
        <v>775</v>
      </c>
      <c r="B205" s="46"/>
      <c r="C205" s="86" t="str">
        <f>VLOOKUP($A205&amp;C$1,TEXTDF,(SPRCODE="DE")*2+(SPRCODE="FR")*3,FALSE)</f>
        <v>Übrige Kostenprämien</v>
      </c>
      <c r="D205" s="46"/>
      <c r="E205" s="46"/>
      <c r="F205" s="80">
        <f t="shared" si="114"/>
        <v>3149.8479346519762</v>
      </c>
      <c r="G205" s="80">
        <f t="shared" si="115"/>
        <v>3059.6636344289645</v>
      </c>
      <c r="H205" s="93">
        <f t="shared" si="110"/>
        <v>90.184300223011633</v>
      </c>
      <c r="I205" s="94">
        <f t="shared" si="111"/>
        <v>2.9475233554502545E-2</v>
      </c>
      <c r="J205" s="22"/>
      <c r="K205" s="80"/>
      <c r="L205" s="80"/>
      <c r="M205" s="46"/>
      <c r="N205" s="46"/>
      <c r="O205" s="22"/>
      <c r="P205" s="22"/>
      <c r="Q205" s="22"/>
      <c r="R205" s="22"/>
      <c r="S205" s="22"/>
      <c r="T205" s="22"/>
      <c r="U205" s="22"/>
      <c r="V205" s="13"/>
      <c r="W205" s="80">
        <v>3140.1294399999988</v>
      </c>
      <c r="X205" s="80">
        <v>3049.3278499999965</v>
      </c>
      <c r="Y205" s="93">
        <v>90.801590000002307</v>
      </c>
      <c r="Z205" s="94">
        <v>2.9777575408955315E-2</v>
      </c>
      <c r="AA205" s="22"/>
      <c r="AB205" s="80"/>
      <c r="AC205" s="80"/>
      <c r="AD205" s="46"/>
      <c r="AE205" s="46"/>
      <c r="AF205" s="22"/>
      <c r="AG205" s="22"/>
      <c r="AH205" s="22"/>
      <c r="AI205" s="22"/>
      <c r="AJ205" s="22"/>
      <c r="AK205" s="22"/>
      <c r="AL205" s="22"/>
      <c r="AM205" s="13"/>
      <c r="AN205" s="80">
        <v>0</v>
      </c>
      <c r="AO205" s="80">
        <v>0</v>
      </c>
      <c r="AP205" s="93">
        <v>0</v>
      </c>
      <c r="AQ205" s="94" t="s">
        <v>589</v>
      </c>
      <c r="AR205" s="22"/>
      <c r="AS205" s="80"/>
      <c r="AT205" s="80"/>
      <c r="AU205" s="46"/>
      <c r="AV205" s="46"/>
      <c r="AW205" s="22"/>
      <c r="AX205" s="22"/>
      <c r="AY205" s="22"/>
      <c r="AZ205" s="22"/>
      <c r="BA205" s="22"/>
      <c r="BB205" s="22"/>
      <c r="BC205" s="22"/>
      <c r="BD205" s="13"/>
      <c r="BE205" s="80">
        <v>-7.617018127348274E-12</v>
      </c>
      <c r="BF205" s="80">
        <v>0</v>
      </c>
      <c r="BG205" s="93">
        <v>-7.617018127348274E-12</v>
      </c>
      <c r="BH205" s="94" t="s">
        <v>589</v>
      </c>
      <c r="BI205" s="22"/>
      <c r="BJ205" s="80"/>
      <c r="BK205" s="80"/>
      <c r="BL205" s="46"/>
      <c r="BM205" s="46"/>
      <c r="BN205" s="22"/>
      <c r="BO205" s="22"/>
      <c r="BP205" s="22"/>
      <c r="BQ205" s="22"/>
      <c r="BR205" s="22"/>
      <c r="BS205" s="22"/>
      <c r="BT205" s="22"/>
      <c r="BU205" s="13"/>
      <c r="BV205" s="80">
        <v>0</v>
      </c>
      <c r="BW205" s="80">
        <v>2.2737367544323206E-12</v>
      </c>
      <c r="BX205" s="93">
        <v>-2.2737367544323206E-12</v>
      </c>
      <c r="BY205" s="94">
        <v>-1</v>
      </c>
      <c r="BZ205" s="22"/>
      <c r="CA205" s="80"/>
      <c r="CB205" s="80"/>
      <c r="CC205" s="46"/>
      <c r="CD205" s="46"/>
      <c r="CE205" s="22"/>
      <c r="CF205" s="22"/>
      <c r="CG205" s="22"/>
      <c r="CH205" s="22"/>
      <c r="CI205" s="22"/>
      <c r="CJ205" s="22"/>
      <c r="CK205" s="22"/>
      <c r="CL205" s="13"/>
      <c r="CM205" s="80">
        <v>-5.2295945351943374E-12</v>
      </c>
      <c r="CN205" s="80">
        <v>-1.4038104012570329E-11</v>
      </c>
      <c r="CO205" s="93">
        <v>8.808509477375992E-12</v>
      </c>
      <c r="CP205" s="94">
        <v>-0.62747144981177438</v>
      </c>
      <c r="CQ205" s="22"/>
      <c r="CR205" s="80"/>
      <c r="CS205" s="80"/>
      <c r="CT205" s="46"/>
      <c r="CU205" s="46"/>
      <c r="CV205" s="22"/>
      <c r="CW205" s="22"/>
      <c r="CX205" s="22"/>
      <c r="CY205" s="22"/>
      <c r="CZ205" s="22"/>
      <c r="DA205" s="22"/>
      <c r="DB205" s="22"/>
      <c r="DC205" s="13"/>
      <c r="DD205" s="80">
        <v>0</v>
      </c>
      <c r="DE205" s="80">
        <v>1.4210854715202004E-14</v>
      </c>
      <c r="DF205" s="93">
        <v>-1.4210854715202004E-14</v>
      </c>
      <c r="DG205" s="94">
        <v>-1</v>
      </c>
      <c r="DH205" s="22"/>
      <c r="DI205" s="80"/>
      <c r="DJ205" s="80"/>
      <c r="DK205" s="46"/>
      <c r="DL205" s="46"/>
      <c r="DM205" s="22"/>
      <c r="DN205" s="22"/>
      <c r="DO205" s="22"/>
      <c r="DP205" s="22"/>
      <c r="DQ205" s="22"/>
      <c r="DR205" s="22"/>
      <c r="DS205" s="22"/>
      <c r="DT205" s="13"/>
      <c r="DU205" s="80">
        <v>0</v>
      </c>
      <c r="DV205" s="80">
        <v>0</v>
      </c>
      <c r="DW205" s="93">
        <v>0</v>
      </c>
      <c r="DX205" s="94" t="s">
        <v>589</v>
      </c>
      <c r="DY205" s="22"/>
      <c r="DZ205" s="80"/>
      <c r="EA205" s="80"/>
      <c r="EB205" s="46"/>
      <c r="EC205" s="46"/>
      <c r="ED205" s="22"/>
      <c r="EE205" s="22"/>
      <c r="EF205" s="22"/>
      <c r="EG205" s="22"/>
      <c r="EH205" s="22"/>
      <c r="EI205" s="22"/>
      <c r="EJ205" s="22"/>
      <c r="EK205" s="13"/>
      <c r="EL205" s="80">
        <v>0</v>
      </c>
      <c r="EM205" s="80">
        <v>0</v>
      </c>
      <c r="EN205" s="93">
        <v>0</v>
      </c>
      <c r="EO205" s="94" t="s">
        <v>589</v>
      </c>
      <c r="EP205" s="22"/>
      <c r="EQ205" s="80"/>
      <c r="ER205" s="80"/>
      <c r="ES205" s="46"/>
      <c r="ET205" s="46"/>
      <c r="EU205" s="22"/>
      <c r="EV205" s="22"/>
      <c r="EW205" s="22"/>
      <c r="EX205" s="22"/>
      <c r="EY205" s="22"/>
      <c r="EZ205" s="22"/>
      <c r="FA205" s="22"/>
      <c r="FB205" s="13"/>
      <c r="FC205" s="80">
        <v>9.7184946519900564</v>
      </c>
      <c r="FD205" s="80">
        <v>10.335784428979736</v>
      </c>
      <c r="FE205" s="93">
        <v>-0.61728977698967924</v>
      </c>
      <c r="FF205" s="94">
        <v>-5.9723553759394088E-2</v>
      </c>
      <c r="FG205" s="22"/>
      <c r="FH205" s="80"/>
      <c r="FI205" s="80"/>
      <c r="FJ205" s="46"/>
      <c r="FK205" s="46"/>
      <c r="FL205" s="22"/>
      <c r="FM205" s="22"/>
      <c r="FN205" s="22"/>
      <c r="FO205" s="22"/>
      <c r="FP205" s="22"/>
      <c r="FQ205" s="22"/>
      <c r="FR205" s="22"/>
      <c r="FS205" s="13"/>
    </row>
    <row r="206" spans="1:175" x14ac:dyDescent="0.2">
      <c r="A206" s="42"/>
      <c r="B206" s="46"/>
      <c r="C206" s="46"/>
      <c r="D206" s="46"/>
      <c r="E206" s="46"/>
      <c r="F206" s="80"/>
      <c r="G206" s="80"/>
      <c r="H206" s="93"/>
      <c r="I206" s="94"/>
      <c r="J206" s="22"/>
      <c r="K206" s="80"/>
      <c r="L206" s="80"/>
      <c r="M206" s="46"/>
      <c r="N206" s="46"/>
      <c r="O206" s="22"/>
      <c r="P206" s="22"/>
      <c r="Q206" s="22"/>
      <c r="R206" s="22"/>
      <c r="S206" s="22"/>
      <c r="T206" s="22"/>
      <c r="U206" s="22"/>
      <c r="V206" s="13"/>
      <c r="W206" s="80"/>
      <c r="X206" s="80"/>
      <c r="Y206" s="93"/>
      <c r="Z206" s="94"/>
      <c r="AA206" s="22"/>
      <c r="AB206" s="80"/>
      <c r="AC206" s="80"/>
      <c r="AD206" s="46"/>
      <c r="AE206" s="46"/>
      <c r="AF206" s="22"/>
      <c r="AG206" s="22"/>
      <c r="AH206" s="22"/>
      <c r="AI206" s="22"/>
      <c r="AJ206" s="22"/>
      <c r="AK206" s="22"/>
      <c r="AL206" s="22"/>
      <c r="AM206" s="13"/>
      <c r="AN206" s="80"/>
      <c r="AO206" s="80"/>
      <c r="AP206" s="93"/>
      <c r="AQ206" s="94"/>
      <c r="AR206" s="22"/>
      <c r="AS206" s="80"/>
      <c r="AT206" s="80"/>
      <c r="AU206" s="46"/>
      <c r="AV206" s="46"/>
      <c r="AW206" s="22"/>
      <c r="AX206" s="22"/>
      <c r="AY206" s="22"/>
      <c r="AZ206" s="22"/>
      <c r="BA206" s="22"/>
      <c r="BB206" s="22"/>
      <c r="BC206" s="22"/>
      <c r="BD206" s="13"/>
      <c r="BE206" s="80"/>
      <c r="BF206" s="80"/>
      <c r="BG206" s="93"/>
      <c r="BH206" s="94"/>
      <c r="BI206" s="22"/>
      <c r="BJ206" s="80"/>
      <c r="BK206" s="80"/>
      <c r="BL206" s="46"/>
      <c r="BM206" s="46"/>
      <c r="BN206" s="22"/>
      <c r="BO206" s="22"/>
      <c r="BP206" s="22"/>
      <c r="BQ206" s="22"/>
      <c r="BR206" s="22"/>
      <c r="BS206" s="22"/>
      <c r="BT206" s="22"/>
      <c r="BU206" s="13"/>
      <c r="BV206" s="80"/>
      <c r="BW206" s="80"/>
      <c r="BX206" s="93"/>
      <c r="BY206" s="94"/>
      <c r="BZ206" s="22"/>
      <c r="CA206" s="80"/>
      <c r="CB206" s="80"/>
      <c r="CC206" s="46"/>
      <c r="CD206" s="46"/>
      <c r="CE206" s="22"/>
      <c r="CF206" s="22"/>
      <c r="CG206" s="22"/>
      <c r="CH206" s="22"/>
      <c r="CI206" s="22"/>
      <c r="CJ206" s="22"/>
      <c r="CK206" s="22"/>
      <c r="CL206" s="13"/>
      <c r="CM206" s="80"/>
      <c r="CN206" s="80"/>
      <c r="CO206" s="93"/>
      <c r="CP206" s="94"/>
      <c r="CQ206" s="22"/>
      <c r="CR206" s="80"/>
      <c r="CS206" s="80"/>
      <c r="CT206" s="46"/>
      <c r="CU206" s="46"/>
      <c r="CV206" s="22"/>
      <c r="CW206" s="22"/>
      <c r="CX206" s="22"/>
      <c r="CY206" s="22"/>
      <c r="CZ206" s="22"/>
      <c r="DA206" s="22"/>
      <c r="DB206" s="22"/>
      <c r="DC206" s="13"/>
      <c r="DD206" s="80"/>
      <c r="DE206" s="80"/>
      <c r="DF206" s="93"/>
      <c r="DG206" s="94"/>
      <c r="DH206" s="22"/>
      <c r="DI206" s="80"/>
      <c r="DJ206" s="80"/>
      <c r="DK206" s="46"/>
      <c r="DL206" s="46"/>
      <c r="DM206" s="22"/>
      <c r="DN206" s="22"/>
      <c r="DO206" s="22"/>
      <c r="DP206" s="22"/>
      <c r="DQ206" s="22"/>
      <c r="DR206" s="22"/>
      <c r="DS206" s="22"/>
      <c r="DT206" s="13"/>
      <c r="DU206" s="80"/>
      <c r="DV206" s="80"/>
      <c r="DW206" s="93"/>
      <c r="DX206" s="94"/>
      <c r="DY206" s="22"/>
      <c r="DZ206" s="80"/>
      <c r="EA206" s="80"/>
      <c r="EB206" s="46"/>
      <c r="EC206" s="46"/>
      <c r="ED206" s="22"/>
      <c r="EE206" s="22"/>
      <c r="EF206" s="22"/>
      <c r="EG206" s="22"/>
      <c r="EH206" s="22"/>
      <c r="EI206" s="22"/>
      <c r="EJ206" s="22"/>
      <c r="EK206" s="13"/>
      <c r="EL206" s="80"/>
      <c r="EM206" s="80"/>
      <c r="EN206" s="93"/>
      <c r="EO206" s="94"/>
      <c r="EP206" s="22"/>
      <c r="EQ206" s="80"/>
      <c r="ER206" s="80"/>
      <c r="ES206" s="46"/>
      <c r="ET206" s="46"/>
      <c r="EU206" s="22"/>
      <c r="EV206" s="22"/>
      <c r="EW206" s="22"/>
      <c r="EX206" s="22"/>
      <c r="EY206" s="22"/>
      <c r="EZ206" s="22"/>
      <c r="FA206" s="22"/>
      <c r="FB206" s="13"/>
      <c r="FC206" s="80"/>
      <c r="FD206" s="80"/>
      <c r="FE206" s="93"/>
      <c r="FF206" s="94"/>
      <c r="FG206" s="22"/>
      <c r="FH206" s="80"/>
      <c r="FI206" s="80"/>
      <c r="FJ206" s="46"/>
      <c r="FK206" s="46"/>
      <c r="FL206" s="22"/>
      <c r="FM206" s="22"/>
      <c r="FN206" s="22"/>
      <c r="FO206" s="22"/>
      <c r="FP206" s="22"/>
      <c r="FQ206" s="22"/>
      <c r="FR206" s="22"/>
      <c r="FS206" s="13"/>
    </row>
    <row r="207" spans="1:175" x14ac:dyDescent="0.2">
      <c r="A207" s="42"/>
      <c r="B207" s="46"/>
      <c r="C207" s="46"/>
      <c r="D207" s="46"/>
      <c r="E207" s="46"/>
      <c r="F207" s="80"/>
      <c r="G207" s="80"/>
      <c r="H207" s="93"/>
      <c r="I207" s="94"/>
      <c r="J207" s="22"/>
      <c r="K207" s="108" t="str">
        <f>+K200</f>
        <v>pro Kopf (CHF)</v>
      </c>
      <c r="L207" s="108" t="str">
        <f>+L200</f>
        <v>pro Kopf (CHF)</v>
      </c>
      <c r="M207" s="46"/>
      <c r="N207" s="46"/>
      <c r="O207" s="22"/>
      <c r="P207" s="22"/>
      <c r="Q207" s="22"/>
      <c r="R207" s="22"/>
      <c r="S207" s="22"/>
      <c r="T207" s="22"/>
      <c r="U207" s="22"/>
      <c r="V207" s="13"/>
      <c r="W207" s="80"/>
      <c r="X207" s="80"/>
      <c r="Y207" s="93"/>
      <c r="Z207" s="94"/>
      <c r="AA207" s="22"/>
      <c r="AB207" s="108" t="s">
        <v>473</v>
      </c>
      <c r="AC207" s="108" t="s">
        <v>473</v>
      </c>
      <c r="AD207" s="46"/>
      <c r="AE207" s="46"/>
      <c r="AF207" s="22"/>
      <c r="AG207" s="22"/>
      <c r="AH207" s="22"/>
      <c r="AI207" s="22"/>
      <c r="AJ207" s="22"/>
      <c r="AK207" s="22"/>
      <c r="AL207" s="22"/>
      <c r="AM207" s="13"/>
      <c r="AN207" s="80"/>
      <c r="AO207" s="80"/>
      <c r="AP207" s="93"/>
      <c r="AQ207" s="94"/>
      <c r="AR207" s="22"/>
      <c r="AS207" s="108" t="s">
        <v>473</v>
      </c>
      <c r="AT207" s="108" t="s">
        <v>473</v>
      </c>
      <c r="AU207" s="46"/>
      <c r="AV207" s="46"/>
      <c r="AW207" s="22"/>
      <c r="AX207" s="22"/>
      <c r="AY207" s="22"/>
      <c r="AZ207" s="22"/>
      <c r="BA207" s="22"/>
      <c r="BB207" s="22"/>
      <c r="BC207" s="22"/>
      <c r="BD207" s="13"/>
      <c r="BE207" s="80"/>
      <c r="BF207" s="80"/>
      <c r="BG207" s="93"/>
      <c r="BH207" s="94"/>
      <c r="BI207" s="22"/>
      <c r="BJ207" s="108" t="s">
        <v>473</v>
      </c>
      <c r="BK207" s="108" t="s">
        <v>473</v>
      </c>
      <c r="BL207" s="46"/>
      <c r="BM207" s="46"/>
      <c r="BN207" s="22"/>
      <c r="BO207" s="22"/>
      <c r="BP207" s="22"/>
      <c r="BQ207" s="22"/>
      <c r="BR207" s="22"/>
      <c r="BS207" s="22"/>
      <c r="BT207" s="22"/>
      <c r="BU207" s="13"/>
      <c r="BV207" s="80"/>
      <c r="BW207" s="80"/>
      <c r="BX207" s="93"/>
      <c r="BY207" s="94"/>
      <c r="BZ207" s="22"/>
      <c r="CA207" s="108" t="s">
        <v>473</v>
      </c>
      <c r="CB207" s="108" t="s">
        <v>473</v>
      </c>
      <c r="CC207" s="46"/>
      <c r="CD207" s="46"/>
      <c r="CE207" s="22"/>
      <c r="CF207" s="22"/>
      <c r="CG207" s="22"/>
      <c r="CH207" s="22"/>
      <c r="CI207" s="22"/>
      <c r="CJ207" s="22"/>
      <c r="CK207" s="22"/>
      <c r="CL207" s="13"/>
      <c r="CM207" s="80"/>
      <c r="CN207" s="80"/>
      <c r="CO207" s="93"/>
      <c r="CP207" s="94"/>
      <c r="CQ207" s="22"/>
      <c r="CR207" s="108" t="s">
        <v>473</v>
      </c>
      <c r="CS207" s="108" t="s">
        <v>473</v>
      </c>
      <c r="CT207" s="46"/>
      <c r="CU207" s="46"/>
      <c r="CV207" s="22"/>
      <c r="CW207" s="22"/>
      <c r="CX207" s="22"/>
      <c r="CY207" s="22"/>
      <c r="CZ207" s="22"/>
      <c r="DA207" s="22"/>
      <c r="DB207" s="22"/>
      <c r="DC207" s="13"/>
      <c r="DD207" s="80"/>
      <c r="DE207" s="80"/>
      <c r="DF207" s="93"/>
      <c r="DG207" s="94"/>
      <c r="DH207" s="22"/>
      <c r="DI207" s="108" t="s">
        <v>473</v>
      </c>
      <c r="DJ207" s="108" t="s">
        <v>473</v>
      </c>
      <c r="DK207" s="46"/>
      <c r="DL207" s="46"/>
      <c r="DM207" s="22"/>
      <c r="DN207" s="22"/>
      <c r="DO207" s="22"/>
      <c r="DP207" s="22"/>
      <c r="DQ207" s="22"/>
      <c r="DR207" s="22"/>
      <c r="DS207" s="22"/>
      <c r="DT207" s="13"/>
      <c r="DU207" s="80"/>
      <c r="DV207" s="80"/>
      <c r="DW207" s="93"/>
      <c r="DX207" s="94"/>
      <c r="DY207" s="22"/>
      <c r="DZ207" s="108" t="s">
        <v>473</v>
      </c>
      <c r="EA207" s="108" t="s">
        <v>473</v>
      </c>
      <c r="EB207" s="46"/>
      <c r="EC207" s="46"/>
      <c r="ED207" s="22"/>
      <c r="EE207" s="22"/>
      <c r="EF207" s="22"/>
      <c r="EG207" s="22"/>
      <c r="EH207" s="22"/>
      <c r="EI207" s="22"/>
      <c r="EJ207" s="22"/>
      <c r="EK207" s="13"/>
      <c r="EL207" s="80"/>
      <c r="EM207" s="80"/>
      <c r="EN207" s="93"/>
      <c r="EO207" s="94"/>
      <c r="EP207" s="22"/>
      <c r="EQ207" s="108" t="s">
        <v>473</v>
      </c>
      <c r="ER207" s="108" t="s">
        <v>473</v>
      </c>
      <c r="ES207" s="46"/>
      <c r="ET207" s="46"/>
      <c r="EU207" s="22"/>
      <c r="EV207" s="22"/>
      <c r="EW207" s="22"/>
      <c r="EX207" s="22"/>
      <c r="EY207" s="22"/>
      <c r="EZ207" s="22"/>
      <c r="FA207" s="22"/>
      <c r="FB207" s="13"/>
      <c r="FC207" s="80"/>
      <c r="FD207" s="80"/>
      <c r="FE207" s="93"/>
      <c r="FF207" s="94"/>
      <c r="FG207" s="22"/>
      <c r="FH207" s="108" t="s">
        <v>473</v>
      </c>
      <c r="FI207" s="108" t="s">
        <v>473</v>
      </c>
      <c r="FJ207" s="46"/>
      <c r="FK207" s="46"/>
      <c r="FL207" s="22"/>
      <c r="FM207" s="22"/>
      <c r="FN207" s="22"/>
      <c r="FO207" s="22"/>
      <c r="FP207" s="22"/>
      <c r="FQ207" s="22"/>
      <c r="FR207" s="22"/>
      <c r="FS207" s="13"/>
    </row>
    <row r="208" spans="1:175" x14ac:dyDescent="0.2">
      <c r="A208" s="42">
        <v>776</v>
      </c>
      <c r="B208" s="61" t="str">
        <f>VLOOKUP($A208&amp;B$1,TEXTDF,(SPRCODE="DE")*2+(SPRCODE="FR")*3,FALSE)</f>
        <v>Betriebsaufwand gegliedert nach Kostenträgern</v>
      </c>
      <c r="C208" s="61"/>
      <c r="D208" s="61"/>
      <c r="E208" s="61"/>
      <c r="F208" s="102">
        <f>+F201</f>
        <v>2020</v>
      </c>
      <c r="G208" s="102">
        <f>+F208-1</f>
        <v>2019</v>
      </c>
      <c r="H208" s="103" t="s">
        <v>571</v>
      </c>
      <c r="I208" s="104" t="s">
        <v>572</v>
      </c>
      <c r="J208" s="22"/>
      <c r="K208" s="102">
        <f>+F208</f>
        <v>2020</v>
      </c>
      <c r="L208" s="102">
        <f>+K208-1</f>
        <v>2019</v>
      </c>
      <c r="M208" s="103" t="s">
        <v>571</v>
      </c>
      <c r="N208" s="104" t="s">
        <v>572</v>
      </c>
      <c r="O208" s="22"/>
      <c r="P208" s="22"/>
      <c r="Q208" s="22"/>
      <c r="R208" s="22"/>
      <c r="S208" s="22"/>
      <c r="T208" s="22"/>
      <c r="U208" s="22"/>
      <c r="V208" s="13"/>
      <c r="W208" s="102">
        <v>2020</v>
      </c>
      <c r="X208" s="102">
        <v>2019</v>
      </c>
      <c r="Y208" s="103" t="s">
        <v>571</v>
      </c>
      <c r="Z208" s="104" t="s">
        <v>572</v>
      </c>
      <c r="AA208" s="22"/>
      <c r="AB208" s="102">
        <v>2020</v>
      </c>
      <c r="AC208" s="102">
        <v>2019</v>
      </c>
      <c r="AD208" s="103" t="s">
        <v>571</v>
      </c>
      <c r="AE208" s="104" t="s">
        <v>572</v>
      </c>
      <c r="AF208" s="22"/>
      <c r="AG208" s="22"/>
      <c r="AH208" s="22"/>
      <c r="AI208" s="22"/>
      <c r="AJ208" s="22"/>
      <c r="AK208" s="22"/>
      <c r="AL208" s="22"/>
      <c r="AM208" s="13"/>
      <c r="AN208" s="102">
        <v>2020</v>
      </c>
      <c r="AO208" s="102">
        <v>2019</v>
      </c>
      <c r="AP208" s="103" t="s">
        <v>571</v>
      </c>
      <c r="AQ208" s="104" t="s">
        <v>572</v>
      </c>
      <c r="AR208" s="22"/>
      <c r="AS208" s="102">
        <v>2020</v>
      </c>
      <c r="AT208" s="102">
        <v>2019</v>
      </c>
      <c r="AU208" s="103" t="s">
        <v>571</v>
      </c>
      <c r="AV208" s="104" t="s">
        <v>572</v>
      </c>
      <c r="AW208" s="22"/>
      <c r="AX208" s="22"/>
      <c r="AY208" s="22"/>
      <c r="AZ208" s="22"/>
      <c r="BA208" s="22"/>
      <c r="BB208" s="22"/>
      <c r="BC208" s="22"/>
      <c r="BD208" s="13"/>
      <c r="BE208" s="102">
        <v>2020</v>
      </c>
      <c r="BF208" s="102">
        <v>2019</v>
      </c>
      <c r="BG208" s="103" t="s">
        <v>571</v>
      </c>
      <c r="BH208" s="104" t="s">
        <v>572</v>
      </c>
      <c r="BI208" s="22"/>
      <c r="BJ208" s="102">
        <v>2020</v>
      </c>
      <c r="BK208" s="102">
        <v>2019</v>
      </c>
      <c r="BL208" s="103" t="s">
        <v>571</v>
      </c>
      <c r="BM208" s="104" t="s">
        <v>572</v>
      </c>
      <c r="BN208" s="22"/>
      <c r="BO208" s="22"/>
      <c r="BP208" s="22"/>
      <c r="BQ208" s="22"/>
      <c r="BR208" s="22"/>
      <c r="BS208" s="22"/>
      <c r="BT208" s="22"/>
      <c r="BU208" s="13"/>
      <c r="BV208" s="102">
        <v>2020</v>
      </c>
      <c r="BW208" s="102">
        <v>2019</v>
      </c>
      <c r="BX208" s="103" t="s">
        <v>571</v>
      </c>
      <c r="BY208" s="104" t="s">
        <v>572</v>
      </c>
      <c r="BZ208" s="22"/>
      <c r="CA208" s="102">
        <v>2020</v>
      </c>
      <c r="CB208" s="102">
        <v>2019</v>
      </c>
      <c r="CC208" s="103" t="s">
        <v>571</v>
      </c>
      <c r="CD208" s="104" t="s">
        <v>572</v>
      </c>
      <c r="CE208" s="22"/>
      <c r="CF208" s="22"/>
      <c r="CG208" s="22"/>
      <c r="CH208" s="22"/>
      <c r="CI208" s="22"/>
      <c r="CJ208" s="22"/>
      <c r="CK208" s="22"/>
      <c r="CL208" s="13"/>
      <c r="CM208" s="102">
        <v>2020</v>
      </c>
      <c r="CN208" s="102">
        <v>2019</v>
      </c>
      <c r="CO208" s="103" t="s">
        <v>571</v>
      </c>
      <c r="CP208" s="104" t="s">
        <v>572</v>
      </c>
      <c r="CQ208" s="22"/>
      <c r="CR208" s="102">
        <v>2020</v>
      </c>
      <c r="CS208" s="102">
        <v>2019</v>
      </c>
      <c r="CT208" s="103" t="s">
        <v>571</v>
      </c>
      <c r="CU208" s="104" t="s">
        <v>572</v>
      </c>
      <c r="CV208" s="22"/>
      <c r="CW208" s="22"/>
      <c r="CX208" s="22"/>
      <c r="CY208" s="22"/>
      <c r="CZ208" s="22"/>
      <c r="DA208" s="22"/>
      <c r="DB208" s="22"/>
      <c r="DC208" s="13"/>
      <c r="DD208" s="102">
        <v>2020</v>
      </c>
      <c r="DE208" s="102">
        <v>2019</v>
      </c>
      <c r="DF208" s="103" t="s">
        <v>571</v>
      </c>
      <c r="DG208" s="104" t="s">
        <v>572</v>
      </c>
      <c r="DH208" s="22"/>
      <c r="DI208" s="102">
        <v>2020</v>
      </c>
      <c r="DJ208" s="102">
        <v>2019</v>
      </c>
      <c r="DK208" s="103" t="s">
        <v>571</v>
      </c>
      <c r="DL208" s="104" t="s">
        <v>572</v>
      </c>
      <c r="DM208" s="22"/>
      <c r="DN208" s="22"/>
      <c r="DO208" s="22"/>
      <c r="DP208" s="22"/>
      <c r="DQ208" s="22"/>
      <c r="DR208" s="22"/>
      <c r="DS208" s="22"/>
      <c r="DT208" s="13"/>
      <c r="DU208" s="102">
        <v>2020</v>
      </c>
      <c r="DV208" s="102">
        <v>2019</v>
      </c>
      <c r="DW208" s="103" t="s">
        <v>571</v>
      </c>
      <c r="DX208" s="104" t="s">
        <v>572</v>
      </c>
      <c r="DY208" s="22"/>
      <c r="DZ208" s="102">
        <v>2020</v>
      </c>
      <c r="EA208" s="102">
        <v>2019</v>
      </c>
      <c r="EB208" s="103" t="s">
        <v>571</v>
      </c>
      <c r="EC208" s="104" t="s">
        <v>572</v>
      </c>
      <c r="ED208" s="22"/>
      <c r="EE208" s="22"/>
      <c r="EF208" s="22"/>
      <c r="EG208" s="22"/>
      <c r="EH208" s="22"/>
      <c r="EI208" s="22"/>
      <c r="EJ208" s="22"/>
      <c r="EK208" s="13"/>
      <c r="EL208" s="102">
        <v>2020</v>
      </c>
      <c r="EM208" s="102">
        <v>2019</v>
      </c>
      <c r="EN208" s="103" t="s">
        <v>571</v>
      </c>
      <c r="EO208" s="104" t="s">
        <v>572</v>
      </c>
      <c r="EP208" s="22"/>
      <c r="EQ208" s="102">
        <v>2020</v>
      </c>
      <c r="ER208" s="102">
        <v>2019</v>
      </c>
      <c r="ES208" s="103" t="s">
        <v>571</v>
      </c>
      <c r="ET208" s="104" t="s">
        <v>572</v>
      </c>
      <c r="EU208" s="22"/>
      <c r="EV208" s="22"/>
      <c r="EW208" s="22"/>
      <c r="EX208" s="22"/>
      <c r="EY208" s="22"/>
      <c r="EZ208" s="22"/>
      <c r="FA208" s="22"/>
      <c r="FB208" s="13"/>
      <c r="FC208" s="102">
        <v>2020</v>
      </c>
      <c r="FD208" s="102">
        <v>2019</v>
      </c>
      <c r="FE208" s="103" t="s">
        <v>571</v>
      </c>
      <c r="FF208" s="104" t="s">
        <v>572</v>
      </c>
      <c r="FG208" s="22"/>
      <c r="FH208" s="102">
        <v>2020</v>
      </c>
      <c r="FI208" s="102">
        <v>2019</v>
      </c>
      <c r="FJ208" s="103" t="s">
        <v>571</v>
      </c>
      <c r="FK208" s="104" t="s">
        <v>572</v>
      </c>
      <c r="FL208" s="22"/>
      <c r="FM208" s="22"/>
      <c r="FN208" s="22"/>
      <c r="FO208" s="22"/>
      <c r="FP208" s="22"/>
      <c r="FQ208" s="22"/>
      <c r="FR208" s="22"/>
      <c r="FS208" s="13"/>
    </row>
    <row r="209" spans="1:175" x14ac:dyDescent="0.2">
      <c r="A209" s="42">
        <v>777</v>
      </c>
      <c r="B209" s="67" t="str">
        <f>VLOOKUP($A209&amp;B$1,TEXTDF,(SPRCODE="DE")*2+(SPRCODE="FR")*3,FALSE)</f>
        <v>Total Betriebsaufwand</v>
      </c>
      <c r="C209" s="67"/>
      <c r="D209" s="67"/>
      <c r="E209" s="67"/>
      <c r="F209" s="68">
        <f>+SUBTOTAL(9,F210:F213)</f>
        <v>845931.20157870953</v>
      </c>
      <c r="G209" s="68">
        <f>+SUBTOTAL(9,G210:G213)</f>
        <v>894920.21293972351</v>
      </c>
      <c r="H209" s="69">
        <f t="shared" ref="H209:H213" si="116">+IFERROR(F209-G209,"")</f>
        <v>-48989.011361013982</v>
      </c>
      <c r="I209" s="70">
        <f t="shared" ref="I209:I213" si="117">+IFERROR(F209/G209-1,"")</f>
        <v>-5.4741205587579667E-2</v>
      </c>
      <c r="J209" s="22"/>
      <c r="K209" s="68">
        <f>+IFERROR(F209*1000/F193,0)</f>
        <v>350.68310585768609</v>
      </c>
      <c r="L209" s="68">
        <f>+IFERROR(G209*1000/G193,0)</f>
        <v>369.67748342196631</v>
      </c>
      <c r="M209" s="69">
        <f t="shared" ref="M209:M212" si="118">+IFERROR(K209-L209,"")</f>
        <v>-18.994377564280228</v>
      </c>
      <c r="N209" s="70">
        <f t="shared" ref="N209:N212" si="119">+IFERROR(K209/L209-1,"")</f>
        <v>-5.1380942621812919E-2</v>
      </c>
      <c r="O209" s="22"/>
      <c r="P209" s="22"/>
      <c r="Q209" s="22"/>
      <c r="R209" s="22"/>
      <c r="S209" s="22"/>
      <c r="T209" s="22"/>
      <c r="U209" s="22"/>
      <c r="V209" s="13"/>
      <c r="W209" s="68">
        <v>243464.44889554611</v>
      </c>
      <c r="X209" s="68">
        <v>250392.95178209207</v>
      </c>
      <c r="Y209" s="69">
        <v>-6928.5028865459608</v>
      </c>
      <c r="Z209" s="70">
        <v>-2.7670518827445201E-2</v>
      </c>
      <c r="AA209" s="22"/>
      <c r="AB209" s="68">
        <v>353.25762537840518</v>
      </c>
      <c r="AC209" s="68">
        <v>368.60111905693759</v>
      </c>
      <c r="AD209" s="69">
        <v>-15.343493678532411</v>
      </c>
      <c r="AE209" s="70">
        <v>-4.1626280782295466E-2</v>
      </c>
      <c r="AF209" s="22"/>
      <c r="AG209" s="22"/>
      <c r="AH209" s="22"/>
      <c r="AI209" s="22"/>
      <c r="AJ209" s="22"/>
      <c r="AK209" s="22"/>
      <c r="AL209" s="22"/>
      <c r="AM209" s="13"/>
      <c r="AN209" s="68">
        <v>203744.40053000004</v>
      </c>
      <c r="AO209" s="68">
        <v>219679.26509615063</v>
      </c>
      <c r="AP209" s="69">
        <v>-15934.864566150587</v>
      </c>
      <c r="AQ209" s="70">
        <v>-7.2536953176605468E-2</v>
      </c>
      <c r="AR209" s="22"/>
      <c r="AS209" s="68">
        <v>388.22650804943811</v>
      </c>
      <c r="AT209" s="68">
        <v>434.7644955023863</v>
      </c>
      <c r="AU209" s="69">
        <v>-46.537987452948187</v>
      </c>
      <c r="AV209" s="70">
        <v>-0.10704183054131833</v>
      </c>
      <c r="AW209" s="22"/>
      <c r="AX209" s="22"/>
      <c r="AY209" s="22"/>
      <c r="AZ209" s="22"/>
      <c r="BA209" s="22"/>
      <c r="BB209" s="22"/>
      <c r="BC209" s="22"/>
      <c r="BD209" s="13"/>
      <c r="BE209" s="68">
        <v>79617.34046523711</v>
      </c>
      <c r="BF209" s="68">
        <v>87315.786418158445</v>
      </c>
      <c r="BG209" s="69">
        <v>-7698.4459529213345</v>
      </c>
      <c r="BH209" s="70">
        <v>-8.8167859086250466E-2</v>
      </c>
      <c r="BI209" s="22"/>
      <c r="BJ209" s="68">
        <v>405.4331510227172</v>
      </c>
      <c r="BK209" s="68">
        <v>439.93564103186532</v>
      </c>
      <c r="BL209" s="69">
        <v>-34.502490009148119</v>
      </c>
      <c r="BM209" s="70">
        <v>-7.8426221454171885E-2</v>
      </c>
      <c r="BN209" s="22"/>
      <c r="BO209" s="22"/>
      <c r="BP209" s="22"/>
      <c r="BQ209" s="22"/>
      <c r="BR209" s="22"/>
      <c r="BS209" s="22"/>
      <c r="BT209" s="22"/>
      <c r="BU209" s="13"/>
      <c r="BV209" s="68">
        <v>97885.246823056892</v>
      </c>
      <c r="BW209" s="68">
        <v>101141.34084000002</v>
      </c>
      <c r="BX209" s="69">
        <v>-3256.0940169431269</v>
      </c>
      <c r="BY209" s="70">
        <v>-3.2193502576696953E-2</v>
      </c>
      <c r="BZ209" s="22"/>
      <c r="CA209" s="68">
        <v>440.05989683179206</v>
      </c>
      <c r="CB209" s="68">
        <v>408.79878547062538</v>
      </c>
      <c r="CC209" s="69">
        <v>31.261111361166684</v>
      </c>
      <c r="CD209" s="70">
        <v>7.6470656157105799E-2</v>
      </c>
      <c r="CE209" s="22"/>
      <c r="CF209" s="22"/>
      <c r="CG209" s="22"/>
      <c r="CH209" s="22"/>
      <c r="CI209" s="22"/>
      <c r="CJ209" s="22"/>
      <c r="CK209" s="22"/>
      <c r="CL209" s="13"/>
      <c r="CM209" s="68">
        <v>62742.404448412752</v>
      </c>
      <c r="CN209" s="68">
        <v>69643.769113322385</v>
      </c>
      <c r="CO209" s="69">
        <v>-6901.3646649096336</v>
      </c>
      <c r="CP209" s="70">
        <v>-9.9095220617366753E-2</v>
      </c>
      <c r="CQ209" s="22"/>
      <c r="CR209" s="68">
        <v>457.67309394129956</v>
      </c>
      <c r="CS209" s="68">
        <v>485.23113500123594</v>
      </c>
      <c r="CT209" s="69">
        <v>-27.558041059936386</v>
      </c>
      <c r="CU209" s="70">
        <v>-5.6793637242313788E-2</v>
      </c>
      <c r="CV209" s="22"/>
      <c r="CW209" s="22"/>
      <c r="CX209" s="22"/>
      <c r="CY209" s="22"/>
      <c r="CZ209" s="22"/>
      <c r="DA209" s="22"/>
      <c r="DB209" s="22"/>
      <c r="DC209" s="13"/>
      <c r="DD209" s="68">
        <v>24920.826546956632</v>
      </c>
      <c r="DE209" s="68">
        <v>26138</v>
      </c>
      <c r="DF209" s="69">
        <v>-1217.1734530433678</v>
      </c>
      <c r="DG209" s="70">
        <v>-4.6567199213534582E-2</v>
      </c>
      <c r="DH209" s="22"/>
      <c r="DI209" s="68">
        <v>718.49002586007305</v>
      </c>
      <c r="DJ209" s="68">
        <v>701.31473034612293</v>
      </c>
      <c r="DK209" s="69">
        <v>17.175295513950118</v>
      </c>
      <c r="DL209" s="70">
        <v>2.4490139406416755E-2</v>
      </c>
      <c r="DM209" s="22"/>
      <c r="DN209" s="22"/>
      <c r="DO209" s="22"/>
      <c r="DP209" s="22"/>
      <c r="DQ209" s="22"/>
      <c r="DR209" s="22"/>
      <c r="DS209" s="22"/>
      <c r="DT209" s="13"/>
      <c r="DU209" s="68">
        <v>102933.66350950001</v>
      </c>
      <c r="DV209" s="68">
        <v>105573.56210999998</v>
      </c>
      <c r="DW209" s="69">
        <v>-2639.8986004999751</v>
      </c>
      <c r="DX209" s="70">
        <v>-2.5005300074552705E-2</v>
      </c>
      <c r="DY209" s="22"/>
      <c r="DZ209" s="68">
        <v>313.15287604692412</v>
      </c>
      <c r="EA209" s="68">
        <v>308.67928234561435</v>
      </c>
      <c r="EB209" s="69">
        <v>4.4735937013097669</v>
      </c>
      <c r="EC209" s="70">
        <v>1.4492691791025081E-2</v>
      </c>
      <c r="ED209" s="22"/>
      <c r="EE209" s="22"/>
      <c r="EF209" s="22"/>
      <c r="EG209" s="22"/>
      <c r="EH209" s="22"/>
      <c r="EI209" s="22"/>
      <c r="EJ209" s="22"/>
      <c r="EK209" s="13"/>
      <c r="EL209" s="68">
        <v>29816.717529999998</v>
      </c>
      <c r="EM209" s="68">
        <v>34181.125979999997</v>
      </c>
      <c r="EN209" s="69">
        <v>-4364.408449999999</v>
      </c>
      <c r="EO209" s="70">
        <v>-0.12768474779191574</v>
      </c>
      <c r="EP209" s="22"/>
      <c r="EQ209" s="68">
        <v>107.96156670130603</v>
      </c>
      <c r="ER209" s="68">
        <v>129.15450034573573</v>
      </c>
      <c r="ES209" s="69">
        <v>-21.192933644429701</v>
      </c>
      <c r="ET209" s="70">
        <v>-0.16408978074862279</v>
      </c>
      <c r="EU209" s="22"/>
      <c r="EV209" s="22"/>
      <c r="EW209" s="22"/>
      <c r="EX209" s="22"/>
      <c r="EY209" s="22"/>
      <c r="EZ209" s="22"/>
      <c r="FA209" s="22"/>
      <c r="FB209" s="13"/>
      <c r="FC209" s="68">
        <v>806.15282999999965</v>
      </c>
      <c r="FD209" s="68">
        <v>854.41159999997478</v>
      </c>
      <c r="FE209" s="69">
        <v>-48.258769999975129</v>
      </c>
      <c r="FF209" s="70">
        <v>-5.648187594828602E-2</v>
      </c>
      <c r="FG209" s="22"/>
      <c r="FH209" s="68">
        <v>291.55617721518973</v>
      </c>
      <c r="FI209" s="68">
        <v>297.4970752089049</v>
      </c>
      <c r="FJ209" s="69">
        <v>-5.9408979937151685</v>
      </c>
      <c r="FK209" s="70">
        <v>-1.9969601346646604E-2</v>
      </c>
      <c r="FL209" s="22"/>
      <c r="FM209" s="22"/>
      <c r="FN209" s="22"/>
      <c r="FO209" s="22"/>
      <c r="FP209" s="22"/>
      <c r="FQ209" s="22"/>
      <c r="FR209" s="22"/>
      <c r="FS209" s="13"/>
    </row>
    <row r="210" spans="1:175" x14ac:dyDescent="0.2">
      <c r="A210" s="42">
        <v>778</v>
      </c>
      <c r="B210" s="46"/>
      <c r="C210" s="86" t="str">
        <f>VLOOKUP($A210&amp;C$1,TEXTDF,(SPRCODE="DE")*2+(SPRCODE="FR")*3,FALSE)</f>
        <v>Betriebsaufwand aktive Versicherte</v>
      </c>
      <c r="D210" s="46"/>
      <c r="E210" s="46"/>
      <c r="F210" s="80">
        <f t="shared" ref="F210:F213" si="120">+W210*$G$5+AN210*$H$5+BE210*$I$5+BV210*$K$5+CM210*$L$5+DD210*$M$5+DU210*$N$5+EL210*$P$5+FC210*$Q$5</f>
        <v>700386.63875512057</v>
      </c>
      <c r="G210" s="80">
        <f t="shared" ref="G210:G213" si="121">+X210*$G$5+AO210*$H$5+BF210*$I$5+BW210*$K$5+CN210*$L$5+DE210*$M$5+DV210*$N$5+EM210*$P$5+FD210*$Q$5</f>
        <v>743688.25913298363</v>
      </c>
      <c r="H210" s="93">
        <f t="shared" si="116"/>
        <v>-43301.620377863059</v>
      </c>
      <c r="I210" s="94">
        <f t="shared" si="117"/>
        <v>-5.8225499523611557E-2</v>
      </c>
      <c r="J210" s="22"/>
      <c r="K210" s="80">
        <f>+IFERROR(F210*1000/F194,0)</f>
        <v>375.59952074813498</v>
      </c>
      <c r="L210" s="80">
        <f>+IFERROR(G210*1000/G194,0)</f>
        <v>398.66622152416227</v>
      </c>
      <c r="M210" s="93">
        <f t="shared" si="118"/>
        <v>-23.06670077602729</v>
      </c>
      <c r="N210" s="94">
        <f t="shared" si="119"/>
        <v>-5.7859681936030971E-2</v>
      </c>
      <c r="O210" s="22"/>
      <c r="P210" s="22"/>
      <c r="Q210" s="22"/>
      <c r="R210" s="22"/>
      <c r="S210" s="22"/>
      <c r="T210" s="22"/>
      <c r="U210" s="22"/>
      <c r="V210" s="13"/>
      <c r="W210" s="80">
        <v>199645.39513917451</v>
      </c>
      <c r="X210" s="80">
        <v>204809.89011370967</v>
      </c>
      <c r="Y210" s="93">
        <v>-5164.4949745351623</v>
      </c>
      <c r="Z210" s="94">
        <v>-2.5216042895525481E-2</v>
      </c>
      <c r="AA210" s="22"/>
      <c r="AB210" s="80">
        <v>395.42824716008931</v>
      </c>
      <c r="AC210" s="80">
        <v>411.1690652653391</v>
      </c>
      <c r="AD210" s="93">
        <v>-15.740818105249787</v>
      </c>
      <c r="AE210" s="94">
        <v>-3.8283079723159141E-2</v>
      </c>
      <c r="AF210" s="22"/>
      <c r="AG210" s="22"/>
      <c r="AH210" s="22"/>
      <c r="AI210" s="22"/>
      <c r="AJ210" s="22"/>
      <c r="AK210" s="22"/>
      <c r="AL210" s="22"/>
      <c r="AM210" s="13"/>
      <c r="AN210" s="80">
        <v>170440.19000981285</v>
      </c>
      <c r="AO210" s="80">
        <v>185575.30193741113</v>
      </c>
      <c r="AP210" s="93">
        <v>-15135.111927598278</v>
      </c>
      <c r="AQ210" s="94">
        <v>-8.1557792279399854E-2</v>
      </c>
      <c r="AR210" s="22"/>
      <c r="AS210" s="80">
        <v>473.53502282632098</v>
      </c>
      <c r="AT210" s="80">
        <v>558.35101435707043</v>
      </c>
      <c r="AU210" s="93">
        <v>-84.815991530749443</v>
      </c>
      <c r="AV210" s="94">
        <v>-0.15190442812826854</v>
      </c>
      <c r="AW210" s="22"/>
      <c r="AX210" s="22"/>
      <c r="AY210" s="22"/>
      <c r="AZ210" s="22"/>
      <c r="BA210" s="22"/>
      <c r="BB210" s="22"/>
      <c r="BC210" s="22"/>
      <c r="BD210" s="13"/>
      <c r="BE210" s="80">
        <v>66987.37886148243</v>
      </c>
      <c r="BF210" s="80">
        <v>74163.933259986778</v>
      </c>
      <c r="BG210" s="93">
        <v>-7176.5543985043478</v>
      </c>
      <c r="BH210" s="94">
        <v>-9.6766097522719585E-2</v>
      </c>
      <c r="BI210" s="22"/>
      <c r="BJ210" s="80">
        <v>441.82262334768382</v>
      </c>
      <c r="BK210" s="80">
        <v>483.02364358696877</v>
      </c>
      <c r="BL210" s="93">
        <v>-41.201020239284958</v>
      </c>
      <c r="BM210" s="94">
        <v>-8.5298143861702425E-2</v>
      </c>
      <c r="BN210" s="22"/>
      <c r="BO210" s="22"/>
      <c r="BP210" s="22"/>
      <c r="BQ210" s="22"/>
      <c r="BR210" s="22"/>
      <c r="BS210" s="22"/>
      <c r="BT210" s="22"/>
      <c r="BU210" s="13"/>
      <c r="BV210" s="80">
        <v>88813.91308646588</v>
      </c>
      <c r="BW210" s="80">
        <v>92472.326279928369</v>
      </c>
      <c r="BX210" s="93">
        <v>-3658.4131934624893</v>
      </c>
      <c r="BY210" s="94">
        <v>-3.9562248952058288E-2</v>
      </c>
      <c r="BZ210" s="22"/>
      <c r="CA210" s="80">
        <v>477.2273195979983</v>
      </c>
      <c r="CB210" s="80">
        <v>437.8015966404289</v>
      </c>
      <c r="CC210" s="93">
        <v>39.425722957569405</v>
      </c>
      <c r="CD210" s="94">
        <v>9.0053858323294822E-2</v>
      </c>
      <c r="CE210" s="22"/>
      <c r="CF210" s="22"/>
      <c r="CG210" s="22"/>
      <c r="CH210" s="22"/>
      <c r="CI210" s="22"/>
      <c r="CJ210" s="22"/>
      <c r="CK210" s="22"/>
      <c r="CL210" s="13"/>
      <c r="CM210" s="80">
        <v>46805.975128982594</v>
      </c>
      <c r="CN210" s="80">
        <v>51439.354995553789</v>
      </c>
      <c r="CO210" s="93">
        <v>-4633.3798665711947</v>
      </c>
      <c r="CP210" s="94">
        <v>-9.0074610518963261E-2</v>
      </c>
      <c r="CQ210" s="22"/>
      <c r="CR210" s="80">
        <v>586.51164263674252</v>
      </c>
      <c r="CS210" s="80">
        <v>606.66055354405296</v>
      </c>
      <c r="CT210" s="93">
        <v>-20.148910907310437</v>
      </c>
      <c r="CU210" s="94">
        <v>-3.3212825178103977E-2</v>
      </c>
      <c r="CV210" s="22"/>
      <c r="CW210" s="22"/>
      <c r="CX210" s="22"/>
      <c r="CY210" s="22"/>
      <c r="CZ210" s="22"/>
      <c r="DA210" s="22"/>
      <c r="DB210" s="22"/>
      <c r="DC210" s="13"/>
      <c r="DD210" s="80">
        <v>22537.57831284967</v>
      </c>
      <c r="DE210" s="80">
        <v>23453</v>
      </c>
      <c r="DF210" s="93">
        <v>-915.4216871503304</v>
      </c>
      <c r="DG210" s="94">
        <v>-3.9032178704231035E-2</v>
      </c>
      <c r="DH210" s="22"/>
      <c r="DI210" s="80">
        <v>767.26282810817975</v>
      </c>
      <c r="DJ210" s="80">
        <v>746.26913163840015</v>
      </c>
      <c r="DK210" s="93">
        <v>20.993696469779593</v>
      </c>
      <c r="DL210" s="94">
        <v>2.8131535366723304E-2</v>
      </c>
      <c r="DM210" s="22"/>
      <c r="DN210" s="22"/>
      <c r="DO210" s="22"/>
      <c r="DP210" s="22"/>
      <c r="DQ210" s="22"/>
      <c r="DR210" s="22"/>
      <c r="DS210" s="22"/>
      <c r="DT210" s="13"/>
      <c r="DU210" s="80">
        <v>85412.612686352717</v>
      </c>
      <c r="DV210" s="80">
        <v>88181.250566393981</v>
      </c>
      <c r="DW210" s="93">
        <v>-2768.637880041264</v>
      </c>
      <c r="DX210" s="94">
        <v>-3.1397126512247464E-2</v>
      </c>
      <c r="DY210" s="22"/>
      <c r="DZ210" s="80">
        <v>299.04282853565127</v>
      </c>
      <c r="EA210" s="80">
        <v>294.81309678543266</v>
      </c>
      <c r="EB210" s="93">
        <v>4.2297317502186047</v>
      </c>
      <c r="EC210" s="94">
        <v>1.4347163665178186E-2</v>
      </c>
      <c r="ED210" s="22"/>
      <c r="EE210" s="22"/>
      <c r="EF210" s="22"/>
      <c r="EG210" s="22"/>
      <c r="EH210" s="22"/>
      <c r="EI210" s="22"/>
      <c r="EJ210" s="22"/>
      <c r="EK210" s="13"/>
      <c r="EL210" s="80">
        <v>19743.595529999999</v>
      </c>
      <c r="EM210" s="80">
        <v>23593.201980000002</v>
      </c>
      <c r="EN210" s="93">
        <v>-3849.606450000003</v>
      </c>
      <c r="EO210" s="94">
        <v>-0.16316591759199628</v>
      </c>
      <c r="EP210" s="22"/>
      <c r="EQ210" s="80">
        <v>73.84013018778306</v>
      </c>
      <c r="ER210" s="80">
        <v>92.56810023776454</v>
      </c>
      <c r="ES210" s="93">
        <v>-18.727970049981479</v>
      </c>
      <c r="ET210" s="94">
        <v>-0.20231559254082132</v>
      </c>
      <c r="EU210" s="22"/>
      <c r="EV210" s="22"/>
      <c r="EW210" s="22"/>
      <c r="EX210" s="22"/>
      <c r="EY210" s="22"/>
      <c r="EZ210" s="22"/>
      <c r="FA210" s="22"/>
      <c r="FB210" s="13"/>
      <c r="FC210" s="80">
        <v>0</v>
      </c>
      <c r="FD210" s="80">
        <v>0</v>
      </c>
      <c r="FE210" s="93">
        <v>0</v>
      </c>
      <c r="FF210" s="94" t="s">
        <v>589</v>
      </c>
      <c r="FG210" s="22"/>
      <c r="FH210" s="80">
        <v>0</v>
      </c>
      <c r="FI210" s="80">
        <v>0</v>
      </c>
      <c r="FJ210" s="93">
        <v>0</v>
      </c>
      <c r="FK210" s="94" t="s">
        <v>589</v>
      </c>
      <c r="FL210" s="22"/>
      <c r="FM210" s="22"/>
      <c r="FN210" s="22"/>
      <c r="FO210" s="22"/>
      <c r="FP210" s="22"/>
      <c r="FQ210" s="22"/>
      <c r="FR210" s="22"/>
      <c r="FS210" s="13"/>
    </row>
    <row r="211" spans="1:175" x14ac:dyDescent="0.2">
      <c r="A211" s="42">
        <v>779</v>
      </c>
      <c r="B211" s="46"/>
      <c r="C211" s="86" t="str">
        <f>VLOOKUP($A211&amp;C$1,TEXTDF,(SPRCODE="DE")*2+(SPRCODE="FR")*3,FALSE)</f>
        <v>Betriebsaufwand Rentenbezüger</v>
      </c>
      <c r="D211" s="46"/>
      <c r="E211" s="46"/>
      <c r="F211" s="80">
        <f t="shared" si="120"/>
        <v>122481.8091224035</v>
      </c>
      <c r="G211" s="80">
        <f t="shared" si="121"/>
        <v>125528.65160463171</v>
      </c>
      <c r="H211" s="93">
        <f t="shared" si="116"/>
        <v>-3046.8424822282104</v>
      </c>
      <c r="I211" s="94">
        <f t="shared" si="117"/>
        <v>-2.4272088031540573E-2</v>
      </c>
      <c r="J211" s="22"/>
      <c r="K211" s="80">
        <f>+IFERROR(F211*1000/F197,0)</f>
        <v>466.85754557236294</v>
      </c>
      <c r="L211" s="80">
        <f>+IFERROR(G211*1000/G197,0)</f>
        <v>480.4601520549727</v>
      </c>
      <c r="M211" s="93">
        <f t="shared" si="118"/>
        <v>-13.602606482609758</v>
      </c>
      <c r="N211" s="94">
        <f t="shared" si="119"/>
        <v>-2.8311622565222461E-2</v>
      </c>
      <c r="O211" s="22"/>
      <c r="P211" s="22"/>
      <c r="Q211" s="22"/>
      <c r="R211" s="22"/>
      <c r="S211" s="22"/>
      <c r="T211" s="22"/>
      <c r="U211" s="22"/>
      <c r="V211" s="13"/>
      <c r="W211" s="80">
        <v>37482.198566727078</v>
      </c>
      <c r="X211" s="80">
        <v>38686.785450092866</v>
      </c>
      <c r="Y211" s="93">
        <v>-1204.5868833657878</v>
      </c>
      <c r="Z211" s="94">
        <v>-3.1136908103149064E-2</v>
      </c>
      <c r="AA211" s="22"/>
      <c r="AB211" s="80">
        <v>443.10960723884995</v>
      </c>
      <c r="AC211" s="80">
        <v>464.87923971800751</v>
      </c>
      <c r="AD211" s="93">
        <v>-21.769632479157565</v>
      </c>
      <c r="AE211" s="94">
        <v>-4.6828575292720886E-2</v>
      </c>
      <c r="AF211" s="22"/>
      <c r="AG211" s="22"/>
      <c r="AH211" s="22"/>
      <c r="AI211" s="22"/>
      <c r="AJ211" s="22"/>
      <c r="AK211" s="22"/>
      <c r="AL211" s="22"/>
      <c r="AM211" s="13"/>
      <c r="AN211" s="80">
        <v>28539.130839999994</v>
      </c>
      <c r="AO211" s="80">
        <v>29021.692616705852</v>
      </c>
      <c r="AP211" s="93">
        <v>-482.56177670585748</v>
      </c>
      <c r="AQ211" s="94">
        <v>-1.6627623449780415E-2</v>
      </c>
      <c r="AR211" s="22"/>
      <c r="AS211" s="80">
        <v>427.38272135175629</v>
      </c>
      <c r="AT211" s="80">
        <v>426.04896130866996</v>
      </c>
      <c r="AU211" s="93">
        <v>1.333760043086329</v>
      </c>
      <c r="AV211" s="94">
        <v>3.1305323195471857E-3</v>
      </c>
      <c r="AW211" s="22"/>
      <c r="AX211" s="22"/>
      <c r="AY211" s="22"/>
      <c r="AZ211" s="22"/>
      <c r="BA211" s="22"/>
      <c r="BB211" s="22"/>
      <c r="BC211" s="22"/>
      <c r="BD211" s="13"/>
      <c r="BE211" s="80">
        <v>10512.421603754679</v>
      </c>
      <c r="BF211" s="80">
        <v>10961.853158171665</v>
      </c>
      <c r="BG211" s="93">
        <v>-449.43155441698582</v>
      </c>
      <c r="BH211" s="94">
        <v>-4.0999596321170451E-2</v>
      </c>
      <c r="BI211" s="22"/>
      <c r="BJ211" s="80">
        <v>424.3842236387178</v>
      </c>
      <c r="BK211" s="80">
        <v>454.75433139065194</v>
      </c>
      <c r="BL211" s="93">
        <v>-30.370107751934142</v>
      </c>
      <c r="BM211" s="94">
        <v>-6.6783548073223287E-2</v>
      </c>
      <c r="BN211" s="22"/>
      <c r="BO211" s="22"/>
      <c r="BP211" s="22"/>
      <c r="BQ211" s="22"/>
      <c r="BR211" s="22"/>
      <c r="BS211" s="22"/>
      <c r="BT211" s="22"/>
      <c r="BU211" s="13"/>
      <c r="BV211" s="80">
        <v>8220.6031199999998</v>
      </c>
      <c r="BW211" s="80">
        <v>7840.5458600000011</v>
      </c>
      <c r="BX211" s="93">
        <v>380.05725999999868</v>
      </c>
      <c r="BY211" s="94">
        <v>4.8473316371878017E-2</v>
      </c>
      <c r="BZ211" s="22"/>
      <c r="CA211" s="80">
        <v>281.33297969657281</v>
      </c>
      <c r="CB211" s="80">
        <v>275.88758574703513</v>
      </c>
      <c r="CC211" s="93">
        <v>5.4453939495376744</v>
      </c>
      <c r="CD211" s="94">
        <v>1.9737727360195967E-2</v>
      </c>
      <c r="CE211" s="22"/>
      <c r="CF211" s="22"/>
      <c r="CG211" s="22"/>
      <c r="CH211" s="22"/>
      <c r="CI211" s="22"/>
      <c r="CJ211" s="22"/>
      <c r="CK211" s="22"/>
      <c r="CL211" s="13"/>
      <c r="CM211" s="80">
        <v>8469.858071921728</v>
      </c>
      <c r="CN211" s="80">
        <v>9398.0787106198622</v>
      </c>
      <c r="CO211" s="93">
        <v>-928.22063869813428</v>
      </c>
      <c r="CP211" s="94">
        <v>-9.8767063703056879E-2</v>
      </c>
      <c r="CQ211" s="22"/>
      <c r="CR211" s="80">
        <v>658.05749917813137</v>
      </c>
      <c r="CS211" s="80">
        <v>732.10864770739761</v>
      </c>
      <c r="CT211" s="93">
        <v>-74.051148529266243</v>
      </c>
      <c r="CU211" s="94">
        <v>-0.10114775827489242</v>
      </c>
      <c r="CV211" s="22"/>
      <c r="CW211" s="22"/>
      <c r="CX211" s="22"/>
      <c r="CY211" s="22"/>
      <c r="CZ211" s="22"/>
      <c r="DA211" s="22"/>
      <c r="DB211" s="22"/>
      <c r="DC211" s="13"/>
      <c r="DD211" s="80">
        <v>2101</v>
      </c>
      <c r="DE211" s="80">
        <v>2132</v>
      </c>
      <c r="DF211" s="93">
        <v>-31</v>
      </c>
      <c r="DG211" s="94">
        <v>-1.454033771106944E-2</v>
      </c>
      <c r="DH211" s="22"/>
      <c r="DI211" s="80">
        <v>430.35641130684144</v>
      </c>
      <c r="DJ211" s="80">
        <v>427.68304914744232</v>
      </c>
      <c r="DK211" s="93">
        <v>2.6733621593991188</v>
      </c>
      <c r="DL211" s="94">
        <v>6.2508022348051195E-3</v>
      </c>
      <c r="DM211" s="22"/>
      <c r="DN211" s="22"/>
      <c r="DO211" s="22"/>
      <c r="DP211" s="22"/>
      <c r="DQ211" s="22"/>
      <c r="DR211" s="22"/>
      <c r="DS211" s="22"/>
      <c r="DT211" s="13"/>
      <c r="DU211" s="80">
        <v>16832.63132</v>
      </c>
      <c r="DV211" s="80">
        <v>16639.8714</v>
      </c>
      <c r="DW211" s="93">
        <v>192.75992000000042</v>
      </c>
      <c r="DX211" s="94">
        <v>1.1584219334771939E-2</v>
      </c>
      <c r="DY211" s="22"/>
      <c r="DZ211" s="80">
        <v>551.31112668675485</v>
      </c>
      <c r="EA211" s="80">
        <v>556.44299759229534</v>
      </c>
      <c r="EB211" s="93">
        <v>-5.1318709055404952</v>
      </c>
      <c r="EC211" s="94">
        <v>-9.2226354321033321E-3</v>
      </c>
      <c r="ED211" s="22"/>
      <c r="EE211" s="22"/>
      <c r="EF211" s="22"/>
      <c r="EG211" s="22"/>
      <c r="EH211" s="22"/>
      <c r="EI211" s="22"/>
      <c r="EJ211" s="22"/>
      <c r="EK211" s="13"/>
      <c r="EL211" s="80">
        <v>10060.198</v>
      </c>
      <c r="EM211" s="80">
        <v>10575</v>
      </c>
      <c r="EN211" s="93">
        <v>-514.80199999999968</v>
      </c>
      <c r="EO211" s="94">
        <v>-4.8681040189125224E-2</v>
      </c>
      <c r="EP211" s="22"/>
      <c r="EQ211" s="80">
        <v>1173.7484540893711</v>
      </c>
      <c r="ER211" s="80">
        <v>1109.0718405873104</v>
      </c>
      <c r="ES211" s="93">
        <v>64.676613502060718</v>
      </c>
      <c r="ET211" s="94">
        <v>5.8315982008713796E-2</v>
      </c>
      <c r="EU211" s="22"/>
      <c r="EV211" s="22"/>
      <c r="EW211" s="22"/>
      <c r="EX211" s="22"/>
      <c r="EY211" s="22"/>
      <c r="EZ211" s="22"/>
      <c r="FA211" s="22"/>
      <c r="FB211" s="13"/>
      <c r="FC211" s="80">
        <v>263.76760000000002</v>
      </c>
      <c r="FD211" s="80">
        <v>272.82440904145949</v>
      </c>
      <c r="FE211" s="93">
        <v>-9.0568090414594735</v>
      </c>
      <c r="FF211" s="94">
        <v>-3.3196476346378345E-2</v>
      </c>
      <c r="FG211" s="22"/>
      <c r="FH211" s="80">
        <v>1870.6921985815604</v>
      </c>
      <c r="FI211" s="80">
        <v>1881.5476485617896</v>
      </c>
      <c r="FJ211" s="93">
        <v>-10.855449980229196</v>
      </c>
      <c r="FK211" s="94">
        <v>-5.7694260299635536E-3</v>
      </c>
      <c r="FL211" s="22"/>
      <c r="FM211" s="22"/>
      <c r="FN211" s="22"/>
      <c r="FO211" s="22"/>
      <c r="FP211" s="22"/>
      <c r="FQ211" s="22"/>
      <c r="FR211" s="22"/>
      <c r="FS211" s="13"/>
    </row>
    <row r="212" spans="1:175" x14ac:dyDescent="0.2">
      <c r="A212" s="42">
        <v>780</v>
      </c>
      <c r="B212" s="46"/>
      <c r="C212" s="86" t="str">
        <f>VLOOKUP($A212&amp;C$1,TEXTDF,(SPRCODE="DE")*2+(SPRCODE="FR")*3,FALSE)</f>
        <v>Betriebsaufwand Freizügigkeitspolicen</v>
      </c>
      <c r="D212" s="46"/>
      <c r="E212" s="46"/>
      <c r="F212" s="80">
        <f t="shared" si="120"/>
        <v>19438.656772879891</v>
      </c>
      <c r="G212" s="80">
        <f t="shared" si="121"/>
        <v>21991.909723560741</v>
      </c>
      <c r="H212" s="93">
        <f t="shared" si="116"/>
        <v>-2553.2529506808496</v>
      </c>
      <c r="I212" s="94">
        <f t="shared" si="117"/>
        <v>-0.11609964676898687</v>
      </c>
      <c r="J212" s="22"/>
      <c r="K212" s="80">
        <f>+IFERROR(F212*1000/F198,0)</f>
        <v>68.165631392301705</v>
      </c>
      <c r="L212" s="80">
        <f>+IFERROR(G212*1000/G198,0)</f>
        <v>74.775708415568388</v>
      </c>
      <c r="M212" s="93">
        <f t="shared" si="118"/>
        <v>-6.6100770232666832</v>
      </c>
      <c r="N212" s="94">
        <f t="shared" si="119"/>
        <v>-8.8398721500984934E-2</v>
      </c>
      <c r="O212" s="22"/>
      <c r="P212" s="22"/>
      <c r="Q212" s="22"/>
      <c r="R212" s="22"/>
      <c r="S212" s="22"/>
      <c r="T212" s="22"/>
      <c r="U212" s="22"/>
      <c r="V212" s="13"/>
      <c r="W212" s="80">
        <v>2829.5117813390243</v>
      </c>
      <c r="X212" s="80">
        <v>3303.4486297795415</v>
      </c>
      <c r="Y212" s="93">
        <v>-473.93684844051722</v>
      </c>
      <c r="Z212" s="94">
        <v>-0.14346729783176493</v>
      </c>
      <c r="AA212" s="22"/>
      <c r="AB212" s="80">
        <v>28.373143959278256</v>
      </c>
      <c r="AC212" s="80">
        <v>33.718637451690206</v>
      </c>
      <c r="AD212" s="93">
        <v>-5.3454934924119506</v>
      </c>
      <c r="AE212" s="94">
        <v>-0.158532310211841</v>
      </c>
      <c r="AF212" s="22"/>
      <c r="AG212" s="22"/>
      <c r="AH212" s="22"/>
      <c r="AI212" s="22"/>
      <c r="AJ212" s="22"/>
      <c r="AK212" s="22"/>
      <c r="AL212" s="22"/>
      <c r="AM212" s="13"/>
      <c r="AN212" s="80">
        <v>4765.079680187192</v>
      </c>
      <c r="AO212" s="80">
        <v>5082.2705420336633</v>
      </c>
      <c r="AP212" s="93">
        <v>-317.19086184647131</v>
      </c>
      <c r="AQ212" s="94">
        <v>-6.2411250881490465E-2</v>
      </c>
      <c r="AR212" s="22"/>
      <c r="AS212" s="80">
        <v>48.573697045741</v>
      </c>
      <c r="AT212" s="80">
        <v>48.494022461724612</v>
      </c>
      <c r="AU212" s="93">
        <v>7.9674584016387939E-2</v>
      </c>
      <c r="AV212" s="94">
        <v>1.6429774222024296E-3</v>
      </c>
      <c r="AW212" s="22"/>
      <c r="AX212" s="22"/>
      <c r="AY212" s="22"/>
      <c r="AZ212" s="22"/>
      <c r="BA212" s="22"/>
      <c r="BB212" s="22"/>
      <c r="BC212" s="22"/>
      <c r="BD212" s="13"/>
      <c r="BE212" s="80">
        <v>2117.54</v>
      </c>
      <c r="BF212" s="80">
        <v>2190</v>
      </c>
      <c r="BG212" s="93">
        <v>-72.460000000000036</v>
      </c>
      <c r="BH212" s="94">
        <v>-3.3086757990867577E-2</v>
      </c>
      <c r="BI212" s="22"/>
      <c r="BJ212" s="80">
        <v>105.93526439541748</v>
      </c>
      <c r="BK212" s="80">
        <v>105.14691761090839</v>
      </c>
      <c r="BL212" s="93">
        <v>0.78834678450908768</v>
      </c>
      <c r="BM212" s="94">
        <v>7.4975738939522252E-3</v>
      </c>
      <c r="BN212" s="22"/>
      <c r="BO212" s="22"/>
      <c r="BP212" s="22"/>
      <c r="BQ212" s="22"/>
      <c r="BR212" s="22"/>
      <c r="BS212" s="22"/>
      <c r="BT212" s="22"/>
      <c r="BU212" s="13"/>
      <c r="BV212" s="80">
        <v>850.73061659099585</v>
      </c>
      <c r="BW212" s="80">
        <v>828.46870007165478</v>
      </c>
      <c r="BX212" s="93">
        <v>22.261916519341071</v>
      </c>
      <c r="BY212" s="94">
        <v>2.6871161840411828E-2</v>
      </c>
      <c r="BZ212" s="22"/>
      <c r="CA212" s="80">
        <v>119.61904057803653</v>
      </c>
      <c r="CB212" s="80">
        <v>106.59659033346047</v>
      </c>
      <c r="CC212" s="93">
        <v>13.022450244576063</v>
      </c>
      <c r="CD212" s="94">
        <v>0.1221657297277392</v>
      </c>
      <c r="CE212" s="22"/>
      <c r="CF212" s="22"/>
      <c r="CG212" s="22"/>
      <c r="CH212" s="22"/>
      <c r="CI212" s="22"/>
      <c r="CJ212" s="22"/>
      <c r="CK212" s="22"/>
      <c r="CL212" s="13"/>
      <c r="CM212" s="80">
        <v>7466.5712475084274</v>
      </c>
      <c r="CN212" s="80">
        <v>8806.3353971113702</v>
      </c>
      <c r="CO212" s="93">
        <v>-1339.7641496029428</v>
      </c>
      <c r="CP212" s="94">
        <v>-0.15213639830733772</v>
      </c>
      <c r="CQ212" s="22"/>
      <c r="CR212" s="80">
        <v>168.10922543078752</v>
      </c>
      <c r="CS212" s="80">
        <v>191.86333900763347</v>
      </c>
      <c r="CT212" s="93">
        <v>-23.754113576845953</v>
      </c>
      <c r="CU212" s="94">
        <v>-0.12380746472832349</v>
      </c>
      <c r="CV212" s="22"/>
      <c r="CW212" s="22"/>
      <c r="CX212" s="22"/>
      <c r="CY212" s="22"/>
      <c r="CZ212" s="22"/>
      <c r="DA212" s="22"/>
      <c r="DB212" s="22"/>
      <c r="DC212" s="13"/>
      <c r="DD212" s="80">
        <v>282.24823410696263</v>
      </c>
      <c r="DE212" s="80">
        <v>553</v>
      </c>
      <c r="DF212" s="93">
        <v>-270.75176589303737</v>
      </c>
      <c r="DG212" s="94">
        <v>-0.48960536327854864</v>
      </c>
      <c r="DH212" s="22"/>
      <c r="DI212" s="80">
        <v>657.92129162462152</v>
      </c>
      <c r="DJ212" s="80">
        <v>644.52214452214457</v>
      </c>
      <c r="DK212" s="93">
        <v>13.399147102476945</v>
      </c>
      <c r="DL212" s="94">
        <v>2.0789273442902712E-2</v>
      </c>
      <c r="DM212" s="22"/>
      <c r="DN212" s="22"/>
      <c r="DO212" s="22"/>
      <c r="DP212" s="22"/>
      <c r="DQ212" s="22"/>
      <c r="DR212" s="22"/>
      <c r="DS212" s="22"/>
      <c r="DT212" s="13"/>
      <c r="DU212" s="80">
        <v>688.41950314729263</v>
      </c>
      <c r="DV212" s="80">
        <v>752.44014360599749</v>
      </c>
      <c r="DW212" s="93">
        <v>-64.020640458704861</v>
      </c>
      <c r="DX212" s="94">
        <v>-8.5084030939513777E-2</v>
      </c>
      <c r="DY212" s="22"/>
      <c r="DZ212" s="80">
        <v>54.858514873479372</v>
      </c>
      <c r="EA212" s="80">
        <v>57.862207290525795</v>
      </c>
      <c r="EB212" s="93">
        <v>-3.0036924170464232</v>
      </c>
      <c r="EC212" s="94">
        <v>-5.1911127447401006E-2</v>
      </c>
      <c r="ED212" s="22"/>
      <c r="EE212" s="22"/>
      <c r="EF212" s="22"/>
      <c r="EG212" s="22"/>
      <c r="EH212" s="22"/>
      <c r="EI212" s="22"/>
      <c r="EJ212" s="22"/>
      <c r="EK212" s="13"/>
      <c r="EL212" s="80">
        <v>12.923999999999999</v>
      </c>
      <c r="EM212" s="80">
        <v>12.923999999999999</v>
      </c>
      <c r="EN212" s="93">
        <v>0</v>
      </c>
      <c r="EO212" s="94">
        <v>0</v>
      </c>
      <c r="EP212" s="22"/>
      <c r="EQ212" s="80">
        <v>57.44</v>
      </c>
      <c r="ER212" s="80">
        <v>52.967213114754095</v>
      </c>
      <c r="ES212" s="93">
        <v>4.4727868852459025</v>
      </c>
      <c r="ET212" s="94">
        <v>8.4444444444444544E-2</v>
      </c>
      <c r="EU212" s="22"/>
      <c r="EV212" s="22"/>
      <c r="EW212" s="22"/>
      <c r="EX212" s="22"/>
      <c r="EY212" s="22"/>
      <c r="EZ212" s="22"/>
      <c r="FA212" s="22"/>
      <c r="FB212" s="13"/>
      <c r="FC212" s="80">
        <v>425.63170999999966</v>
      </c>
      <c r="FD212" s="80">
        <v>463.02231095851528</v>
      </c>
      <c r="FE212" s="93">
        <v>-37.39060095851562</v>
      </c>
      <c r="FF212" s="94">
        <v>-8.0753346164059159E-2</v>
      </c>
      <c r="FG212" s="22"/>
      <c r="FH212" s="80">
        <v>162.20720655487793</v>
      </c>
      <c r="FI212" s="80">
        <v>169.79182653410902</v>
      </c>
      <c r="FJ212" s="93">
        <v>-7.5846199792310927</v>
      </c>
      <c r="FK212" s="94">
        <v>-4.4670112419736729E-2</v>
      </c>
      <c r="FL212" s="22"/>
      <c r="FM212" s="22"/>
      <c r="FN212" s="22"/>
      <c r="FO212" s="22"/>
      <c r="FP212" s="22"/>
      <c r="FQ212" s="22"/>
      <c r="FR212" s="22"/>
      <c r="FS212" s="13"/>
    </row>
    <row r="213" spans="1:175" x14ac:dyDescent="0.2">
      <c r="A213" s="42">
        <v>781</v>
      </c>
      <c r="B213" s="46"/>
      <c r="C213" s="86" t="str">
        <f>VLOOKUP($A213&amp;C$1,TEXTDF,(SPRCODE="DE")*2+(SPRCODE="FR")*3,FALSE)</f>
        <v>Betriebsaufwand für übrige Kostenträger</v>
      </c>
      <c r="D213" s="46"/>
      <c r="E213" s="46"/>
      <c r="F213" s="80">
        <f t="shared" si="120"/>
        <v>3624.0969283055174</v>
      </c>
      <c r="G213" s="80">
        <f t="shared" si="121"/>
        <v>3711.3924785473614</v>
      </c>
      <c r="H213" s="93">
        <f t="shared" si="116"/>
        <v>-87.295550241844012</v>
      </c>
      <c r="I213" s="94">
        <f t="shared" si="117"/>
        <v>-2.3520969756346433E-2</v>
      </c>
      <c r="J213" s="22"/>
      <c r="K213" s="30"/>
      <c r="L213" s="30"/>
      <c r="M213" s="22"/>
      <c r="N213" s="22"/>
      <c r="O213" s="22"/>
      <c r="P213" s="22"/>
      <c r="Q213" s="22"/>
      <c r="R213" s="22"/>
      <c r="S213" s="22"/>
      <c r="T213" s="22"/>
      <c r="U213" s="22"/>
      <c r="V213" s="13"/>
      <c r="W213" s="80">
        <v>3507.3434083055067</v>
      </c>
      <c r="X213" s="80">
        <v>3592.827588510012</v>
      </c>
      <c r="Y213" s="93">
        <v>-85.484180204505265</v>
      </c>
      <c r="Z213" s="94">
        <v>-2.3793009293818224E-2</v>
      </c>
      <c r="AA213" s="22"/>
      <c r="AB213" s="30"/>
      <c r="AC213" s="30"/>
      <c r="AD213" s="22"/>
      <c r="AE213" s="22"/>
      <c r="AF213" s="22"/>
      <c r="AG213" s="22"/>
      <c r="AH213" s="22"/>
      <c r="AI213" s="22"/>
      <c r="AJ213" s="22"/>
      <c r="AK213" s="22"/>
      <c r="AL213" s="22"/>
      <c r="AM213" s="13"/>
      <c r="AN213" s="80">
        <v>0</v>
      </c>
      <c r="AO213" s="80">
        <v>0</v>
      </c>
      <c r="AP213" s="93">
        <v>0</v>
      </c>
      <c r="AQ213" s="94" t="s">
        <v>589</v>
      </c>
      <c r="AR213" s="22"/>
      <c r="AS213" s="30"/>
      <c r="AT213" s="30"/>
      <c r="AU213" s="22"/>
      <c r="AV213" s="22"/>
      <c r="AW213" s="22"/>
      <c r="AX213" s="22"/>
      <c r="AY213" s="22"/>
      <c r="AZ213" s="22"/>
      <c r="BA213" s="22"/>
      <c r="BB213" s="22"/>
      <c r="BC213" s="22"/>
      <c r="BD213" s="13"/>
      <c r="BE213" s="80">
        <v>0</v>
      </c>
      <c r="BF213" s="80">
        <v>0</v>
      </c>
      <c r="BG213" s="93">
        <v>0</v>
      </c>
      <c r="BH213" s="94" t="s">
        <v>589</v>
      </c>
      <c r="BI213" s="22"/>
      <c r="BJ213" s="30"/>
      <c r="BK213" s="30"/>
      <c r="BL213" s="22"/>
      <c r="BM213" s="22"/>
      <c r="BN213" s="22"/>
      <c r="BO213" s="22"/>
      <c r="BP213" s="22"/>
      <c r="BQ213" s="22"/>
      <c r="BR213" s="22"/>
      <c r="BS213" s="22"/>
      <c r="BT213" s="22"/>
      <c r="BU213" s="13"/>
      <c r="BV213" s="80">
        <v>1.0686562745831907E-11</v>
      </c>
      <c r="BW213" s="80">
        <v>-7.0485839387401938E-12</v>
      </c>
      <c r="BX213" s="93">
        <v>1.7735146684572101E-11</v>
      </c>
      <c r="BY213" s="94">
        <v>-2.5161290322580645</v>
      </c>
      <c r="BZ213" s="22"/>
      <c r="CA213" s="30"/>
      <c r="CB213" s="30"/>
      <c r="CC213" s="22"/>
      <c r="CD213" s="22"/>
      <c r="CE213" s="22"/>
      <c r="CF213" s="22"/>
      <c r="CG213" s="22"/>
      <c r="CH213" s="22"/>
      <c r="CI213" s="22"/>
      <c r="CJ213" s="22"/>
      <c r="CK213" s="22"/>
      <c r="CL213" s="13"/>
      <c r="CM213" s="80">
        <v>0</v>
      </c>
      <c r="CN213" s="80">
        <v>1.0037356663540323E-5</v>
      </c>
      <c r="CO213" s="93">
        <v>-1.0037356663540323E-5</v>
      </c>
      <c r="CP213" s="94">
        <v>-1</v>
      </c>
      <c r="CQ213" s="22"/>
      <c r="CR213" s="30"/>
      <c r="CS213" s="30"/>
      <c r="CT213" s="22"/>
      <c r="CU213" s="22"/>
      <c r="CV213" s="22"/>
      <c r="CW213" s="22"/>
      <c r="CX213" s="22"/>
      <c r="CY213" s="22"/>
      <c r="CZ213" s="22"/>
      <c r="DA213" s="22"/>
      <c r="DB213" s="22"/>
      <c r="DC213" s="13"/>
      <c r="DD213" s="80">
        <v>0</v>
      </c>
      <c r="DE213" s="80">
        <v>0</v>
      </c>
      <c r="DF213" s="93">
        <v>0</v>
      </c>
      <c r="DG213" s="94" t="s">
        <v>589</v>
      </c>
      <c r="DH213" s="22"/>
      <c r="DI213" s="30"/>
      <c r="DJ213" s="30"/>
      <c r="DK213" s="22"/>
      <c r="DL213" s="22"/>
      <c r="DM213" s="22"/>
      <c r="DN213" s="22"/>
      <c r="DO213" s="22"/>
      <c r="DP213" s="22"/>
      <c r="DQ213" s="22"/>
      <c r="DR213" s="22"/>
      <c r="DS213" s="22"/>
      <c r="DT213" s="13"/>
      <c r="DU213" s="80">
        <v>0</v>
      </c>
      <c r="DV213" s="80">
        <v>0</v>
      </c>
      <c r="DW213" s="93">
        <v>0</v>
      </c>
      <c r="DX213" s="94" t="s">
        <v>589</v>
      </c>
      <c r="DY213" s="22"/>
      <c r="DZ213" s="30"/>
      <c r="EA213" s="30"/>
      <c r="EB213" s="22"/>
      <c r="EC213" s="22"/>
      <c r="ED213" s="22"/>
      <c r="EE213" s="22"/>
      <c r="EF213" s="22"/>
      <c r="EG213" s="22"/>
      <c r="EH213" s="22"/>
      <c r="EI213" s="22"/>
      <c r="EJ213" s="22"/>
      <c r="EK213" s="13"/>
      <c r="EL213" s="80">
        <v>0</v>
      </c>
      <c r="EM213" s="80">
        <v>0</v>
      </c>
      <c r="EN213" s="93">
        <v>0</v>
      </c>
      <c r="EO213" s="94" t="s">
        <v>589</v>
      </c>
      <c r="EP213" s="22"/>
      <c r="EQ213" s="30"/>
      <c r="ER213" s="30"/>
      <c r="ES213" s="22"/>
      <c r="ET213" s="22"/>
      <c r="EU213" s="22"/>
      <c r="EV213" s="22"/>
      <c r="EW213" s="22"/>
      <c r="EX213" s="22"/>
      <c r="EY213" s="22"/>
      <c r="EZ213" s="22"/>
      <c r="FA213" s="22"/>
      <c r="FB213" s="13"/>
      <c r="FC213" s="80">
        <v>116.75351999999999</v>
      </c>
      <c r="FD213" s="80">
        <v>118.56488</v>
      </c>
      <c r="FE213" s="93">
        <v>-1.8113600000000076</v>
      </c>
      <c r="FF213" s="94">
        <v>-1.5277373873275213E-2</v>
      </c>
      <c r="FG213" s="22"/>
      <c r="FH213" s="30"/>
      <c r="FI213" s="30"/>
      <c r="FJ213" s="22"/>
      <c r="FK213" s="22"/>
      <c r="FL213" s="22"/>
      <c r="FM213" s="22"/>
      <c r="FN213" s="22"/>
      <c r="FO213" s="22"/>
      <c r="FP213" s="22"/>
      <c r="FQ213" s="22"/>
      <c r="FR213" s="22"/>
      <c r="FS213" s="13"/>
    </row>
    <row r="214" spans="1:175" x14ac:dyDescent="0.2">
      <c r="A214" s="42"/>
      <c r="B214" s="46"/>
      <c r="C214" s="46"/>
      <c r="D214" s="46"/>
      <c r="E214" s="46"/>
      <c r="F214" s="80"/>
      <c r="G214" s="80"/>
      <c r="H214" s="93"/>
      <c r="I214" s="94"/>
      <c r="J214" s="22"/>
      <c r="K214" s="30"/>
      <c r="L214" s="30"/>
      <c r="M214" s="22"/>
      <c r="N214" s="22"/>
      <c r="O214" s="22"/>
      <c r="P214" s="22"/>
      <c r="Q214" s="22"/>
      <c r="R214" s="22"/>
      <c r="S214" s="22"/>
      <c r="T214" s="22"/>
      <c r="U214" s="22"/>
      <c r="V214" s="13"/>
      <c r="W214" s="80"/>
      <c r="X214" s="80"/>
      <c r="Y214" s="93"/>
      <c r="Z214" s="94"/>
      <c r="AA214" s="22"/>
      <c r="AB214" s="30"/>
      <c r="AC214" s="30"/>
      <c r="AD214" s="22"/>
      <c r="AE214" s="22"/>
      <c r="AF214" s="22"/>
      <c r="AG214" s="22"/>
      <c r="AH214" s="22"/>
      <c r="AI214" s="22"/>
      <c r="AJ214" s="22"/>
      <c r="AK214" s="22"/>
      <c r="AL214" s="22"/>
      <c r="AM214" s="13"/>
      <c r="AN214" s="80"/>
      <c r="AO214" s="80"/>
      <c r="AP214" s="93"/>
      <c r="AQ214" s="94"/>
      <c r="AR214" s="22"/>
      <c r="AS214" s="30"/>
      <c r="AT214" s="30"/>
      <c r="AU214" s="22"/>
      <c r="AV214" s="22"/>
      <c r="AW214" s="22"/>
      <c r="AX214" s="22"/>
      <c r="AY214" s="22"/>
      <c r="AZ214" s="22"/>
      <c r="BA214" s="22"/>
      <c r="BB214" s="22"/>
      <c r="BC214" s="22"/>
      <c r="BD214" s="13"/>
      <c r="BE214" s="80"/>
      <c r="BF214" s="80"/>
      <c r="BG214" s="93"/>
      <c r="BH214" s="94"/>
      <c r="BI214" s="22"/>
      <c r="BJ214" s="30"/>
      <c r="BK214" s="30"/>
      <c r="BL214" s="22"/>
      <c r="BM214" s="22"/>
      <c r="BN214" s="22"/>
      <c r="BO214" s="22"/>
      <c r="BP214" s="22"/>
      <c r="BQ214" s="22"/>
      <c r="BR214" s="22"/>
      <c r="BS214" s="22"/>
      <c r="BT214" s="22"/>
      <c r="BU214" s="13"/>
      <c r="BV214" s="80"/>
      <c r="BW214" s="80"/>
      <c r="BX214" s="93"/>
      <c r="BY214" s="94"/>
      <c r="BZ214" s="22"/>
      <c r="CA214" s="30"/>
      <c r="CB214" s="30"/>
      <c r="CC214" s="22"/>
      <c r="CD214" s="22"/>
      <c r="CE214" s="22"/>
      <c r="CF214" s="22"/>
      <c r="CG214" s="22"/>
      <c r="CH214" s="22"/>
      <c r="CI214" s="22"/>
      <c r="CJ214" s="22"/>
      <c r="CK214" s="22"/>
      <c r="CL214" s="13"/>
      <c r="CM214" s="80"/>
      <c r="CN214" s="80"/>
      <c r="CO214" s="93"/>
      <c r="CP214" s="94"/>
      <c r="CQ214" s="22"/>
      <c r="CR214" s="30"/>
      <c r="CS214" s="30"/>
      <c r="CT214" s="22"/>
      <c r="CU214" s="22"/>
      <c r="CV214" s="22"/>
      <c r="CW214" s="22"/>
      <c r="CX214" s="22"/>
      <c r="CY214" s="22"/>
      <c r="CZ214" s="22"/>
      <c r="DA214" s="22"/>
      <c r="DB214" s="22"/>
      <c r="DC214" s="13"/>
      <c r="DD214" s="80"/>
      <c r="DE214" s="80"/>
      <c r="DF214" s="93"/>
      <c r="DG214" s="94"/>
      <c r="DH214" s="22"/>
      <c r="DI214" s="30"/>
      <c r="DJ214" s="30"/>
      <c r="DK214" s="22"/>
      <c r="DL214" s="22"/>
      <c r="DM214" s="22"/>
      <c r="DN214" s="22"/>
      <c r="DO214" s="22"/>
      <c r="DP214" s="22"/>
      <c r="DQ214" s="22"/>
      <c r="DR214" s="22"/>
      <c r="DS214" s="22"/>
      <c r="DT214" s="13"/>
      <c r="DU214" s="80"/>
      <c r="DV214" s="80"/>
      <c r="DW214" s="93"/>
      <c r="DX214" s="94"/>
      <c r="DY214" s="22"/>
      <c r="DZ214" s="30"/>
      <c r="EA214" s="30"/>
      <c r="EB214" s="22"/>
      <c r="EC214" s="22"/>
      <c r="ED214" s="22"/>
      <c r="EE214" s="22"/>
      <c r="EF214" s="22"/>
      <c r="EG214" s="22"/>
      <c r="EH214" s="22"/>
      <c r="EI214" s="22"/>
      <c r="EJ214" s="22"/>
      <c r="EK214" s="13"/>
      <c r="EL214" s="80"/>
      <c r="EM214" s="80"/>
      <c r="EN214" s="93"/>
      <c r="EO214" s="94"/>
      <c r="EP214" s="22"/>
      <c r="EQ214" s="30"/>
      <c r="ER214" s="30"/>
      <c r="ES214" s="22"/>
      <c r="ET214" s="22"/>
      <c r="EU214" s="22"/>
      <c r="EV214" s="22"/>
      <c r="EW214" s="22"/>
      <c r="EX214" s="22"/>
      <c r="EY214" s="22"/>
      <c r="EZ214" s="22"/>
      <c r="FA214" s="22"/>
      <c r="FB214" s="13"/>
      <c r="FC214" s="80"/>
      <c r="FD214" s="80"/>
      <c r="FE214" s="93"/>
      <c r="FF214" s="94"/>
      <c r="FG214" s="22"/>
      <c r="FH214" s="30"/>
      <c r="FI214" s="30"/>
      <c r="FJ214" s="22"/>
      <c r="FK214" s="22"/>
      <c r="FL214" s="22"/>
      <c r="FM214" s="22"/>
      <c r="FN214" s="22"/>
      <c r="FO214" s="22"/>
      <c r="FP214" s="22"/>
      <c r="FQ214" s="22"/>
      <c r="FR214" s="22"/>
      <c r="FS214" s="13"/>
    </row>
    <row r="215" spans="1:175" x14ac:dyDescent="0.2">
      <c r="A215" s="42">
        <v>782</v>
      </c>
      <c r="B215" s="61" t="str">
        <f>VLOOKUP($A215&amp;B$1,TEXTDF,(SPRCODE="DE")*2+(SPRCODE="FR")*3,FALSE)</f>
        <v>Betriebsaufwand gegliedert nach Kostenstellen</v>
      </c>
      <c r="C215" s="61"/>
      <c r="D215" s="61"/>
      <c r="E215" s="61"/>
      <c r="F215" s="102">
        <f>+F208</f>
        <v>2020</v>
      </c>
      <c r="G215" s="102">
        <f>+F215-1</f>
        <v>2019</v>
      </c>
      <c r="H215" s="103" t="s">
        <v>571</v>
      </c>
      <c r="I215" s="104" t="s">
        <v>572</v>
      </c>
      <c r="J215" s="22"/>
      <c r="K215" s="30"/>
      <c r="L215" s="30"/>
      <c r="M215" s="22"/>
      <c r="N215" s="22"/>
      <c r="O215" s="22"/>
      <c r="P215" s="22"/>
      <c r="Q215" s="22"/>
      <c r="R215" s="22"/>
      <c r="S215" s="22"/>
      <c r="T215" s="22"/>
      <c r="U215" s="22"/>
      <c r="V215" s="13"/>
      <c r="W215" s="102">
        <v>2020</v>
      </c>
      <c r="X215" s="102">
        <v>2019</v>
      </c>
      <c r="Y215" s="103" t="s">
        <v>571</v>
      </c>
      <c r="Z215" s="104" t="s">
        <v>572</v>
      </c>
      <c r="AA215" s="22"/>
      <c r="AB215" s="30"/>
      <c r="AC215" s="30"/>
      <c r="AD215" s="22"/>
      <c r="AE215" s="22"/>
      <c r="AF215" s="22"/>
      <c r="AG215" s="22"/>
      <c r="AH215" s="22"/>
      <c r="AI215" s="22"/>
      <c r="AJ215" s="22"/>
      <c r="AK215" s="22"/>
      <c r="AL215" s="22"/>
      <c r="AM215" s="13"/>
      <c r="AN215" s="102">
        <v>2020</v>
      </c>
      <c r="AO215" s="102">
        <v>2019</v>
      </c>
      <c r="AP215" s="103" t="s">
        <v>571</v>
      </c>
      <c r="AQ215" s="104" t="s">
        <v>572</v>
      </c>
      <c r="AR215" s="22"/>
      <c r="AS215" s="30"/>
      <c r="AT215" s="30"/>
      <c r="AU215" s="22"/>
      <c r="AV215" s="22"/>
      <c r="AW215" s="22"/>
      <c r="AX215" s="22"/>
      <c r="AY215" s="22"/>
      <c r="AZ215" s="22"/>
      <c r="BA215" s="22"/>
      <c r="BB215" s="22"/>
      <c r="BC215" s="22"/>
      <c r="BD215" s="13"/>
      <c r="BE215" s="102">
        <v>2020</v>
      </c>
      <c r="BF215" s="102">
        <v>2019</v>
      </c>
      <c r="BG215" s="103" t="s">
        <v>571</v>
      </c>
      <c r="BH215" s="104" t="s">
        <v>572</v>
      </c>
      <c r="BI215" s="22"/>
      <c r="BJ215" s="30"/>
      <c r="BK215" s="30"/>
      <c r="BL215" s="22"/>
      <c r="BM215" s="22"/>
      <c r="BN215" s="22"/>
      <c r="BO215" s="22"/>
      <c r="BP215" s="22"/>
      <c r="BQ215" s="22"/>
      <c r="BR215" s="22"/>
      <c r="BS215" s="22"/>
      <c r="BT215" s="22"/>
      <c r="BU215" s="13"/>
      <c r="BV215" s="102">
        <v>2020</v>
      </c>
      <c r="BW215" s="102">
        <v>2019</v>
      </c>
      <c r="BX215" s="103" t="s">
        <v>571</v>
      </c>
      <c r="BY215" s="104" t="s">
        <v>572</v>
      </c>
      <c r="BZ215" s="22"/>
      <c r="CA215" s="30"/>
      <c r="CB215" s="30"/>
      <c r="CC215" s="22"/>
      <c r="CD215" s="22"/>
      <c r="CE215" s="22"/>
      <c r="CF215" s="22"/>
      <c r="CG215" s="22"/>
      <c r="CH215" s="22"/>
      <c r="CI215" s="22"/>
      <c r="CJ215" s="22"/>
      <c r="CK215" s="22"/>
      <c r="CL215" s="13"/>
      <c r="CM215" s="102">
        <v>2020</v>
      </c>
      <c r="CN215" s="102">
        <v>2019</v>
      </c>
      <c r="CO215" s="103" t="s">
        <v>571</v>
      </c>
      <c r="CP215" s="104" t="s">
        <v>572</v>
      </c>
      <c r="CQ215" s="22"/>
      <c r="CR215" s="30"/>
      <c r="CS215" s="30"/>
      <c r="CT215" s="22"/>
      <c r="CU215" s="22"/>
      <c r="CV215" s="22"/>
      <c r="CW215" s="22"/>
      <c r="CX215" s="22"/>
      <c r="CY215" s="22"/>
      <c r="CZ215" s="22"/>
      <c r="DA215" s="22"/>
      <c r="DB215" s="22"/>
      <c r="DC215" s="13"/>
      <c r="DD215" s="102">
        <v>2020</v>
      </c>
      <c r="DE215" s="102">
        <v>2019</v>
      </c>
      <c r="DF215" s="103" t="s">
        <v>571</v>
      </c>
      <c r="DG215" s="104" t="s">
        <v>572</v>
      </c>
      <c r="DH215" s="22"/>
      <c r="DI215" s="30"/>
      <c r="DJ215" s="30"/>
      <c r="DK215" s="22"/>
      <c r="DL215" s="22"/>
      <c r="DM215" s="22"/>
      <c r="DN215" s="22"/>
      <c r="DO215" s="22"/>
      <c r="DP215" s="22"/>
      <c r="DQ215" s="22"/>
      <c r="DR215" s="22"/>
      <c r="DS215" s="22"/>
      <c r="DT215" s="13"/>
      <c r="DU215" s="102">
        <v>2020</v>
      </c>
      <c r="DV215" s="102">
        <v>2019</v>
      </c>
      <c r="DW215" s="103" t="s">
        <v>571</v>
      </c>
      <c r="DX215" s="104" t="s">
        <v>572</v>
      </c>
      <c r="DY215" s="22"/>
      <c r="DZ215" s="30"/>
      <c r="EA215" s="30"/>
      <c r="EB215" s="22"/>
      <c r="EC215" s="22"/>
      <c r="ED215" s="22"/>
      <c r="EE215" s="22"/>
      <c r="EF215" s="22"/>
      <c r="EG215" s="22"/>
      <c r="EH215" s="22"/>
      <c r="EI215" s="22"/>
      <c r="EJ215" s="22"/>
      <c r="EK215" s="13"/>
      <c r="EL215" s="102">
        <v>2020</v>
      </c>
      <c r="EM215" s="102">
        <v>2019</v>
      </c>
      <c r="EN215" s="103" t="s">
        <v>571</v>
      </c>
      <c r="EO215" s="104" t="s">
        <v>572</v>
      </c>
      <c r="EP215" s="22"/>
      <c r="EQ215" s="30"/>
      <c r="ER215" s="30"/>
      <c r="ES215" s="22"/>
      <c r="ET215" s="22"/>
      <c r="EU215" s="22"/>
      <c r="EV215" s="22"/>
      <c r="EW215" s="22"/>
      <c r="EX215" s="22"/>
      <c r="EY215" s="22"/>
      <c r="EZ215" s="22"/>
      <c r="FA215" s="22"/>
      <c r="FB215" s="13"/>
      <c r="FC215" s="102">
        <v>2020</v>
      </c>
      <c r="FD215" s="102">
        <v>2019</v>
      </c>
      <c r="FE215" s="103" t="s">
        <v>571</v>
      </c>
      <c r="FF215" s="104" t="s">
        <v>572</v>
      </c>
      <c r="FG215" s="22"/>
      <c r="FH215" s="30"/>
      <c r="FI215" s="30"/>
      <c r="FJ215" s="22"/>
      <c r="FK215" s="22"/>
      <c r="FL215" s="22"/>
      <c r="FM215" s="22"/>
      <c r="FN215" s="22"/>
      <c r="FO215" s="22"/>
      <c r="FP215" s="22"/>
      <c r="FQ215" s="22"/>
      <c r="FR215" s="22"/>
      <c r="FS215" s="13"/>
    </row>
    <row r="216" spans="1:175" x14ac:dyDescent="0.2">
      <c r="A216" s="42">
        <v>783</v>
      </c>
      <c r="B216" s="67" t="str">
        <f>VLOOKUP($A216&amp;B$1,TEXTDF,(SPRCODE="DE")*2+(SPRCODE="FR")*3,FALSE)</f>
        <v>Total Betriebsaufwand</v>
      </c>
      <c r="C216" s="67"/>
      <c r="D216" s="67"/>
      <c r="E216" s="67"/>
      <c r="F216" s="68">
        <f>+SUBTOTAL(9,F217:F225)</f>
        <v>845931.27047829563</v>
      </c>
      <c r="G216" s="68">
        <f>+SUBTOTAL(9,G217:G225)</f>
        <v>894919.7327680717</v>
      </c>
      <c r="H216" s="69">
        <f t="shared" ref="H216:H225" si="122">+IFERROR(F216-G216,"")</f>
        <v>-48988.462289776071</v>
      </c>
      <c r="I216" s="70">
        <f t="shared" ref="I216:I225" si="123">+IFERROR(F216/G216-1,"")</f>
        <v>-5.47406214166829E-2</v>
      </c>
      <c r="J216" s="22"/>
      <c r="K216" s="30"/>
      <c r="L216" s="30"/>
      <c r="M216" s="22"/>
      <c r="N216" s="22"/>
      <c r="O216" s="22"/>
      <c r="P216" s="22"/>
      <c r="Q216" s="22"/>
      <c r="R216" s="22"/>
      <c r="S216" s="22"/>
      <c r="T216" s="22"/>
      <c r="U216" s="22"/>
      <c r="V216" s="13"/>
      <c r="W216" s="68">
        <v>243464.44889554611</v>
      </c>
      <c r="X216" s="68">
        <v>250392.9517820921</v>
      </c>
      <c r="Y216" s="69">
        <v>-6928.5028865459899</v>
      </c>
      <c r="Z216" s="70">
        <v>-2.7670518827445312E-2</v>
      </c>
      <c r="AA216" s="22"/>
      <c r="AB216" s="30"/>
      <c r="AC216" s="30"/>
      <c r="AD216" s="22"/>
      <c r="AE216" s="22"/>
      <c r="AF216" s="22"/>
      <c r="AG216" s="22"/>
      <c r="AH216" s="22"/>
      <c r="AI216" s="22"/>
      <c r="AJ216" s="22"/>
      <c r="AK216" s="22"/>
      <c r="AL216" s="22"/>
      <c r="AM216" s="13"/>
      <c r="AN216" s="68">
        <v>203744.46832000001</v>
      </c>
      <c r="AO216" s="68">
        <v>219678.87468453613</v>
      </c>
      <c r="AP216" s="69">
        <v>-15934.406364536117</v>
      </c>
      <c r="AQ216" s="70">
        <v>-7.2534996309582711E-2</v>
      </c>
      <c r="AR216" s="22"/>
      <c r="AS216" s="30"/>
      <c r="AT216" s="30"/>
      <c r="AU216" s="22"/>
      <c r="AV216" s="22"/>
      <c r="AW216" s="22"/>
      <c r="AX216" s="22"/>
      <c r="AY216" s="22"/>
      <c r="AZ216" s="22"/>
      <c r="BA216" s="22"/>
      <c r="BB216" s="22"/>
      <c r="BC216" s="22"/>
      <c r="BD216" s="13"/>
      <c r="BE216" s="68">
        <v>79617.34046523711</v>
      </c>
      <c r="BF216" s="68">
        <v>87315.786418158459</v>
      </c>
      <c r="BG216" s="69">
        <v>-7698.4459529213491</v>
      </c>
      <c r="BH216" s="70">
        <v>-8.8167859086250577E-2</v>
      </c>
      <c r="BI216" s="22"/>
      <c r="BJ216" s="30"/>
      <c r="BK216" s="30"/>
      <c r="BL216" s="22"/>
      <c r="BM216" s="22"/>
      <c r="BN216" s="22"/>
      <c r="BO216" s="22"/>
      <c r="BP216" s="22"/>
      <c r="BQ216" s="22"/>
      <c r="BR216" s="22"/>
      <c r="BS216" s="22"/>
      <c r="BT216" s="22"/>
      <c r="BU216" s="13"/>
      <c r="BV216" s="68">
        <v>97885.246782642891</v>
      </c>
      <c r="BW216" s="68">
        <v>101141.34090000001</v>
      </c>
      <c r="BX216" s="69">
        <v>-3256.0941173571191</v>
      </c>
      <c r="BY216" s="70">
        <v>-3.2193503550407399E-2</v>
      </c>
      <c r="BZ216" s="22"/>
      <c r="CA216" s="30"/>
      <c r="CB216" s="30"/>
      <c r="CC216" s="22"/>
      <c r="CD216" s="22"/>
      <c r="CE216" s="22"/>
      <c r="CF216" s="22"/>
      <c r="CG216" s="22"/>
      <c r="CH216" s="22"/>
      <c r="CI216" s="22"/>
      <c r="CJ216" s="22"/>
      <c r="CK216" s="22"/>
      <c r="CL216" s="13"/>
      <c r="CM216" s="68">
        <v>62742.404448412744</v>
      </c>
      <c r="CN216" s="68">
        <v>69643.769103285027</v>
      </c>
      <c r="CO216" s="69">
        <v>-6901.3646548722827</v>
      </c>
      <c r="CP216" s="70">
        <v>-9.9095220487524616E-2</v>
      </c>
      <c r="CQ216" s="22"/>
      <c r="CR216" s="30"/>
      <c r="CS216" s="30"/>
      <c r="CT216" s="22"/>
      <c r="CU216" s="22"/>
      <c r="CV216" s="22"/>
      <c r="CW216" s="22"/>
      <c r="CX216" s="22"/>
      <c r="CY216" s="22"/>
      <c r="CZ216" s="22"/>
      <c r="DA216" s="22"/>
      <c r="DB216" s="22"/>
      <c r="DC216" s="13"/>
      <c r="DD216" s="68">
        <v>24920.826546956632</v>
      </c>
      <c r="DE216" s="68">
        <v>26137.723999999995</v>
      </c>
      <c r="DF216" s="69">
        <v>-1216.8974530433625</v>
      </c>
      <c r="DG216" s="70">
        <v>-4.6557131487170111E-2</v>
      </c>
      <c r="DH216" s="22"/>
      <c r="DI216" s="30"/>
      <c r="DJ216" s="30"/>
      <c r="DK216" s="22"/>
      <c r="DL216" s="22"/>
      <c r="DM216" s="22"/>
      <c r="DN216" s="22"/>
      <c r="DO216" s="22"/>
      <c r="DP216" s="22"/>
      <c r="DQ216" s="22"/>
      <c r="DR216" s="22"/>
      <c r="DS216" s="22"/>
      <c r="DT216" s="13"/>
      <c r="DU216" s="68">
        <v>102933.66350949999</v>
      </c>
      <c r="DV216" s="68">
        <v>105573.56211</v>
      </c>
      <c r="DW216" s="69">
        <v>-2639.8986005000042</v>
      </c>
      <c r="DX216" s="70">
        <v>-2.5005300074552927E-2</v>
      </c>
      <c r="DY216" s="22"/>
      <c r="DZ216" s="30"/>
      <c r="EA216" s="30"/>
      <c r="EB216" s="22"/>
      <c r="EC216" s="22"/>
      <c r="ED216" s="22"/>
      <c r="EE216" s="22"/>
      <c r="EF216" s="22"/>
      <c r="EG216" s="22"/>
      <c r="EH216" s="22"/>
      <c r="EI216" s="22"/>
      <c r="EJ216" s="22"/>
      <c r="EK216" s="13"/>
      <c r="EL216" s="68">
        <v>29816.718530000002</v>
      </c>
      <c r="EM216" s="68">
        <v>34180.813979999999</v>
      </c>
      <c r="EN216" s="69">
        <v>-4364.0954499999971</v>
      </c>
      <c r="EO216" s="70">
        <v>-0.12767675610515106</v>
      </c>
      <c r="EP216" s="22"/>
      <c r="EQ216" s="30"/>
      <c r="ER216" s="30"/>
      <c r="ES216" s="22"/>
      <c r="ET216" s="22"/>
      <c r="EU216" s="22"/>
      <c r="EV216" s="22"/>
      <c r="EW216" s="22"/>
      <c r="EX216" s="22"/>
      <c r="EY216" s="22"/>
      <c r="EZ216" s="22"/>
      <c r="FA216" s="22"/>
      <c r="FB216" s="13"/>
      <c r="FC216" s="68">
        <v>806.15297999999996</v>
      </c>
      <c r="FD216" s="68">
        <v>854.90979000000016</v>
      </c>
      <c r="FE216" s="69">
        <v>-48.7568100000002</v>
      </c>
      <c r="FF216" s="70">
        <v>-5.7031526098209939E-2</v>
      </c>
      <c r="FG216" s="22"/>
      <c r="FH216" s="30"/>
      <c r="FI216" s="30"/>
      <c r="FJ216" s="22"/>
      <c r="FK216" s="22"/>
      <c r="FL216" s="22"/>
      <c r="FM216" s="22"/>
      <c r="FN216" s="22"/>
      <c r="FO216" s="22"/>
      <c r="FP216" s="22"/>
      <c r="FQ216" s="22"/>
      <c r="FR216" s="22"/>
      <c r="FS216" s="13"/>
    </row>
    <row r="217" spans="1:175" x14ac:dyDescent="0.2">
      <c r="A217" s="42">
        <v>784</v>
      </c>
      <c r="B217" s="46"/>
      <c r="C217" s="86" t="str">
        <f>VLOOKUP($A217&amp;C$1,TEXTDF,(SPRCODE="DE")*2+(SPRCODE="FR")*3,FALSE)</f>
        <v>Abschluss- und Verwaltungskosten</v>
      </c>
      <c r="D217" s="86"/>
      <c r="E217" s="46"/>
      <c r="F217" s="80">
        <f>+SUBTOTAL(9,F218:F223)</f>
        <v>737227.33873341477</v>
      </c>
      <c r="G217" s="80">
        <f>+SUBTOTAL(9,G218:G223)</f>
        <v>778910.9764869397</v>
      </c>
      <c r="H217" s="93">
        <f t="shared" si="122"/>
        <v>-41683.637753524934</v>
      </c>
      <c r="I217" s="94">
        <f t="shared" si="123"/>
        <v>-5.3515278397445742E-2</v>
      </c>
      <c r="J217" s="22"/>
      <c r="K217" s="30"/>
      <c r="L217" s="30"/>
      <c r="M217" s="22"/>
      <c r="N217" s="22"/>
      <c r="O217" s="22"/>
      <c r="P217" s="22"/>
      <c r="Q217" s="22"/>
      <c r="R217" s="22"/>
      <c r="S217" s="22"/>
      <c r="T217" s="22"/>
      <c r="U217" s="22"/>
      <c r="V217" s="13"/>
      <c r="W217" s="80">
        <v>205982.25032881903</v>
      </c>
      <c r="X217" s="80">
        <v>211706.16633199924</v>
      </c>
      <c r="Y217" s="93">
        <v>-5723.9160031802021</v>
      </c>
      <c r="Z217" s="94">
        <v>-2.7037077390574926E-2</v>
      </c>
      <c r="AA217" s="22"/>
      <c r="AB217" s="30"/>
      <c r="AC217" s="30"/>
      <c r="AD217" s="22"/>
      <c r="AE217" s="22"/>
      <c r="AF217" s="22"/>
      <c r="AG217" s="22"/>
      <c r="AH217" s="22"/>
      <c r="AI217" s="22"/>
      <c r="AJ217" s="22"/>
      <c r="AK217" s="22"/>
      <c r="AL217" s="22"/>
      <c r="AM217" s="13"/>
      <c r="AN217" s="80">
        <v>177863.01532000001</v>
      </c>
      <c r="AO217" s="80">
        <v>193137.89376453613</v>
      </c>
      <c r="AP217" s="93">
        <v>-15274.878444536123</v>
      </c>
      <c r="AQ217" s="94">
        <v>-7.9087941505453507E-2</v>
      </c>
      <c r="AR217" s="22"/>
      <c r="AS217" s="30"/>
      <c r="AT217" s="30"/>
      <c r="AU217" s="22"/>
      <c r="AV217" s="22"/>
      <c r="AW217" s="22"/>
      <c r="AX217" s="22"/>
      <c r="AY217" s="22"/>
      <c r="AZ217" s="22"/>
      <c r="BA217" s="22"/>
      <c r="BB217" s="22"/>
      <c r="BC217" s="22"/>
      <c r="BD217" s="13"/>
      <c r="BE217" s="80">
        <v>70009.608815786371</v>
      </c>
      <c r="BF217" s="80">
        <v>72679.778025773645</v>
      </c>
      <c r="BG217" s="93">
        <v>-2670.1692099872744</v>
      </c>
      <c r="BH217" s="94">
        <v>-3.6738819001901457E-2</v>
      </c>
      <c r="BI217" s="22"/>
      <c r="BJ217" s="30"/>
      <c r="BK217" s="30"/>
      <c r="BL217" s="22"/>
      <c r="BM217" s="22"/>
      <c r="BN217" s="22"/>
      <c r="BO217" s="22"/>
      <c r="BP217" s="22"/>
      <c r="BQ217" s="22"/>
      <c r="BR217" s="22"/>
      <c r="BS217" s="22"/>
      <c r="BT217" s="22"/>
      <c r="BU217" s="13"/>
      <c r="BV217" s="80">
        <v>93326.052200000137</v>
      </c>
      <c r="BW217" s="80">
        <v>97041.60560000001</v>
      </c>
      <c r="BX217" s="93">
        <v>-3715.5533999998734</v>
      </c>
      <c r="BY217" s="94">
        <v>-3.8288251487873959E-2</v>
      </c>
      <c r="BZ217" s="22"/>
      <c r="CA217" s="30"/>
      <c r="CB217" s="30"/>
      <c r="CC217" s="22"/>
      <c r="CD217" s="22"/>
      <c r="CE217" s="22"/>
      <c r="CF217" s="22"/>
      <c r="CG217" s="22"/>
      <c r="CH217" s="22"/>
      <c r="CI217" s="22"/>
      <c r="CJ217" s="22"/>
      <c r="CK217" s="22"/>
      <c r="CL217" s="13"/>
      <c r="CM217" s="80">
        <v>54666.147076552516</v>
      </c>
      <c r="CN217" s="80">
        <v>61117.456314530711</v>
      </c>
      <c r="CO217" s="93">
        <v>-6451.3092379781956</v>
      </c>
      <c r="CP217" s="94">
        <v>-0.10555591850514223</v>
      </c>
      <c r="CQ217" s="22"/>
      <c r="CR217" s="30"/>
      <c r="CS217" s="30"/>
      <c r="CT217" s="22"/>
      <c r="CU217" s="22"/>
      <c r="CV217" s="22"/>
      <c r="CW217" s="22"/>
      <c r="CX217" s="22"/>
      <c r="CY217" s="22"/>
      <c r="CZ217" s="22"/>
      <c r="DA217" s="22"/>
      <c r="DB217" s="22"/>
      <c r="DC217" s="13"/>
      <c r="DD217" s="80">
        <v>22819.826546956632</v>
      </c>
      <c r="DE217" s="80">
        <v>24005.723999999995</v>
      </c>
      <c r="DF217" s="93">
        <v>-1185.8974530433625</v>
      </c>
      <c r="DG217" s="94">
        <v>-4.9400611830885066E-2</v>
      </c>
      <c r="DH217" s="22"/>
      <c r="DI217" s="30"/>
      <c r="DJ217" s="30"/>
      <c r="DK217" s="22"/>
      <c r="DL217" s="22"/>
      <c r="DM217" s="22"/>
      <c r="DN217" s="22"/>
      <c r="DO217" s="22"/>
      <c r="DP217" s="22"/>
      <c r="DQ217" s="22"/>
      <c r="DR217" s="22"/>
      <c r="DS217" s="22"/>
      <c r="DT217" s="13"/>
      <c r="DU217" s="80">
        <v>92270.539259500001</v>
      </c>
      <c r="DV217" s="80">
        <v>95028.479349999994</v>
      </c>
      <c r="DW217" s="93">
        <v>-2757.9400904999929</v>
      </c>
      <c r="DX217" s="94">
        <v>-2.9022247955186264E-2</v>
      </c>
      <c r="DY217" s="22"/>
      <c r="DZ217" s="30"/>
      <c r="EA217" s="30"/>
      <c r="EB217" s="22"/>
      <c r="EC217" s="22"/>
      <c r="ED217" s="22"/>
      <c r="EE217" s="22"/>
      <c r="EF217" s="22"/>
      <c r="EG217" s="22"/>
      <c r="EH217" s="22"/>
      <c r="EI217" s="22"/>
      <c r="EJ217" s="22"/>
      <c r="EK217" s="13"/>
      <c r="EL217" s="80">
        <v>19756.519530000001</v>
      </c>
      <c r="EM217" s="80">
        <v>23606.125980000001</v>
      </c>
      <c r="EN217" s="93">
        <v>-3849.6064499999993</v>
      </c>
      <c r="EO217" s="94">
        <v>-0.16307658669878877</v>
      </c>
      <c r="EP217" s="22"/>
      <c r="EQ217" s="30"/>
      <c r="ER217" s="30"/>
      <c r="ES217" s="22"/>
      <c r="ET217" s="22"/>
      <c r="EU217" s="22"/>
      <c r="EV217" s="22"/>
      <c r="EW217" s="22"/>
      <c r="EX217" s="22"/>
      <c r="EY217" s="22"/>
      <c r="EZ217" s="22"/>
      <c r="FA217" s="22"/>
      <c r="FB217" s="13"/>
      <c r="FC217" s="80">
        <v>533.37965579999991</v>
      </c>
      <c r="FD217" s="80">
        <v>587.74712010000019</v>
      </c>
      <c r="FE217" s="93">
        <v>-54.367464300000279</v>
      </c>
      <c r="FF217" s="94">
        <v>-9.2501455882506245E-2</v>
      </c>
      <c r="FG217" s="22"/>
      <c r="FH217" s="30"/>
      <c r="FI217" s="30"/>
      <c r="FJ217" s="22"/>
      <c r="FK217" s="22"/>
      <c r="FL217" s="22"/>
      <c r="FM217" s="22"/>
      <c r="FN217" s="22"/>
      <c r="FO217" s="22"/>
      <c r="FP217" s="22"/>
      <c r="FQ217" s="22"/>
      <c r="FR217" s="22"/>
      <c r="FS217" s="13"/>
    </row>
    <row r="218" spans="1:175" x14ac:dyDescent="0.2">
      <c r="A218" s="42">
        <v>785</v>
      </c>
      <c r="B218" s="46"/>
      <c r="C218" s="86"/>
      <c r="D218" s="79" t="str">
        <f>VLOOKUP($A218&amp;D$1,TEXTDF,(SPRCODE="DE")*2+(SPRCODE="FR")*3,FALSE)</f>
        <v>Abschlussaufwendungen</v>
      </c>
      <c r="E218" s="74"/>
      <c r="F218" s="75">
        <f>+SUBTOTAL(9,F219:F221)</f>
        <v>225185.21619412428</v>
      </c>
      <c r="G218" s="75">
        <f>+SUBTOTAL(9,G219:G221)</f>
        <v>228873.81684998321</v>
      </c>
      <c r="H218" s="76">
        <f t="shared" si="122"/>
        <v>-3688.6006558589288</v>
      </c>
      <c r="I218" s="87">
        <f t="shared" si="123"/>
        <v>-1.6116306821922999E-2</v>
      </c>
      <c r="J218" s="22"/>
      <c r="K218" s="30"/>
      <c r="L218" s="30"/>
      <c r="M218" s="22"/>
      <c r="N218" s="22"/>
      <c r="O218" s="22"/>
      <c r="P218" s="22"/>
      <c r="Q218" s="22"/>
      <c r="R218" s="22"/>
      <c r="S218" s="22"/>
      <c r="T218" s="22"/>
      <c r="U218" s="22"/>
      <c r="V218" s="13"/>
      <c r="W218" s="75">
        <v>56907.786770000006</v>
      </c>
      <c r="X218" s="75">
        <v>60135.442820000004</v>
      </c>
      <c r="Y218" s="76">
        <v>-3227.6560499999978</v>
      </c>
      <c r="Z218" s="87">
        <v>-5.3673106884090882E-2</v>
      </c>
      <c r="AA218" s="22"/>
      <c r="AB218" s="30"/>
      <c r="AC218" s="30"/>
      <c r="AD218" s="22"/>
      <c r="AE218" s="22"/>
      <c r="AF218" s="22"/>
      <c r="AG218" s="22"/>
      <c r="AH218" s="22"/>
      <c r="AI218" s="22"/>
      <c r="AJ218" s="22"/>
      <c r="AK218" s="22"/>
      <c r="AL218" s="22"/>
      <c r="AM218" s="13"/>
      <c r="AN218" s="75">
        <v>77504.196369999991</v>
      </c>
      <c r="AO218" s="75">
        <v>70576.541584536113</v>
      </c>
      <c r="AP218" s="76">
        <v>6927.6547854638775</v>
      </c>
      <c r="AQ218" s="87">
        <v>9.8158037074769E-2</v>
      </c>
      <c r="AR218" s="22"/>
      <c r="AS218" s="30"/>
      <c r="AT218" s="30"/>
      <c r="AU218" s="22"/>
      <c r="AV218" s="22"/>
      <c r="AW218" s="22"/>
      <c r="AX218" s="22"/>
      <c r="AY218" s="22"/>
      <c r="AZ218" s="22"/>
      <c r="BA218" s="22"/>
      <c r="BB218" s="22"/>
      <c r="BC218" s="22"/>
      <c r="BD218" s="13"/>
      <c r="BE218" s="75">
        <v>14380.545598712499</v>
      </c>
      <c r="BF218" s="75">
        <v>14189.171480999998</v>
      </c>
      <c r="BG218" s="76">
        <v>191.37411771250117</v>
      </c>
      <c r="BH218" s="87">
        <v>1.3487335604390971E-2</v>
      </c>
      <c r="BI218" s="22"/>
      <c r="BJ218" s="30"/>
      <c r="BK218" s="30"/>
      <c r="BL218" s="22"/>
      <c r="BM218" s="22"/>
      <c r="BN218" s="22"/>
      <c r="BO218" s="22"/>
      <c r="BP218" s="22"/>
      <c r="BQ218" s="22"/>
      <c r="BR218" s="22"/>
      <c r="BS218" s="22"/>
      <c r="BT218" s="22"/>
      <c r="BU218" s="13"/>
      <c r="BV218" s="75">
        <v>13454.557564999997</v>
      </c>
      <c r="BW218" s="75">
        <v>20963.161431500004</v>
      </c>
      <c r="BX218" s="76">
        <v>-7508.6038665000069</v>
      </c>
      <c r="BY218" s="87">
        <v>-0.35818089227788452</v>
      </c>
      <c r="BZ218" s="22"/>
      <c r="CA218" s="30"/>
      <c r="CB218" s="30"/>
      <c r="CC218" s="22"/>
      <c r="CD218" s="22"/>
      <c r="CE218" s="22"/>
      <c r="CF218" s="22"/>
      <c r="CG218" s="22"/>
      <c r="CH218" s="22"/>
      <c r="CI218" s="22"/>
      <c r="CJ218" s="22"/>
      <c r="CK218" s="22"/>
      <c r="CL218" s="13"/>
      <c r="CM218" s="75">
        <v>29990.431492200973</v>
      </c>
      <c r="CN218" s="75">
        <v>32343.919032947062</v>
      </c>
      <c r="CO218" s="76">
        <v>-2353.4875407460895</v>
      </c>
      <c r="CP218" s="87">
        <v>-7.2764451900485971E-2</v>
      </c>
      <c r="CQ218" s="22"/>
      <c r="CR218" s="30"/>
      <c r="CS218" s="30"/>
      <c r="CT218" s="22"/>
      <c r="CU218" s="22"/>
      <c r="CV218" s="22"/>
      <c r="CW218" s="22"/>
      <c r="CX218" s="22"/>
      <c r="CY218" s="22"/>
      <c r="CZ218" s="22"/>
      <c r="DA218" s="22"/>
      <c r="DB218" s="22"/>
      <c r="DC218" s="13"/>
      <c r="DD218" s="75">
        <v>4765.9726682108085</v>
      </c>
      <c r="DE218" s="75">
        <v>4932.0140000000001</v>
      </c>
      <c r="DF218" s="76">
        <v>-166.04133178919164</v>
      </c>
      <c r="DG218" s="87">
        <v>-3.3666030102345923E-2</v>
      </c>
      <c r="DH218" s="22"/>
      <c r="DI218" s="30"/>
      <c r="DJ218" s="30"/>
      <c r="DK218" s="22"/>
      <c r="DL218" s="22"/>
      <c r="DM218" s="22"/>
      <c r="DN218" s="22"/>
      <c r="DO218" s="22"/>
      <c r="DP218" s="22"/>
      <c r="DQ218" s="22"/>
      <c r="DR218" s="22"/>
      <c r="DS218" s="22"/>
      <c r="DT218" s="13"/>
      <c r="DU218" s="75">
        <v>28003.591</v>
      </c>
      <c r="DV218" s="75">
        <v>25474.281000000003</v>
      </c>
      <c r="DW218" s="76">
        <v>2529.3099999999977</v>
      </c>
      <c r="DX218" s="87">
        <v>9.9288768935225091E-2</v>
      </c>
      <c r="DY218" s="22"/>
      <c r="DZ218" s="30"/>
      <c r="EA218" s="30"/>
      <c r="EB218" s="22"/>
      <c r="EC218" s="22"/>
      <c r="ED218" s="22"/>
      <c r="EE218" s="22"/>
      <c r="EF218" s="22"/>
      <c r="EG218" s="22"/>
      <c r="EH218" s="22"/>
      <c r="EI218" s="22"/>
      <c r="EJ218" s="22"/>
      <c r="EK218" s="13"/>
      <c r="EL218" s="75">
        <v>71.400530000000003</v>
      </c>
      <c r="EM218" s="75">
        <v>126.43698000000001</v>
      </c>
      <c r="EN218" s="76">
        <v>-55.036450000000002</v>
      </c>
      <c r="EO218" s="87">
        <v>-0.43528760335781513</v>
      </c>
      <c r="EP218" s="22"/>
      <c r="EQ218" s="30"/>
      <c r="ER218" s="30"/>
      <c r="ES218" s="22"/>
      <c r="ET218" s="22"/>
      <c r="EU218" s="22"/>
      <c r="EV218" s="22"/>
      <c r="EW218" s="22"/>
      <c r="EX218" s="22"/>
      <c r="EY218" s="22"/>
      <c r="EZ218" s="22"/>
      <c r="FA218" s="22"/>
      <c r="FB218" s="13"/>
      <c r="FC218" s="75">
        <v>106.7342</v>
      </c>
      <c r="FD218" s="75">
        <v>132.84852000000001</v>
      </c>
      <c r="FE218" s="76">
        <v>-26.114320000000006</v>
      </c>
      <c r="FF218" s="87">
        <v>-0.19657215601649158</v>
      </c>
      <c r="FG218" s="22"/>
      <c r="FH218" s="30"/>
      <c r="FI218" s="30"/>
      <c r="FJ218" s="22"/>
      <c r="FK218" s="22"/>
      <c r="FL218" s="22"/>
      <c r="FM218" s="22"/>
      <c r="FN218" s="22"/>
      <c r="FO218" s="22"/>
      <c r="FP218" s="22"/>
      <c r="FQ218" s="22"/>
      <c r="FR218" s="22"/>
      <c r="FS218" s="13"/>
    </row>
    <row r="219" spans="1:175" x14ac:dyDescent="0.2">
      <c r="A219" s="42">
        <v>786</v>
      </c>
      <c r="B219" s="46"/>
      <c r="C219" s="46"/>
      <c r="D219" s="46"/>
      <c r="E219" s="81" t="str">
        <f>VLOOKUP($A219&amp;E$1,TEXTDF,(SPRCODE="DE")*2+(SPRCODE="FR")*3,FALSE)</f>
        <v>an Broker und Makler</v>
      </c>
      <c r="F219" s="65">
        <f t="shared" ref="F219:F223" si="124">+W219*$G$5+AN219*$H$5+BE219*$I$5+BV219*$K$5+CM219*$L$5+DD219*$M$5+DU219*$N$5+EL219*$P$5+FC219*$Q$5</f>
        <v>93487.879152061505</v>
      </c>
      <c r="G219" s="65">
        <f t="shared" ref="G219:G223" si="125">+X219*$G$5+AO219*$H$5+BF219*$I$5+BW219*$K$5+CN219*$L$5+DE219*$M$5+DV219*$N$5+EM219*$P$5+FD219*$Q$5</f>
        <v>94244.228559536117</v>
      </c>
      <c r="H219" s="72">
        <f t="shared" si="122"/>
        <v>-756.34940747461224</v>
      </c>
      <c r="I219" s="107">
        <f t="shared" si="123"/>
        <v>-8.0254188403358073E-3</v>
      </c>
      <c r="J219" s="22"/>
      <c r="K219" s="30"/>
      <c r="L219" s="30"/>
      <c r="M219" s="22"/>
      <c r="N219" s="22"/>
      <c r="O219" s="22"/>
      <c r="P219" s="22"/>
      <c r="Q219" s="22"/>
      <c r="R219" s="22"/>
      <c r="S219" s="22"/>
      <c r="T219" s="22"/>
      <c r="U219" s="22"/>
      <c r="V219" s="13"/>
      <c r="W219" s="65">
        <v>35199.411400000005</v>
      </c>
      <c r="X219" s="65">
        <v>34831.773050000003</v>
      </c>
      <c r="Y219" s="72">
        <v>367.63835000000108</v>
      </c>
      <c r="Z219" s="107">
        <v>1.0554683778866591E-2</v>
      </c>
      <c r="AA219" s="22"/>
      <c r="AB219" s="30"/>
      <c r="AC219" s="30"/>
      <c r="AD219" s="22"/>
      <c r="AE219" s="22"/>
      <c r="AF219" s="22"/>
      <c r="AG219" s="22"/>
      <c r="AH219" s="22"/>
      <c r="AI219" s="22"/>
      <c r="AJ219" s="22"/>
      <c r="AK219" s="22"/>
      <c r="AL219" s="22"/>
      <c r="AM219" s="13"/>
      <c r="AN219" s="65">
        <v>21497.165087061519</v>
      </c>
      <c r="AO219" s="65">
        <v>19646.161884536108</v>
      </c>
      <c r="AP219" s="72">
        <v>1851.0032025254113</v>
      </c>
      <c r="AQ219" s="107">
        <v>9.4217039104333766E-2</v>
      </c>
      <c r="AR219" s="22"/>
      <c r="AS219" s="30"/>
      <c r="AT219" s="30"/>
      <c r="AU219" s="22"/>
      <c r="AV219" s="22"/>
      <c r="AW219" s="22"/>
      <c r="AX219" s="22"/>
      <c r="AY219" s="22"/>
      <c r="AZ219" s="22"/>
      <c r="BA219" s="22"/>
      <c r="BB219" s="22"/>
      <c r="BC219" s="22"/>
      <c r="BD219" s="13"/>
      <c r="BE219" s="65">
        <v>12769.308959999998</v>
      </c>
      <c r="BF219" s="65">
        <v>12641.511199999999</v>
      </c>
      <c r="BG219" s="72">
        <v>127.79775999999947</v>
      </c>
      <c r="BH219" s="107">
        <v>1.0109373632481544E-2</v>
      </c>
      <c r="BI219" s="22"/>
      <c r="BJ219" s="30"/>
      <c r="BK219" s="30"/>
      <c r="BL219" s="22"/>
      <c r="BM219" s="22"/>
      <c r="BN219" s="22"/>
      <c r="BO219" s="22"/>
      <c r="BP219" s="22"/>
      <c r="BQ219" s="22"/>
      <c r="BR219" s="22"/>
      <c r="BS219" s="22"/>
      <c r="BT219" s="22"/>
      <c r="BU219" s="13"/>
      <c r="BV219" s="65">
        <v>4896.7430550000008</v>
      </c>
      <c r="BW219" s="65">
        <v>6044.8735749999996</v>
      </c>
      <c r="BX219" s="72">
        <v>-1148.1305199999988</v>
      </c>
      <c r="BY219" s="107">
        <v>-0.18993457940102554</v>
      </c>
      <c r="BZ219" s="22"/>
      <c r="CA219" s="30"/>
      <c r="CB219" s="30"/>
      <c r="CC219" s="22"/>
      <c r="CD219" s="22"/>
      <c r="CE219" s="22"/>
      <c r="CF219" s="22"/>
      <c r="CG219" s="22"/>
      <c r="CH219" s="22"/>
      <c r="CI219" s="22"/>
      <c r="CJ219" s="22"/>
      <c r="CK219" s="22"/>
      <c r="CL219" s="13"/>
      <c r="CM219" s="65">
        <v>4984.5073000000002</v>
      </c>
      <c r="CN219" s="65">
        <v>5218.1617500000011</v>
      </c>
      <c r="CO219" s="72">
        <v>-233.65445000000091</v>
      </c>
      <c r="CP219" s="107">
        <v>-4.4777157396472256E-2</v>
      </c>
      <c r="CQ219" s="22"/>
      <c r="CR219" s="30"/>
      <c r="CS219" s="30"/>
      <c r="CT219" s="22"/>
      <c r="CU219" s="22"/>
      <c r="CV219" s="22"/>
      <c r="CW219" s="22"/>
      <c r="CX219" s="22"/>
      <c r="CY219" s="22"/>
      <c r="CZ219" s="22"/>
      <c r="DA219" s="22"/>
      <c r="DB219" s="22"/>
      <c r="DC219" s="13"/>
      <c r="DD219" s="65">
        <v>3602.4674500000001</v>
      </c>
      <c r="DE219" s="65">
        <v>3657.8220000000001</v>
      </c>
      <c r="DF219" s="72">
        <v>-55.354550000000017</v>
      </c>
      <c r="DG219" s="107">
        <v>-1.5133199483189697E-2</v>
      </c>
      <c r="DH219" s="22"/>
      <c r="DI219" s="30"/>
      <c r="DJ219" s="30"/>
      <c r="DK219" s="22"/>
      <c r="DL219" s="22"/>
      <c r="DM219" s="22"/>
      <c r="DN219" s="22"/>
      <c r="DO219" s="22"/>
      <c r="DP219" s="22"/>
      <c r="DQ219" s="22"/>
      <c r="DR219" s="22"/>
      <c r="DS219" s="22"/>
      <c r="DT219" s="13"/>
      <c r="DU219" s="65">
        <v>10466.313</v>
      </c>
      <c r="DV219" s="65">
        <v>12106.483</v>
      </c>
      <c r="DW219" s="72">
        <v>-1640.17</v>
      </c>
      <c r="DX219" s="107">
        <v>-0.13547865222294531</v>
      </c>
      <c r="DY219" s="22"/>
      <c r="DZ219" s="30"/>
      <c r="EA219" s="30"/>
      <c r="EB219" s="22"/>
      <c r="EC219" s="22"/>
      <c r="ED219" s="22"/>
      <c r="EE219" s="22"/>
      <c r="EF219" s="22"/>
      <c r="EG219" s="22"/>
      <c r="EH219" s="22"/>
      <c r="EI219" s="22"/>
      <c r="EJ219" s="22"/>
      <c r="EK219" s="13"/>
      <c r="EL219" s="65">
        <v>0</v>
      </c>
      <c r="EM219" s="65">
        <v>0</v>
      </c>
      <c r="EN219" s="72">
        <v>0</v>
      </c>
      <c r="EO219" s="107" t="s">
        <v>589</v>
      </c>
      <c r="EP219" s="22"/>
      <c r="EQ219" s="30"/>
      <c r="ER219" s="30"/>
      <c r="ES219" s="22"/>
      <c r="ET219" s="22"/>
      <c r="EU219" s="22"/>
      <c r="EV219" s="22"/>
      <c r="EW219" s="22"/>
      <c r="EX219" s="22"/>
      <c r="EY219" s="22"/>
      <c r="EZ219" s="22"/>
      <c r="FA219" s="22"/>
      <c r="FB219" s="13"/>
      <c r="FC219" s="65">
        <v>71.962900000000005</v>
      </c>
      <c r="FD219" s="65">
        <v>97.442100000000011</v>
      </c>
      <c r="FE219" s="72">
        <v>-25.479200000000006</v>
      </c>
      <c r="FF219" s="107">
        <v>-0.26148040733933287</v>
      </c>
      <c r="FG219" s="22"/>
      <c r="FH219" s="30"/>
      <c r="FI219" s="30"/>
      <c r="FJ219" s="22"/>
      <c r="FK219" s="22"/>
      <c r="FL219" s="22"/>
      <c r="FM219" s="22"/>
      <c r="FN219" s="22"/>
      <c r="FO219" s="22"/>
      <c r="FP219" s="22"/>
      <c r="FQ219" s="22"/>
      <c r="FR219" s="22"/>
      <c r="FS219" s="13"/>
    </row>
    <row r="220" spans="1:175" x14ac:dyDescent="0.2">
      <c r="A220" s="42">
        <v>787</v>
      </c>
      <c r="B220" s="46"/>
      <c r="C220" s="46"/>
      <c r="D220" s="46"/>
      <c r="E220" s="81" t="str">
        <f>VLOOKUP($A220&amp;E$1,TEXTDF,(SPRCODE="DE")*2+(SPRCODE="FR")*3,FALSE)</f>
        <v>an eigenen Aussendienst</v>
      </c>
      <c r="F220" s="65">
        <f t="shared" si="124"/>
        <v>86673.332636204839</v>
      </c>
      <c r="G220" s="65">
        <f t="shared" si="125"/>
        <v>89191.201035500009</v>
      </c>
      <c r="H220" s="72">
        <f t="shared" si="122"/>
        <v>-2517.8683992951701</v>
      </c>
      <c r="I220" s="107">
        <f t="shared" si="123"/>
        <v>-2.8230008902929815E-2</v>
      </c>
      <c r="J220" s="22"/>
      <c r="K220" s="30"/>
      <c r="L220" s="30"/>
      <c r="M220" s="22"/>
      <c r="N220" s="22"/>
      <c r="O220" s="22"/>
      <c r="P220" s="22"/>
      <c r="Q220" s="22"/>
      <c r="R220" s="22"/>
      <c r="S220" s="22"/>
      <c r="T220" s="22"/>
      <c r="U220" s="22"/>
      <c r="V220" s="13"/>
      <c r="W220" s="65">
        <v>21708.375370000002</v>
      </c>
      <c r="X220" s="65">
        <v>25303.66977</v>
      </c>
      <c r="Y220" s="72">
        <v>-3595.2943999999989</v>
      </c>
      <c r="Z220" s="107">
        <v>-0.14208588843751724</v>
      </c>
      <c r="AA220" s="22"/>
      <c r="AB220" s="30"/>
      <c r="AC220" s="30"/>
      <c r="AD220" s="22"/>
      <c r="AE220" s="22"/>
      <c r="AF220" s="22"/>
      <c r="AG220" s="22"/>
      <c r="AH220" s="22"/>
      <c r="AI220" s="22"/>
      <c r="AJ220" s="22"/>
      <c r="AK220" s="22"/>
      <c r="AL220" s="22"/>
      <c r="AM220" s="13"/>
      <c r="AN220" s="65">
        <v>43111.66147149232</v>
      </c>
      <c r="AO220" s="65">
        <v>38525.670299999998</v>
      </c>
      <c r="AP220" s="72">
        <v>4585.9911714923219</v>
      </c>
      <c r="AQ220" s="107">
        <v>0.11903728438158612</v>
      </c>
      <c r="AR220" s="22"/>
      <c r="AS220" s="30"/>
      <c r="AT220" s="30"/>
      <c r="AU220" s="22"/>
      <c r="AV220" s="22"/>
      <c r="AW220" s="22"/>
      <c r="AX220" s="22"/>
      <c r="AY220" s="22"/>
      <c r="AZ220" s="22"/>
      <c r="BA220" s="22"/>
      <c r="BB220" s="22"/>
      <c r="BC220" s="22"/>
      <c r="BD220" s="13"/>
      <c r="BE220" s="65">
        <v>1605.8861387124998</v>
      </c>
      <c r="BF220" s="65">
        <v>1516.2519809999999</v>
      </c>
      <c r="BG220" s="72">
        <v>89.634157712499928</v>
      </c>
      <c r="BH220" s="107">
        <v>5.9115607983169394E-2</v>
      </c>
      <c r="BI220" s="22"/>
      <c r="BJ220" s="30"/>
      <c r="BK220" s="30"/>
      <c r="BL220" s="22"/>
      <c r="BM220" s="22"/>
      <c r="BN220" s="22"/>
      <c r="BO220" s="22"/>
      <c r="BP220" s="22"/>
      <c r="BQ220" s="22"/>
      <c r="BR220" s="22"/>
      <c r="BS220" s="22"/>
      <c r="BT220" s="22"/>
      <c r="BU220" s="13"/>
      <c r="BV220" s="65">
        <v>3568.0924760000007</v>
      </c>
      <c r="BW220" s="65">
        <v>3389.6479645000009</v>
      </c>
      <c r="BX220" s="72">
        <v>178.44451149999986</v>
      </c>
      <c r="BY220" s="107">
        <v>5.2643965794932246E-2</v>
      </c>
      <c r="BZ220" s="22"/>
      <c r="CA220" s="30"/>
      <c r="CB220" s="30"/>
      <c r="CC220" s="22"/>
      <c r="CD220" s="22"/>
      <c r="CE220" s="22"/>
      <c r="CF220" s="22"/>
      <c r="CG220" s="22"/>
      <c r="CH220" s="22"/>
      <c r="CI220" s="22"/>
      <c r="CJ220" s="22"/>
      <c r="CK220" s="22"/>
      <c r="CL220" s="13"/>
      <c r="CM220" s="65">
        <v>6162.9952299999977</v>
      </c>
      <c r="CN220" s="65">
        <v>7543.6190200000001</v>
      </c>
      <c r="CO220" s="72">
        <v>-1380.6237900000024</v>
      </c>
      <c r="CP220" s="107">
        <v>-0.18301875881319396</v>
      </c>
      <c r="CQ220" s="22"/>
      <c r="CR220" s="30"/>
      <c r="CS220" s="30"/>
      <c r="CT220" s="22"/>
      <c r="CU220" s="22"/>
      <c r="CV220" s="22"/>
      <c r="CW220" s="22"/>
      <c r="CX220" s="22"/>
      <c r="CY220" s="22"/>
      <c r="CZ220" s="22"/>
      <c r="DA220" s="22"/>
      <c r="DB220" s="22"/>
      <c r="DC220" s="13"/>
      <c r="DD220" s="65">
        <v>0</v>
      </c>
      <c r="DE220" s="65">
        <v>0</v>
      </c>
      <c r="DF220" s="72">
        <v>0</v>
      </c>
      <c r="DG220" s="107" t="s">
        <v>589</v>
      </c>
      <c r="DH220" s="22"/>
      <c r="DI220" s="30"/>
      <c r="DJ220" s="30"/>
      <c r="DK220" s="22"/>
      <c r="DL220" s="22"/>
      <c r="DM220" s="22"/>
      <c r="DN220" s="22"/>
      <c r="DO220" s="22"/>
      <c r="DP220" s="22"/>
      <c r="DQ220" s="22"/>
      <c r="DR220" s="22"/>
      <c r="DS220" s="22"/>
      <c r="DT220" s="13"/>
      <c r="DU220" s="65">
        <v>10482.877</v>
      </c>
      <c r="DV220" s="65">
        <v>12877.433000000001</v>
      </c>
      <c r="DW220" s="72">
        <v>-2394.5560000000005</v>
      </c>
      <c r="DX220" s="107">
        <v>-0.18594979294398195</v>
      </c>
      <c r="DY220" s="22"/>
      <c r="DZ220" s="30"/>
      <c r="EA220" s="30"/>
      <c r="EB220" s="22"/>
      <c r="EC220" s="22"/>
      <c r="ED220" s="22"/>
      <c r="EE220" s="22"/>
      <c r="EF220" s="22"/>
      <c r="EG220" s="22"/>
      <c r="EH220" s="22"/>
      <c r="EI220" s="22"/>
      <c r="EJ220" s="22"/>
      <c r="EK220" s="13"/>
      <c r="EL220" s="65">
        <v>0</v>
      </c>
      <c r="EM220" s="65">
        <v>0</v>
      </c>
      <c r="EN220" s="72">
        <v>0</v>
      </c>
      <c r="EO220" s="107" t="s">
        <v>589</v>
      </c>
      <c r="EP220" s="22"/>
      <c r="EQ220" s="30"/>
      <c r="ER220" s="30"/>
      <c r="ES220" s="22"/>
      <c r="ET220" s="22"/>
      <c r="EU220" s="22"/>
      <c r="EV220" s="22"/>
      <c r="EW220" s="22"/>
      <c r="EX220" s="22"/>
      <c r="EY220" s="22"/>
      <c r="EZ220" s="22"/>
      <c r="FA220" s="22"/>
      <c r="FB220" s="13"/>
      <c r="FC220" s="65">
        <v>33.444949999999999</v>
      </c>
      <c r="FD220" s="65">
        <v>34.908999999999999</v>
      </c>
      <c r="FE220" s="72">
        <v>-1.4640500000000003</v>
      </c>
      <c r="FF220" s="107">
        <v>-4.1939041507920605E-2</v>
      </c>
      <c r="FG220" s="22"/>
      <c r="FH220" s="30"/>
      <c r="FI220" s="30"/>
      <c r="FJ220" s="22"/>
      <c r="FK220" s="22"/>
      <c r="FL220" s="22"/>
      <c r="FM220" s="22"/>
      <c r="FN220" s="22"/>
      <c r="FO220" s="22"/>
      <c r="FP220" s="22"/>
      <c r="FQ220" s="22"/>
      <c r="FR220" s="22"/>
      <c r="FS220" s="13"/>
    </row>
    <row r="221" spans="1:175" x14ac:dyDescent="0.2">
      <c r="A221" s="42">
        <v>788</v>
      </c>
      <c r="B221" s="46"/>
      <c r="C221" s="46"/>
      <c r="D221" s="46"/>
      <c r="E221" s="81" t="str">
        <f>VLOOKUP($A221&amp;E$1,TEXTDF,(SPRCODE="DE")*2+(SPRCODE="FR")*3,FALSE)</f>
        <v>übrige</v>
      </c>
      <c r="F221" s="65">
        <f t="shared" si="124"/>
        <v>45024.004405857937</v>
      </c>
      <c r="G221" s="65">
        <f t="shared" si="125"/>
        <v>45438.387254947062</v>
      </c>
      <c r="H221" s="72">
        <f t="shared" si="122"/>
        <v>-414.38284908912465</v>
      </c>
      <c r="I221" s="107">
        <f t="shared" si="123"/>
        <v>-9.119664541879402E-3</v>
      </c>
      <c r="J221" s="22"/>
      <c r="K221" s="30"/>
      <c r="L221" s="30"/>
      <c r="M221" s="22"/>
      <c r="N221" s="22"/>
      <c r="O221" s="22"/>
      <c r="P221" s="22"/>
      <c r="Q221" s="22"/>
      <c r="R221" s="22"/>
      <c r="S221" s="22"/>
      <c r="T221" s="22"/>
      <c r="U221" s="22"/>
      <c r="V221" s="13"/>
      <c r="W221" s="65">
        <v>0</v>
      </c>
      <c r="X221" s="65">
        <v>0</v>
      </c>
      <c r="Y221" s="72">
        <v>0</v>
      </c>
      <c r="Z221" s="107" t="s">
        <v>589</v>
      </c>
      <c r="AA221" s="22"/>
      <c r="AB221" s="30"/>
      <c r="AC221" s="30"/>
      <c r="AD221" s="22"/>
      <c r="AE221" s="22"/>
      <c r="AF221" s="22"/>
      <c r="AG221" s="22"/>
      <c r="AH221" s="22"/>
      <c r="AI221" s="22"/>
      <c r="AJ221" s="22"/>
      <c r="AK221" s="22"/>
      <c r="AL221" s="22"/>
      <c r="AM221" s="13"/>
      <c r="AN221" s="65">
        <v>12895.369811446159</v>
      </c>
      <c r="AO221" s="65">
        <v>12404.7094</v>
      </c>
      <c r="AP221" s="72">
        <v>490.66041144615883</v>
      </c>
      <c r="AQ221" s="107">
        <v>3.9554365654560053E-2</v>
      </c>
      <c r="AR221" s="22"/>
      <c r="AS221" s="30"/>
      <c r="AT221" s="30"/>
      <c r="AU221" s="22"/>
      <c r="AV221" s="22"/>
      <c r="AW221" s="22"/>
      <c r="AX221" s="22"/>
      <c r="AY221" s="22"/>
      <c r="AZ221" s="22"/>
      <c r="BA221" s="22"/>
      <c r="BB221" s="22"/>
      <c r="BC221" s="22"/>
      <c r="BD221" s="13"/>
      <c r="BE221" s="65">
        <v>5.3504999999999994</v>
      </c>
      <c r="BF221" s="65">
        <v>31.408300000000047</v>
      </c>
      <c r="BG221" s="72">
        <v>-26.057800000000046</v>
      </c>
      <c r="BH221" s="107">
        <v>-0.82964694045841414</v>
      </c>
      <c r="BI221" s="22"/>
      <c r="BJ221" s="30"/>
      <c r="BK221" s="30"/>
      <c r="BL221" s="22"/>
      <c r="BM221" s="22"/>
      <c r="BN221" s="22"/>
      <c r="BO221" s="22"/>
      <c r="BP221" s="22"/>
      <c r="BQ221" s="22"/>
      <c r="BR221" s="22"/>
      <c r="BS221" s="22"/>
      <c r="BT221" s="22"/>
      <c r="BU221" s="13"/>
      <c r="BV221" s="65">
        <v>4989.7220339999967</v>
      </c>
      <c r="BW221" s="65">
        <v>11528.639892000001</v>
      </c>
      <c r="BX221" s="72">
        <v>-6538.9178580000043</v>
      </c>
      <c r="BY221" s="107">
        <v>-0.56718901095501439</v>
      </c>
      <c r="BZ221" s="22"/>
      <c r="CA221" s="30"/>
      <c r="CB221" s="30"/>
      <c r="CC221" s="22"/>
      <c r="CD221" s="22"/>
      <c r="CE221" s="22"/>
      <c r="CF221" s="22"/>
      <c r="CG221" s="22"/>
      <c r="CH221" s="22"/>
      <c r="CI221" s="22"/>
      <c r="CJ221" s="22"/>
      <c r="CK221" s="22"/>
      <c r="CL221" s="13"/>
      <c r="CM221" s="65">
        <v>18842.928962200975</v>
      </c>
      <c r="CN221" s="65">
        <v>19582.138262947061</v>
      </c>
      <c r="CO221" s="72">
        <v>-739.20930074608623</v>
      </c>
      <c r="CP221" s="107">
        <v>-3.7749161548144339E-2</v>
      </c>
      <c r="CQ221" s="22"/>
      <c r="CR221" s="30"/>
      <c r="CS221" s="30"/>
      <c r="CT221" s="22"/>
      <c r="CU221" s="22"/>
      <c r="CV221" s="22"/>
      <c r="CW221" s="22"/>
      <c r="CX221" s="22"/>
      <c r="CY221" s="22"/>
      <c r="CZ221" s="22"/>
      <c r="DA221" s="22"/>
      <c r="DB221" s="22"/>
      <c r="DC221" s="13"/>
      <c r="DD221" s="65">
        <v>1163.5052182108079</v>
      </c>
      <c r="DE221" s="65">
        <v>1274.192</v>
      </c>
      <c r="DF221" s="72">
        <v>-110.68678178919208</v>
      </c>
      <c r="DG221" s="107">
        <v>-8.6868212788333343E-2</v>
      </c>
      <c r="DH221" s="22"/>
      <c r="DI221" s="30"/>
      <c r="DJ221" s="30"/>
      <c r="DK221" s="22"/>
      <c r="DL221" s="22"/>
      <c r="DM221" s="22"/>
      <c r="DN221" s="22"/>
      <c r="DO221" s="22"/>
      <c r="DP221" s="22"/>
      <c r="DQ221" s="22"/>
      <c r="DR221" s="22"/>
      <c r="DS221" s="22"/>
      <c r="DT221" s="13"/>
      <c r="DU221" s="65">
        <v>7054.4009999999998</v>
      </c>
      <c r="DV221" s="65">
        <v>490.36500000000001</v>
      </c>
      <c r="DW221" s="72">
        <v>6564.0360000000001</v>
      </c>
      <c r="DX221" s="107">
        <v>13.38602061729528</v>
      </c>
      <c r="DY221" s="22"/>
      <c r="DZ221" s="30"/>
      <c r="EA221" s="30"/>
      <c r="EB221" s="22"/>
      <c r="EC221" s="22"/>
      <c r="ED221" s="22"/>
      <c r="EE221" s="22"/>
      <c r="EF221" s="22"/>
      <c r="EG221" s="22"/>
      <c r="EH221" s="22"/>
      <c r="EI221" s="22"/>
      <c r="EJ221" s="22"/>
      <c r="EK221" s="13"/>
      <c r="EL221" s="65">
        <v>71.400530000000003</v>
      </c>
      <c r="EM221" s="65">
        <v>126.43698000000001</v>
      </c>
      <c r="EN221" s="72">
        <v>-55.036450000000002</v>
      </c>
      <c r="EO221" s="107">
        <v>-0.43528760335781513</v>
      </c>
      <c r="EP221" s="22"/>
      <c r="EQ221" s="30"/>
      <c r="ER221" s="30"/>
      <c r="ES221" s="22"/>
      <c r="ET221" s="22"/>
      <c r="EU221" s="22"/>
      <c r="EV221" s="22"/>
      <c r="EW221" s="22"/>
      <c r="EX221" s="22"/>
      <c r="EY221" s="22"/>
      <c r="EZ221" s="22"/>
      <c r="FA221" s="22"/>
      <c r="FB221" s="13"/>
      <c r="FC221" s="65">
        <v>1.3263499999999999</v>
      </c>
      <c r="FD221" s="65">
        <v>0.49742000000000003</v>
      </c>
      <c r="FE221" s="72">
        <v>0.82892999999999994</v>
      </c>
      <c r="FF221" s="107">
        <v>1.6664589280688347</v>
      </c>
      <c r="FG221" s="22"/>
      <c r="FH221" s="30"/>
      <c r="FI221" s="30"/>
      <c r="FJ221" s="22"/>
      <c r="FK221" s="22"/>
      <c r="FL221" s="22"/>
      <c r="FM221" s="22"/>
      <c r="FN221" s="22"/>
      <c r="FO221" s="22"/>
      <c r="FP221" s="22"/>
      <c r="FQ221" s="22"/>
      <c r="FR221" s="22"/>
      <c r="FS221" s="13"/>
    </row>
    <row r="222" spans="1:175" x14ac:dyDescent="0.2">
      <c r="A222" s="42">
        <v>789</v>
      </c>
      <c r="B222" s="46"/>
      <c r="C222" s="86"/>
      <c r="D222" s="79" t="str">
        <f>VLOOKUP($A222&amp;D$1,TEXTDF,(SPRCODE="DE")*2+(SPRCODE="FR")*3,FALSE)</f>
        <v>Aufwendungen für Marketing und Werbung</v>
      </c>
      <c r="E222" s="74"/>
      <c r="F222" s="75">
        <f t="shared" si="124"/>
        <v>15631.200928996624</v>
      </c>
      <c r="G222" s="75">
        <f t="shared" si="125"/>
        <v>19493.855930000005</v>
      </c>
      <c r="H222" s="76">
        <f t="shared" si="122"/>
        <v>-3862.6550010033807</v>
      </c>
      <c r="I222" s="87">
        <f t="shared" si="123"/>
        <v>-0.19814730420054871</v>
      </c>
      <c r="J222" s="22"/>
      <c r="K222" s="30"/>
      <c r="L222" s="30"/>
      <c r="M222" s="22"/>
      <c r="N222" s="22"/>
      <c r="O222" s="22"/>
      <c r="P222" s="22"/>
      <c r="Q222" s="22"/>
      <c r="R222" s="22"/>
      <c r="S222" s="22"/>
      <c r="T222" s="22"/>
      <c r="U222" s="22"/>
      <c r="V222" s="13"/>
      <c r="W222" s="75">
        <v>4223.35484</v>
      </c>
      <c r="X222" s="75" vm="71">
        <v>4867.54439</v>
      </c>
      <c r="Y222" s="76">
        <v>-644.18955000000005</v>
      </c>
      <c r="Z222" s="87">
        <v>-0.13234384699673996</v>
      </c>
      <c r="AA222" s="22"/>
      <c r="AB222" s="30"/>
      <c r="AC222" s="30"/>
      <c r="AD222" s="22"/>
      <c r="AE222" s="22"/>
      <c r="AF222" s="22"/>
      <c r="AG222" s="22"/>
      <c r="AH222" s="22"/>
      <c r="AI222" s="22"/>
      <c r="AJ222" s="22"/>
      <c r="AK222" s="22"/>
      <c r="AL222" s="22"/>
      <c r="AM222" s="13"/>
      <c r="AN222" s="75">
        <v>1661.73</v>
      </c>
      <c r="AO222" s="75" vm="126">
        <v>3410.6371199999999</v>
      </c>
      <c r="AP222" s="76">
        <v>-1748.9071199999998</v>
      </c>
      <c r="AQ222" s="87">
        <v>-0.51278018108241308</v>
      </c>
      <c r="AR222" s="22"/>
      <c r="AS222" s="30"/>
      <c r="AT222" s="30"/>
      <c r="AU222" s="22"/>
      <c r="AV222" s="22"/>
      <c r="AW222" s="22"/>
      <c r="AX222" s="22"/>
      <c r="AY222" s="22"/>
      <c r="AZ222" s="22"/>
      <c r="BA222" s="22"/>
      <c r="BB222" s="22"/>
      <c r="BC222" s="22"/>
      <c r="BD222" s="13"/>
      <c r="BE222" s="75">
        <v>2622.74701</v>
      </c>
      <c r="BF222" s="75" vm="181">
        <v>3623.1920399999995</v>
      </c>
      <c r="BG222" s="76">
        <v>-1000.4450299999994</v>
      </c>
      <c r="BH222" s="87">
        <v>-0.27612255131803598</v>
      </c>
      <c r="BI222" s="22"/>
      <c r="BJ222" s="30"/>
      <c r="BK222" s="30"/>
      <c r="BL222" s="22"/>
      <c r="BM222" s="22"/>
      <c r="BN222" s="22"/>
      <c r="BO222" s="22"/>
      <c r="BP222" s="22"/>
      <c r="BQ222" s="22"/>
      <c r="BR222" s="22"/>
      <c r="BS222" s="22"/>
      <c r="BT222" s="22"/>
      <c r="BU222" s="13"/>
      <c r="BV222" s="75">
        <v>2889.4879700000001</v>
      </c>
      <c r="BW222" s="75" vm="236">
        <v>2487.7833799999999</v>
      </c>
      <c r="BX222" s="76">
        <v>401.70459000000028</v>
      </c>
      <c r="BY222" s="87">
        <v>0.16147088738891746</v>
      </c>
      <c r="BZ222" s="22"/>
      <c r="CA222" s="30"/>
      <c r="CB222" s="30"/>
      <c r="CC222" s="22"/>
      <c r="CD222" s="22"/>
      <c r="CE222" s="22"/>
      <c r="CF222" s="22"/>
      <c r="CG222" s="22"/>
      <c r="CH222" s="22"/>
      <c r="CI222" s="22"/>
      <c r="CJ222" s="22"/>
      <c r="CK222" s="22"/>
      <c r="CL222" s="13"/>
      <c r="CM222" s="75">
        <v>2206.3174999999997</v>
      </c>
      <c r="CN222" s="75" vm="291">
        <v>2558.7760000000003</v>
      </c>
      <c r="CO222" s="76">
        <v>-352.45850000000064</v>
      </c>
      <c r="CP222" s="87">
        <v>-0.13774496087191712</v>
      </c>
      <c r="CQ222" s="22"/>
      <c r="CR222" s="30"/>
      <c r="CS222" s="30"/>
      <c r="CT222" s="22"/>
      <c r="CU222" s="22"/>
      <c r="CV222" s="22"/>
      <c r="CW222" s="22"/>
      <c r="CX222" s="22"/>
      <c r="CY222" s="22"/>
      <c r="CZ222" s="22"/>
      <c r="DA222" s="22"/>
      <c r="DB222" s="22"/>
      <c r="DC222" s="13"/>
      <c r="DD222" s="75">
        <v>910.49392529662657</v>
      </c>
      <c r="DE222" s="75" vm="346">
        <v>933.98199999999997</v>
      </c>
      <c r="DF222" s="76">
        <v>-23.4880747033734</v>
      </c>
      <c r="DG222" s="87">
        <v>-2.5148316245252489E-2</v>
      </c>
      <c r="DH222" s="22"/>
      <c r="DI222" s="30"/>
      <c r="DJ222" s="30"/>
      <c r="DK222" s="22"/>
      <c r="DL222" s="22"/>
      <c r="DM222" s="22"/>
      <c r="DN222" s="22"/>
      <c r="DO222" s="22"/>
      <c r="DP222" s="22"/>
      <c r="DQ222" s="22"/>
      <c r="DR222" s="22"/>
      <c r="DS222" s="22"/>
      <c r="DT222" s="13"/>
      <c r="DU222" s="75">
        <v>903.7726836999999</v>
      </c>
      <c r="DV222" s="75" vm="400">
        <v>1296.0039999999999</v>
      </c>
      <c r="DW222" s="76">
        <v>-392.2313163</v>
      </c>
      <c r="DX222" s="87">
        <v>-0.30264668650714044</v>
      </c>
      <c r="DY222" s="22"/>
      <c r="DZ222" s="30"/>
      <c r="EA222" s="30"/>
      <c r="EB222" s="22"/>
      <c r="EC222" s="22"/>
      <c r="ED222" s="22"/>
      <c r="EE222" s="22"/>
      <c r="EF222" s="22"/>
      <c r="EG222" s="22"/>
      <c r="EH222" s="22"/>
      <c r="EI222" s="22"/>
      <c r="EJ222" s="22"/>
      <c r="EK222" s="13"/>
      <c r="EL222" s="75">
        <v>213.297</v>
      </c>
      <c r="EM222" s="75" vm="455">
        <v>315.93700000000001</v>
      </c>
      <c r="EN222" s="76">
        <v>-102.64000000000001</v>
      </c>
      <c r="EO222" s="87">
        <v>-0.32487489594444463</v>
      </c>
      <c r="EP222" s="22"/>
      <c r="EQ222" s="30"/>
      <c r="ER222" s="30"/>
      <c r="ES222" s="22"/>
      <c r="ET222" s="22"/>
      <c r="EU222" s="22"/>
      <c r="EV222" s="22"/>
      <c r="EW222" s="22"/>
      <c r="EX222" s="22"/>
      <c r="EY222" s="22"/>
      <c r="EZ222" s="22"/>
      <c r="FA222" s="22"/>
      <c r="FB222" s="13"/>
      <c r="FC222" s="75">
        <v>0</v>
      </c>
      <c r="FD222" s="75" vm="510">
        <v>0</v>
      </c>
      <c r="FE222" s="76">
        <v>0</v>
      </c>
      <c r="FF222" s="87" t="s">
        <v>589</v>
      </c>
      <c r="FG222" s="22"/>
      <c r="FH222" s="30"/>
      <c r="FI222" s="30"/>
      <c r="FJ222" s="22"/>
      <c r="FK222" s="22"/>
      <c r="FL222" s="22"/>
      <c r="FM222" s="22"/>
      <c r="FN222" s="22"/>
      <c r="FO222" s="22"/>
      <c r="FP222" s="22"/>
      <c r="FQ222" s="22"/>
      <c r="FR222" s="22"/>
      <c r="FS222" s="13"/>
    </row>
    <row r="223" spans="1:175" x14ac:dyDescent="0.2">
      <c r="A223" s="42">
        <v>790</v>
      </c>
      <c r="B223" s="46"/>
      <c r="C223" s="86"/>
      <c r="D223" s="79" t="str">
        <f>VLOOKUP($A223&amp;D$1,TEXTDF,(SPRCODE="DE")*2+(SPRCODE="FR")*3,FALSE)</f>
        <v>Aufwendungen für die allgemeine Verwaltung</v>
      </c>
      <c r="E223" s="74"/>
      <c r="F223" s="75">
        <f t="shared" si="124"/>
        <v>496410.92161029385</v>
      </c>
      <c r="G223" s="75">
        <f t="shared" si="125"/>
        <v>530543.30370695656</v>
      </c>
      <c r="H223" s="76">
        <f t="shared" si="122"/>
        <v>-34132.38209666271</v>
      </c>
      <c r="I223" s="87">
        <f t="shared" si="123"/>
        <v>-6.4334771277248293E-2</v>
      </c>
      <c r="J223" s="22"/>
      <c r="K223" s="30"/>
      <c r="L223" s="30"/>
      <c r="M223" s="22"/>
      <c r="N223" s="22"/>
      <c r="O223" s="22"/>
      <c r="P223" s="22"/>
      <c r="Q223" s="22"/>
      <c r="R223" s="22"/>
      <c r="S223" s="22"/>
      <c r="T223" s="22"/>
      <c r="U223" s="22"/>
      <c r="V223" s="13"/>
      <c r="W223" s="75">
        <v>144851.10871881901</v>
      </c>
      <c r="X223" s="75" vm="72">
        <v>146703.17912199924</v>
      </c>
      <c r="Y223" s="76">
        <v>-1852.0704031802306</v>
      </c>
      <c r="Z223" s="87">
        <v>-1.2624609870519832E-2</v>
      </c>
      <c r="AA223" s="22"/>
      <c r="AB223" s="30"/>
      <c r="AC223" s="30"/>
      <c r="AD223" s="22"/>
      <c r="AE223" s="22"/>
      <c r="AF223" s="22"/>
      <c r="AG223" s="22"/>
      <c r="AH223" s="22"/>
      <c r="AI223" s="22"/>
      <c r="AJ223" s="22"/>
      <c r="AK223" s="22"/>
      <c r="AL223" s="22"/>
      <c r="AM223" s="13"/>
      <c r="AN223" s="75">
        <v>98697.088950000005</v>
      </c>
      <c r="AO223" s="75" vm="127">
        <v>119150.71506</v>
      </c>
      <c r="AP223" s="76">
        <v>-20453.626109999997</v>
      </c>
      <c r="AQ223" s="87">
        <v>-0.17166179908950008</v>
      </c>
      <c r="AR223" s="22"/>
      <c r="AS223" s="30"/>
      <c r="AT223" s="30"/>
      <c r="AU223" s="22"/>
      <c r="AV223" s="22"/>
      <c r="AW223" s="22"/>
      <c r="AX223" s="22"/>
      <c r="AY223" s="22"/>
      <c r="AZ223" s="22"/>
      <c r="BA223" s="22"/>
      <c r="BB223" s="22"/>
      <c r="BC223" s="22"/>
      <c r="BD223" s="13"/>
      <c r="BE223" s="75">
        <v>53006.316207073876</v>
      </c>
      <c r="BF223" s="75" vm="182">
        <v>54867.414504773646</v>
      </c>
      <c r="BG223" s="76">
        <v>-1861.0982976997693</v>
      </c>
      <c r="BH223" s="87">
        <v>-3.391991976472386E-2</v>
      </c>
      <c r="BI223" s="22"/>
      <c r="BJ223" s="30"/>
      <c r="BK223" s="30"/>
      <c r="BL223" s="22"/>
      <c r="BM223" s="22"/>
      <c r="BN223" s="22"/>
      <c r="BO223" s="22"/>
      <c r="BP223" s="22"/>
      <c r="BQ223" s="22"/>
      <c r="BR223" s="22"/>
      <c r="BS223" s="22"/>
      <c r="BT223" s="22"/>
      <c r="BU223" s="13"/>
      <c r="BV223" s="75">
        <v>76982.006665000139</v>
      </c>
      <c r="BW223" s="75" vm="237">
        <v>73590.660788500012</v>
      </c>
      <c r="BX223" s="76">
        <v>3391.3458765001269</v>
      </c>
      <c r="BY223" s="87">
        <v>4.6083916629677812E-2</v>
      </c>
      <c r="BZ223" s="22"/>
      <c r="CA223" s="30"/>
      <c r="CB223" s="30"/>
      <c r="CC223" s="22"/>
      <c r="CD223" s="22"/>
      <c r="CE223" s="22"/>
      <c r="CF223" s="22"/>
      <c r="CG223" s="22"/>
      <c r="CH223" s="22"/>
      <c r="CI223" s="22"/>
      <c r="CJ223" s="22"/>
      <c r="CK223" s="22"/>
      <c r="CL223" s="13"/>
      <c r="CM223" s="75">
        <v>22469.398084351538</v>
      </c>
      <c r="CN223" s="75" vm="292">
        <v>26214.761281583647</v>
      </c>
      <c r="CO223" s="76">
        <v>-3745.3631972321091</v>
      </c>
      <c r="CP223" s="87">
        <v>-0.1428722984352826</v>
      </c>
      <c r="CQ223" s="22"/>
      <c r="CR223" s="30"/>
      <c r="CS223" s="30"/>
      <c r="CT223" s="22"/>
      <c r="CU223" s="22"/>
      <c r="CV223" s="22"/>
      <c r="CW223" s="22"/>
      <c r="CX223" s="22"/>
      <c r="CY223" s="22"/>
      <c r="CZ223" s="22"/>
      <c r="DA223" s="22"/>
      <c r="DB223" s="22"/>
      <c r="DC223" s="13"/>
      <c r="DD223" s="75">
        <v>17143.359953449195</v>
      </c>
      <c r="DE223" s="75" vm="347">
        <v>18139.727999999996</v>
      </c>
      <c r="DF223" s="76">
        <v>-996.3680465508005</v>
      </c>
      <c r="DG223" s="87">
        <v>-5.4927397287919733E-2</v>
      </c>
      <c r="DH223" s="22"/>
      <c r="DI223" s="30"/>
      <c r="DJ223" s="30"/>
      <c r="DK223" s="22"/>
      <c r="DL223" s="22"/>
      <c r="DM223" s="22"/>
      <c r="DN223" s="22"/>
      <c r="DO223" s="22"/>
      <c r="DP223" s="22"/>
      <c r="DQ223" s="22"/>
      <c r="DR223" s="22"/>
      <c r="DS223" s="22"/>
      <c r="DT223" s="13"/>
      <c r="DU223" s="75">
        <v>63363.1755758</v>
      </c>
      <c r="DV223" s="75" vm="401">
        <v>68258.194349999991</v>
      </c>
      <c r="DW223" s="76">
        <v>-4895.0187741999907</v>
      </c>
      <c r="DX223" s="87">
        <v>-7.1713276637532242E-2</v>
      </c>
      <c r="DY223" s="22"/>
      <c r="DZ223" s="30"/>
      <c r="EA223" s="30"/>
      <c r="EB223" s="22"/>
      <c r="EC223" s="22"/>
      <c r="ED223" s="22"/>
      <c r="EE223" s="22"/>
      <c r="EF223" s="22"/>
      <c r="EG223" s="22"/>
      <c r="EH223" s="22"/>
      <c r="EI223" s="22"/>
      <c r="EJ223" s="22"/>
      <c r="EK223" s="13"/>
      <c r="EL223" s="75">
        <v>19471.822</v>
      </c>
      <c r="EM223" s="75" vm="456">
        <v>23163.752</v>
      </c>
      <c r="EN223" s="76">
        <v>-3691.9300000000003</v>
      </c>
      <c r="EO223" s="87">
        <v>-0.15938393745538293</v>
      </c>
      <c r="EP223" s="22"/>
      <c r="EQ223" s="30"/>
      <c r="ER223" s="30"/>
      <c r="ES223" s="22"/>
      <c r="ET223" s="22"/>
      <c r="EU223" s="22"/>
      <c r="EV223" s="22"/>
      <c r="EW223" s="22"/>
      <c r="EX223" s="22"/>
      <c r="EY223" s="22"/>
      <c r="EZ223" s="22"/>
      <c r="FA223" s="22"/>
      <c r="FB223" s="13"/>
      <c r="FC223" s="75">
        <v>426.64545579999992</v>
      </c>
      <c r="FD223" s="75" vm="511">
        <v>454.89860010000018</v>
      </c>
      <c r="FE223" s="76">
        <v>-28.253144300000258</v>
      </c>
      <c r="FF223" s="87">
        <v>-6.2108663983114876E-2</v>
      </c>
      <c r="FG223" s="22"/>
      <c r="FH223" s="30"/>
      <c r="FI223" s="30"/>
      <c r="FJ223" s="22"/>
      <c r="FK223" s="22"/>
      <c r="FL223" s="22"/>
      <c r="FM223" s="22"/>
      <c r="FN223" s="22"/>
      <c r="FO223" s="22"/>
      <c r="FP223" s="22"/>
      <c r="FQ223" s="22"/>
      <c r="FR223" s="22"/>
      <c r="FS223" s="13"/>
    </row>
    <row r="224" spans="1:175" x14ac:dyDescent="0.2">
      <c r="A224" s="42">
        <v>791</v>
      </c>
      <c r="B224" s="46"/>
      <c r="C224" s="86" t="str">
        <f>VLOOKUP($A224&amp;C$1,TEXTDF,(SPRCODE="DE")*2+(SPRCODE="FR")*3,FALSE)</f>
        <v>Leistungsbearbeitungsaufwendungen</v>
      </c>
      <c r="D224" s="46"/>
      <c r="E224" s="46"/>
      <c r="F224" s="80">
        <f>+F48</f>
        <v>127588.11835223805</v>
      </c>
      <c r="G224" s="80">
        <f>+G48</f>
        <v>129668.721481132</v>
      </c>
      <c r="H224" s="93">
        <f t="shared" si="122"/>
        <v>-2080.6031288939557</v>
      </c>
      <c r="I224" s="94">
        <f t="shared" si="123"/>
        <v>-1.6045528213191385E-2</v>
      </c>
      <c r="J224" s="22"/>
      <c r="K224" s="30"/>
      <c r="L224" s="30"/>
      <c r="M224" s="22"/>
      <c r="N224" s="22"/>
      <c r="O224" s="22"/>
      <c r="P224" s="22"/>
      <c r="Q224" s="22"/>
      <c r="R224" s="22"/>
      <c r="S224" s="22"/>
      <c r="T224" s="22"/>
      <c r="U224" s="22"/>
      <c r="V224" s="13"/>
      <c r="W224" s="80">
        <v>37482.198566727078</v>
      </c>
      <c r="X224" s="80" vm="33">
        <v>38686.785450092866</v>
      </c>
      <c r="Y224" s="93">
        <v>-1204.5868833657878</v>
      </c>
      <c r="Z224" s="94">
        <v>-3.1136908103149064E-2</v>
      </c>
      <c r="AA224" s="22"/>
      <c r="AB224" s="30"/>
      <c r="AC224" s="30"/>
      <c r="AD224" s="22"/>
      <c r="AE224" s="22"/>
      <c r="AF224" s="22"/>
      <c r="AG224" s="22"/>
      <c r="AH224" s="22"/>
      <c r="AI224" s="22"/>
      <c r="AJ224" s="22"/>
      <c r="AK224" s="22"/>
      <c r="AL224" s="22"/>
      <c r="AM224" s="13"/>
      <c r="AN224" s="80">
        <v>28539.429</v>
      </c>
      <c r="AO224" s="80" vm="88">
        <v>29021.577920000003</v>
      </c>
      <c r="AP224" s="93">
        <v>-482.14892000000327</v>
      </c>
      <c r="AQ224" s="94">
        <v>-1.6613463310957144E-2</v>
      </c>
      <c r="AR224" s="22"/>
      <c r="AS224" s="30"/>
      <c r="AT224" s="30"/>
      <c r="AU224" s="22"/>
      <c r="AV224" s="22"/>
      <c r="AW224" s="22"/>
      <c r="AX224" s="22"/>
      <c r="AY224" s="22"/>
      <c r="AZ224" s="22"/>
      <c r="BA224" s="22"/>
      <c r="BB224" s="22"/>
      <c r="BC224" s="22"/>
      <c r="BD224" s="13"/>
      <c r="BE224" s="80">
        <v>16003.02664945073</v>
      </c>
      <c r="BF224" s="80" vm="143">
        <v>15586.18639238482</v>
      </c>
      <c r="BG224" s="93">
        <v>416.84025706591092</v>
      </c>
      <c r="BH224" s="94">
        <v>2.6744210968089766E-2</v>
      </c>
      <c r="BI224" s="22"/>
      <c r="BJ224" s="30"/>
      <c r="BK224" s="30"/>
      <c r="BL224" s="22"/>
      <c r="BM224" s="22"/>
      <c r="BN224" s="22"/>
      <c r="BO224" s="22"/>
      <c r="BP224" s="22"/>
      <c r="BQ224" s="22"/>
      <c r="BR224" s="22"/>
      <c r="BS224" s="22"/>
      <c r="BT224" s="22"/>
      <c r="BU224" s="13"/>
      <c r="BV224" s="80">
        <v>8220.6031199999998</v>
      </c>
      <c r="BW224" s="80" vm="198">
        <v>7840.5458600000002</v>
      </c>
      <c r="BX224" s="93">
        <v>380.05725999999959</v>
      </c>
      <c r="BY224" s="94">
        <v>4.8473316371878239E-2</v>
      </c>
      <c r="BZ224" s="22"/>
      <c r="CA224" s="30"/>
      <c r="CB224" s="30"/>
      <c r="CC224" s="22"/>
      <c r="CD224" s="22"/>
      <c r="CE224" s="22"/>
      <c r="CF224" s="22"/>
      <c r="CG224" s="22"/>
      <c r="CH224" s="22"/>
      <c r="CI224" s="22"/>
      <c r="CJ224" s="22"/>
      <c r="CK224" s="22"/>
      <c r="CL224" s="13"/>
      <c r="CM224" s="80">
        <v>8076.2573718602271</v>
      </c>
      <c r="CN224" s="80" vm="253">
        <v>8919.9037887543127</v>
      </c>
      <c r="CO224" s="93">
        <v>-843.64641689408563</v>
      </c>
      <c r="CP224" s="94">
        <v>-9.4580214862598044E-2</v>
      </c>
      <c r="CQ224" s="22"/>
      <c r="CR224" s="30"/>
      <c r="CS224" s="30"/>
      <c r="CT224" s="22"/>
      <c r="CU224" s="22"/>
      <c r="CV224" s="22"/>
      <c r="CW224" s="22"/>
      <c r="CX224" s="22"/>
      <c r="CY224" s="22"/>
      <c r="CZ224" s="22"/>
      <c r="DA224" s="22"/>
      <c r="DB224" s="22"/>
      <c r="DC224" s="13"/>
      <c r="DD224" s="80">
        <v>2101</v>
      </c>
      <c r="DE224" s="80" vm="308">
        <v>2132</v>
      </c>
      <c r="DF224" s="93">
        <v>-31</v>
      </c>
      <c r="DG224" s="94">
        <v>-1.454033771106944E-2</v>
      </c>
      <c r="DH224" s="22"/>
      <c r="DI224" s="30"/>
      <c r="DJ224" s="30"/>
      <c r="DK224" s="22"/>
      <c r="DL224" s="22"/>
      <c r="DM224" s="22"/>
      <c r="DN224" s="22"/>
      <c r="DO224" s="22"/>
      <c r="DP224" s="22"/>
      <c r="DQ224" s="22"/>
      <c r="DR224" s="22"/>
      <c r="DS224" s="22"/>
      <c r="DT224" s="13"/>
      <c r="DU224" s="80">
        <v>16832.63132</v>
      </c>
      <c r="DV224" s="80" vm="363">
        <v>16639.8714</v>
      </c>
      <c r="DW224" s="93">
        <v>192.75992000000042</v>
      </c>
      <c r="DX224" s="94">
        <v>1.1584219334771939E-2</v>
      </c>
      <c r="DY224" s="22"/>
      <c r="DZ224" s="30"/>
      <c r="EA224" s="30"/>
      <c r="EB224" s="22"/>
      <c r="EC224" s="22"/>
      <c r="ED224" s="22"/>
      <c r="EE224" s="22"/>
      <c r="EF224" s="22"/>
      <c r="EG224" s="22"/>
      <c r="EH224" s="22"/>
      <c r="EI224" s="22"/>
      <c r="EJ224" s="22"/>
      <c r="EK224" s="13"/>
      <c r="EL224" s="80">
        <v>10060.199000000001</v>
      </c>
      <c r="EM224" s="80" vm="417">
        <v>10574.688</v>
      </c>
      <c r="EN224" s="93">
        <v>-514.48899999999958</v>
      </c>
      <c r="EO224" s="94">
        <v>-4.8652877512792791E-2</v>
      </c>
      <c r="EP224" s="22"/>
      <c r="EQ224" s="30"/>
      <c r="ER224" s="30"/>
      <c r="ES224" s="22"/>
      <c r="ET224" s="22"/>
      <c r="EU224" s="22"/>
      <c r="EV224" s="22"/>
      <c r="EW224" s="22"/>
      <c r="EX224" s="22"/>
      <c r="EY224" s="22"/>
      <c r="EZ224" s="22"/>
      <c r="FA224" s="22"/>
      <c r="FB224" s="13"/>
      <c r="FC224" s="80">
        <v>272.77332420000005</v>
      </c>
      <c r="FD224" s="80" vm="472">
        <v>267.16266989999997</v>
      </c>
      <c r="FE224" s="93">
        <v>5.6106543000000784</v>
      </c>
      <c r="FF224" s="94">
        <v>2.1000891711780545E-2</v>
      </c>
      <c r="FG224" s="22"/>
      <c r="FH224" s="30"/>
      <c r="FI224" s="30"/>
      <c r="FJ224" s="22"/>
      <c r="FK224" s="22"/>
      <c r="FL224" s="22"/>
      <c r="FM224" s="22"/>
      <c r="FN224" s="22"/>
      <c r="FO224" s="22"/>
      <c r="FP224" s="22"/>
      <c r="FQ224" s="22"/>
      <c r="FR224" s="22"/>
      <c r="FS224" s="13"/>
    </row>
    <row r="225" spans="1:175" x14ac:dyDescent="0.2">
      <c r="A225" s="42">
        <v>792</v>
      </c>
      <c r="B225" s="46"/>
      <c r="C225" s="86" t="str">
        <f>VLOOKUP($A225&amp;C$1,TEXTDF,(SPRCODE="DE")*2+(SPRCODE="FR")*3,FALSE)</f>
        <v>Anteil Rückversicherer am Betriebsaufwand</v>
      </c>
      <c r="D225" s="46"/>
      <c r="E225" s="46"/>
      <c r="F225" s="80">
        <f t="shared" ref="F225" si="126">+W225*$G$5+AN225*$H$5+BE225*$I$5+BV225*$K$5+CM225*$L$5+DD225*$M$5+DU225*$N$5+EL225*$P$5+FC225*$Q$5</f>
        <v>-18884.186607357249</v>
      </c>
      <c r="G225" s="80">
        <f t="shared" ref="G225" si="127">+X225*$G$5+AO225*$H$5+BF225*$I$5+BW225*$K$5+CN225*$L$5+DE225*$M$5+DV225*$N$5+EM225*$P$5+FD225*$Q$5</f>
        <v>-13659.965199999999</v>
      </c>
      <c r="H225" s="93">
        <f t="shared" si="122"/>
        <v>-5224.2214073572504</v>
      </c>
      <c r="I225" s="94">
        <f t="shared" si="123"/>
        <v>0.38244763664238701</v>
      </c>
      <c r="J225" s="22"/>
      <c r="K225" s="30"/>
      <c r="L225" s="30"/>
      <c r="M225" s="22"/>
      <c r="N225" s="22"/>
      <c r="O225" s="22"/>
      <c r="P225" s="22"/>
      <c r="Q225" s="22"/>
      <c r="R225" s="22"/>
      <c r="S225" s="22"/>
      <c r="T225" s="22"/>
      <c r="U225" s="22"/>
      <c r="V225" s="13"/>
      <c r="W225" s="80">
        <v>0</v>
      </c>
      <c r="X225" s="80">
        <v>0</v>
      </c>
      <c r="Y225" s="93">
        <v>0</v>
      </c>
      <c r="Z225" s="94" t="s">
        <v>589</v>
      </c>
      <c r="AA225" s="22"/>
      <c r="AB225" s="30"/>
      <c r="AC225" s="30"/>
      <c r="AD225" s="22"/>
      <c r="AE225" s="22"/>
      <c r="AF225" s="22"/>
      <c r="AG225" s="22"/>
      <c r="AH225" s="22"/>
      <c r="AI225" s="22"/>
      <c r="AJ225" s="22"/>
      <c r="AK225" s="22"/>
      <c r="AL225" s="22"/>
      <c r="AM225" s="13"/>
      <c r="AN225" s="80">
        <v>-2657.9760000000001</v>
      </c>
      <c r="AO225" s="80">
        <v>-2480.5970000000002</v>
      </c>
      <c r="AP225" s="93">
        <v>-177.37899999999991</v>
      </c>
      <c r="AQ225" s="94">
        <v>7.150657684420314E-2</v>
      </c>
      <c r="AR225" s="22"/>
      <c r="AS225" s="30"/>
      <c r="AT225" s="30"/>
      <c r="AU225" s="22"/>
      <c r="AV225" s="22"/>
      <c r="AW225" s="22"/>
      <c r="AX225" s="22"/>
      <c r="AY225" s="22"/>
      <c r="AZ225" s="22"/>
      <c r="BA225" s="22"/>
      <c r="BB225" s="22"/>
      <c r="BC225" s="22"/>
      <c r="BD225" s="13"/>
      <c r="BE225" s="80">
        <v>-6395.2950000000001</v>
      </c>
      <c r="BF225" s="80">
        <v>-950.178</v>
      </c>
      <c r="BG225" s="93">
        <v>-5445.1170000000002</v>
      </c>
      <c r="BH225" s="94">
        <v>5.7306283664744919</v>
      </c>
      <c r="BI225" s="22"/>
      <c r="BJ225" s="30"/>
      <c r="BK225" s="30"/>
      <c r="BL225" s="22"/>
      <c r="BM225" s="22"/>
      <c r="BN225" s="22"/>
      <c r="BO225" s="22"/>
      <c r="BP225" s="22"/>
      <c r="BQ225" s="22"/>
      <c r="BR225" s="22"/>
      <c r="BS225" s="22"/>
      <c r="BT225" s="22"/>
      <c r="BU225" s="13"/>
      <c r="BV225" s="80">
        <v>-3661.408537357247</v>
      </c>
      <c r="BW225" s="80">
        <v>-3740.8105599999994</v>
      </c>
      <c r="BX225" s="93">
        <v>79.402022642752399</v>
      </c>
      <c r="BY225" s="94">
        <v>-2.1225887109009967E-2</v>
      </c>
      <c r="BZ225" s="22"/>
      <c r="CA225" s="30"/>
      <c r="CB225" s="30"/>
      <c r="CC225" s="22"/>
      <c r="CD225" s="22"/>
      <c r="CE225" s="22"/>
      <c r="CF225" s="22"/>
      <c r="CG225" s="22"/>
      <c r="CH225" s="22"/>
      <c r="CI225" s="22"/>
      <c r="CJ225" s="22"/>
      <c r="CK225" s="22"/>
      <c r="CL225" s="13"/>
      <c r="CM225" s="80">
        <v>0</v>
      </c>
      <c r="CN225" s="80">
        <v>-393.59100000000001</v>
      </c>
      <c r="CO225" s="93">
        <v>393.59100000000001</v>
      </c>
      <c r="CP225" s="94">
        <v>-1</v>
      </c>
      <c r="CQ225" s="22"/>
      <c r="CR225" s="30"/>
      <c r="CS225" s="30"/>
      <c r="CT225" s="22"/>
      <c r="CU225" s="22"/>
      <c r="CV225" s="22"/>
      <c r="CW225" s="22"/>
      <c r="CX225" s="22"/>
      <c r="CY225" s="22"/>
      <c r="CZ225" s="22"/>
      <c r="DA225" s="22"/>
      <c r="DB225" s="22"/>
      <c r="DC225" s="13"/>
      <c r="DD225" s="80">
        <v>0</v>
      </c>
      <c r="DE225" s="80">
        <v>0</v>
      </c>
      <c r="DF225" s="93">
        <v>0</v>
      </c>
      <c r="DG225" s="94" t="s">
        <v>589</v>
      </c>
      <c r="DH225" s="22"/>
      <c r="DI225" s="30"/>
      <c r="DJ225" s="30"/>
      <c r="DK225" s="22"/>
      <c r="DL225" s="22"/>
      <c r="DM225" s="22"/>
      <c r="DN225" s="22"/>
      <c r="DO225" s="22"/>
      <c r="DP225" s="22"/>
      <c r="DQ225" s="22"/>
      <c r="DR225" s="22"/>
      <c r="DS225" s="22"/>
      <c r="DT225" s="13"/>
      <c r="DU225" s="80">
        <v>-6169.5070700000006</v>
      </c>
      <c r="DV225" s="80">
        <v>-6094.7886399999998</v>
      </c>
      <c r="DW225" s="93">
        <v>-74.718430000000808</v>
      </c>
      <c r="DX225" s="94">
        <v>1.2259396414442403E-2</v>
      </c>
      <c r="DY225" s="22"/>
      <c r="DZ225" s="30"/>
      <c r="EA225" s="30"/>
      <c r="EB225" s="22"/>
      <c r="EC225" s="22"/>
      <c r="ED225" s="22"/>
      <c r="EE225" s="22"/>
      <c r="EF225" s="22"/>
      <c r="EG225" s="22"/>
      <c r="EH225" s="22"/>
      <c r="EI225" s="22"/>
      <c r="EJ225" s="22"/>
      <c r="EK225" s="13"/>
      <c r="EL225" s="80">
        <v>0</v>
      </c>
      <c r="EM225" s="80">
        <v>0</v>
      </c>
      <c r="EN225" s="93">
        <v>0</v>
      </c>
      <c r="EO225" s="94" t="s">
        <v>589</v>
      </c>
      <c r="EP225" s="22"/>
      <c r="EQ225" s="30"/>
      <c r="ER225" s="30"/>
      <c r="ES225" s="22"/>
      <c r="ET225" s="22"/>
      <c r="EU225" s="22"/>
      <c r="EV225" s="22"/>
      <c r="EW225" s="22"/>
      <c r="EX225" s="22"/>
      <c r="EY225" s="22"/>
      <c r="EZ225" s="22"/>
      <c r="FA225" s="22"/>
      <c r="FB225" s="13"/>
      <c r="FC225" s="80">
        <v>0</v>
      </c>
      <c r="FD225" s="80">
        <v>0</v>
      </c>
      <c r="FE225" s="93">
        <v>0</v>
      </c>
      <c r="FF225" s="94" t="s">
        <v>589</v>
      </c>
      <c r="FG225" s="22"/>
      <c r="FH225" s="30"/>
      <c r="FI225" s="30"/>
      <c r="FJ225" s="22"/>
      <c r="FK225" s="22"/>
      <c r="FL225" s="22"/>
      <c r="FM225" s="22"/>
      <c r="FN225" s="22"/>
      <c r="FO225" s="22"/>
      <c r="FP225" s="22"/>
      <c r="FQ225" s="22"/>
      <c r="FR225" s="22"/>
      <c r="FS225" s="13"/>
    </row>
    <row r="226" spans="1:175" x14ac:dyDescent="0.2">
      <c r="A226" s="42"/>
      <c r="B226" s="46"/>
      <c r="C226" s="46"/>
      <c r="D226" s="46"/>
      <c r="E226" s="46"/>
      <c r="F226" s="80"/>
      <c r="G226" s="80"/>
      <c r="H226" s="91"/>
      <c r="I226" s="92"/>
      <c r="J226" s="22"/>
      <c r="K226" s="30"/>
      <c r="L226" s="30"/>
      <c r="M226" s="22"/>
      <c r="N226" s="22"/>
      <c r="O226" s="22"/>
      <c r="P226" s="22"/>
      <c r="Q226" s="22"/>
      <c r="R226" s="22"/>
      <c r="S226" s="22"/>
      <c r="T226" s="22"/>
      <c r="U226" s="22"/>
      <c r="V226" s="13"/>
      <c r="W226" s="80"/>
      <c r="X226" s="80"/>
      <c r="Y226" s="91"/>
      <c r="Z226" s="92"/>
      <c r="AA226" s="22"/>
      <c r="AB226" s="30"/>
      <c r="AC226" s="30"/>
      <c r="AD226" s="22"/>
      <c r="AE226" s="22"/>
      <c r="AF226" s="22"/>
      <c r="AG226" s="22"/>
      <c r="AH226" s="22"/>
      <c r="AI226" s="22"/>
      <c r="AJ226" s="22"/>
      <c r="AK226" s="22"/>
      <c r="AL226" s="22"/>
      <c r="AM226" s="13"/>
      <c r="AN226" s="80"/>
      <c r="AO226" s="80"/>
      <c r="AP226" s="91"/>
      <c r="AQ226" s="92"/>
      <c r="AR226" s="22"/>
      <c r="AS226" s="30"/>
      <c r="AT226" s="30"/>
      <c r="AU226" s="22"/>
      <c r="AV226" s="22"/>
      <c r="AW226" s="22"/>
      <c r="AX226" s="22"/>
      <c r="AY226" s="22"/>
      <c r="AZ226" s="22"/>
      <c r="BA226" s="22"/>
      <c r="BB226" s="22"/>
      <c r="BC226" s="22"/>
      <c r="BD226" s="13"/>
      <c r="BE226" s="80"/>
      <c r="BF226" s="80"/>
      <c r="BG226" s="91"/>
      <c r="BH226" s="92"/>
      <c r="BI226" s="22"/>
      <c r="BJ226" s="30"/>
      <c r="BK226" s="30"/>
      <c r="BL226" s="22"/>
      <c r="BM226" s="22"/>
      <c r="BN226" s="22"/>
      <c r="BO226" s="22"/>
      <c r="BP226" s="22"/>
      <c r="BQ226" s="22"/>
      <c r="BR226" s="22"/>
      <c r="BS226" s="22"/>
      <c r="BT226" s="22"/>
      <c r="BU226" s="13"/>
      <c r="BV226" s="80"/>
      <c r="BW226" s="80"/>
      <c r="BX226" s="91"/>
      <c r="BY226" s="92"/>
      <c r="BZ226" s="22"/>
      <c r="CA226" s="30"/>
      <c r="CB226" s="30"/>
      <c r="CC226" s="22"/>
      <c r="CD226" s="22"/>
      <c r="CE226" s="22"/>
      <c r="CF226" s="22"/>
      <c r="CG226" s="22"/>
      <c r="CH226" s="22"/>
      <c r="CI226" s="22"/>
      <c r="CJ226" s="22"/>
      <c r="CK226" s="22"/>
      <c r="CL226" s="13"/>
      <c r="CM226" s="80"/>
      <c r="CN226" s="80"/>
      <c r="CO226" s="91"/>
      <c r="CP226" s="92"/>
      <c r="CQ226" s="22"/>
      <c r="CR226" s="30"/>
      <c r="CS226" s="30"/>
      <c r="CT226" s="22"/>
      <c r="CU226" s="22"/>
      <c r="CV226" s="22"/>
      <c r="CW226" s="22"/>
      <c r="CX226" s="22"/>
      <c r="CY226" s="22"/>
      <c r="CZ226" s="22"/>
      <c r="DA226" s="22"/>
      <c r="DB226" s="22"/>
      <c r="DC226" s="13"/>
      <c r="DD226" s="80"/>
      <c r="DE226" s="80"/>
      <c r="DF226" s="91"/>
      <c r="DG226" s="92"/>
      <c r="DH226" s="22"/>
      <c r="DI226" s="30"/>
      <c r="DJ226" s="30"/>
      <c r="DK226" s="22"/>
      <c r="DL226" s="22"/>
      <c r="DM226" s="22"/>
      <c r="DN226" s="22"/>
      <c r="DO226" s="22"/>
      <c r="DP226" s="22"/>
      <c r="DQ226" s="22"/>
      <c r="DR226" s="22"/>
      <c r="DS226" s="22"/>
      <c r="DT226" s="13"/>
      <c r="DU226" s="80"/>
      <c r="DV226" s="80"/>
      <c r="DW226" s="91"/>
      <c r="DX226" s="92"/>
      <c r="DY226" s="22"/>
      <c r="DZ226" s="30"/>
      <c r="EA226" s="30"/>
      <c r="EB226" s="22"/>
      <c r="EC226" s="22"/>
      <c r="ED226" s="22"/>
      <c r="EE226" s="22"/>
      <c r="EF226" s="22"/>
      <c r="EG226" s="22"/>
      <c r="EH226" s="22"/>
      <c r="EI226" s="22"/>
      <c r="EJ226" s="22"/>
      <c r="EK226" s="13"/>
      <c r="EL226" s="80"/>
      <c r="EM226" s="80"/>
      <c r="EN226" s="91"/>
      <c r="EO226" s="92"/>
      <c r="EP226" s="22"/>
      <c r="EQ226" s="30"/>
      <c r="ER226" s="30"/>
      <c r="ES226" s="22"/>
      <c r="ET226" s="22"/>
      <c r="EU226" s="22"/>
      <c r="EV226" s="22"/>
      <c r="EW226" s="22"/>
      <c r="EX226" s="22"/>
      <c r="EY226" s="22"/>
      <c r="EZ226" s="22"/>
      <c r="FA226" s="22"/>
      <c r="FB226" s="13"/>
      <c r="FC226" s="80"/>
      <c r="FD226" s="80"/>
      <c r="FE226" s="91"/>
      <c r="FF226" s="92"/>
      <c r="FG226" s="22"/>
      <c r="FH226" s="30"/>
      <c r="FI226" s="30"/>
      <c r="FJ226" s="22"/>
      <c r="FK226" s="22"/>
      <c r="FL226" s="22"/>
      <c r="FM226" s="22"/>
      <c r="FN226" s="22"/>
      <c r="FO226" s="22"/>
      <c r="FP226" s="22"/>
      <c r="FQ226" s="22"/>
      <c r="FR226" s="22"/>
      <c r="FS226" s="13"/>
    </row>
    <row r="227" spans="1:175" x14ac:dyDescent="0.2">
      <c r="A227" s="42">
        <v>793</v>
      </c>
      <c r="B227" s="46"/>
      <c r="C227" s="46"/>
      <c r="D227" s="46"/>
      <c r="E227" s="46"/>
      <c r="F227" s="80"/>
      <c r="G227" s="80"/>
      <c r="H227" s="91"/>
      <c r="I227" s="92"/>
      <c r="J227" s="22"/>
      <c r="K227" s="108" t="str">
        <f>VLOOKUP($A227&amp;K$1,TEXTDF,(SPRCODE="DE")*2+(SPRCODE="FR")*3,FALSE)</f>
        <v>Quote</v>
      </c>
      <c r="L227" s="108" t="str">
        <f>+K227</f>
        <v>Quote</v>
      </c>
      <c r="M227" s="46"/>
      <c r="N227" s="46"/>
      <c r="O227" s="22"/>
      <c r="P227" s="22"/>
      <c r="Q227" s="22"/>
      <c r="R227" s="22"/>
      <c r="S227" s="22"/>
      <c r="T227" s="22"/>
      <c r="U227" s="22"/>
      <c r="V227" s="13"/>
      <c r="W227" s="80"/>
      <c r="X227" s="80"/>
      <c r="Y227" s="91"/>
      <c r="Z227" s="92"/>
      <c r="AA227" s="22"/>
      <c r="AB227" s="108" t="s">
        <v>204</v>
      </c>
      <c r="AC227" s="108" t="s">
        <v>204</v>
      </c>
      <c r="AD227" s="46"/>
      <c r="AE227" s="46"/>
      <c r="AF227" s="22"/>
      <c r="AG227" s="22"/>
      <c r="AH227" s="22"/>
      <c r="AI227" s="22"/>
      <c r="AJ227" s="22"/>
      <c r="AK227" s="22"/>
      <c r="AL227" s="22"/>
      <c r="AM227" s="13"/>
      <c r="AN227" s="80"/>
      <c r="AO227" s="80"/>
      <c r="AP227" s="91"/>
      <c r="AQ227" s="92"/>
      <c r="AR227" s="22"/>
      <c r="AS227" s="108" t="s">
        <v>204</v>
      </c>
      <c r="AT227" s="108" t="s">
        <v>204</v>
      </c>
      <c r="AU227" s="46"/>
      <c r="AV227" s="46"/>
      <c r="AW227" s="22"/>
      <c r="AX227" s="22"/>
      <c r="AY227" s="22"/>
      <c r="AZ227" s="22"/>
      <c r="BA227" s="22"/>
      <c r="BB227" s="22"/>
      <c r="BC227" s="22"/>
      <c r="BD227" s="13"/>
      <c r="BE227" s="80"/>
      <c r="BF227" s="80"/>
      <c r="BG227" s="91"/>
      <c r="BH227" s="92"/>
      <c r="BI227" s="22"/>
      <c r="BJ227" s="108" t="s">
        <v>204</v>
      </c>
      <c r="BK227" s="108" t="s">
        <v>204</v>
      </c>
      <c r="BL227" s="46"/>
      <c r="BM227" s="46"/>
      <c r="BN227" s="22"/>
      <c r="BO227" s="22"/>
      <c r="BP227" s="22"/>
      <c r="BQ227" s="22"/>
      <c r="BR227" s="22"/>
      <c r="BS227" s="22"/>
      <c r="BT227" s="22"/>
      <c r="BU227" s="13"/>
      <c r="BV227" s="80"/>
      <c r="BW227" s="80"/>
      <c r="BX227" s="91"/>
      <c r="BY227" s="92"/>
      <c r="BZ227" s="22"/>
      <c r="CA227" s="108" t="s">
        <v>204</v>
      </c>
      <c r="CB227" s="108" t="s">
        <v>204</v>
      </c>
      <c r="CC227" s="46"/>
      <c r="CD227" s="46"/>
      <c r="CE227" s="22"/>
      <c r="CF227" s="22"/>
      <c r="CG227" s="22"/>
      <c r="CH227" s="22"/>
      <c r="CI227" s="22"/>
      <c r="CJ227" s="22"/>
      <c r="CK227" s="22"/>
      <c r="CL227" s="13"/>
      <c r="CM227" s="80"/>
      <c r="CN227" s="80"/>
      <c r="CO227" s="91"/>
      <c r="CP227" s="92"/>
      <c r="CQ227" s="22"/>
      <c r="CR227" s="108" t="s">
        <v>204</v>
      </c>
      <c r="CS227" s="108" t="s">
        <v>204</v>
      </c>
      <c r="CT227" s="46"/>
      <c r="CU227" s="46"/>
      <c r="CV227" s="22"/>
      <c r="CW227" s="22"/>
      <c r="CX227" s="22"/>
      <c r="CY227" s="22"/>
      <c r="CZ227" s="22"/>
      <c r="DA227" s="22"/>
      <c r="DB227" s="22"/>
      <c r="DC227" s="13"/>
      <c r="DD227" s="80"/>
      <c r="DE227" s="80"/>
      <c r="DF227" s="91"/>
      <c r="DG227" s="92"/>
      <c r="DH227" s="22"/>
      <c r="DI227" s="108" t="s">
        <v>204</v>
      </c>
      <c r="DJ227" s="108" t="s">
        <v>204</v>
      </c>
      <c r="DK227" s="46"/>
      <c r="DL227" s="46"/>
      <c r="DM227" s="22"/>
      <c r="DN227" s="22"/>
      <c r="DO227" s="22"/>
      <c r="DP227" s="22"/>
      <c r="DQ227" s="22"/>
      <c r="DR227" s="22"/>
      <c r="DS227" s="22"/>
      <c r="DT227" s="13"/>
      <c r="DU227" s="80"/>
      <c r="DV227" s="80"/>
      <c r="DW227" s="91"/>
      <c r="DX227" s="92"/>
      <c r="DY227" s="22"/>
      <c r="DZ227" s="108" t="s">
        <v>204</v>
      </c>
      <c r="EA227" s="108" t="s">
        <v>204</v>
      </c>
      <c r="EB227" s="46"/>
      <c r="EC227" s="46"/>
      <c r="ED227" s="22"/>
      <c r="EE227" s="22"/>
      <c r="EF227" s="22"/>
      <c r="EG227" s="22"/>
      <c r="EH227" s="22"/>
      <c r="EI227" s="22"/>
      <c r="EJ227" s="22"/>
      <c r="EK227" s="13"/>
      <c r="EL227" s="80"/>
      <c r="EM227" s="80"/>
      <c r="EN227" s="91"/>
      <c r="EO227" s="92"/>
      <c r="EP227" s="22"/>
      <c r="EQ227" s="108" t="s">
        <v>204</v>
      </c>
      <c r="ER227" s="108" t="s">
        <v>204</v>
      </c>
      <c r="ES227" s="46"/>
      <c r="ET227" s="46"/>
      <c r="EU227" s="22"/>
      <c r="EV227" s="22"/>
      <c r="EW227" s="22"/>
      <c r="EX227" s="22"/>
      <c r="EY227" s="22"/>
      <c r="EZ227" s="22"/>
      <c r="FA227" s="22"/>
      <c r="FB227" s="13"/>
      <c r="FC227" s="80"/>
      <c r="FD227" s="80"/>
      <c r="FE227" s="91"/>
      <c r="FF227" s="92"/>
      <c r="FG227" s="22"/>
      <c r="FH227" s="108" t="s">
        <v>204</v>
      </c>
      <c r="FI227" s="108" t="s">
        <v>204</v>
      </c>
      <c r="FJ227" s="46"/>
      <c r="FK227" s="46"/>
      <c r="FL227" s="22"/>
      <c r="FM227" s="22"/>
      <c r="FN227" s="22"/>
      <c r="FO227" s="22"/>
      <c r="FP227" s="22"/>
      <c r="FQ227" s="22"/>
      <c r="FR227" s="22"/>
      <c r="FS227" s="13"/>
    </row>
    <row r="228" spans="1:175" x14ac:dyDescent="0.2">
      <c r="A228" s="42"/>
      <c r="B228" s="46"/>
      <c r="C228" s="46"/>
      <c r="D228" s="46"/>
      <c r="E228" s="46"/>
      <c r="F228" s="48">
        <f>+F215</f>
        <v>2020</v>
      </c>
      <c r="G228" s="48">
        <f>+F228-1</f>
        <v>2019</v>
      </c>
      <c r="H228" s="84" t="s">
        <v>571</v>
      </c>
      <c r="I228" s="85" t="s">
        <v>572</v>
      </c>
      <c r="J228" s="22"/>
      <c r="K228" s="48">
        <f>+F228</f>
        <v>2020</v>
      </c>
      <c r="L228" s="48">
        <f>+K228-1</f>
        <v>2019</v>
      </c>
      <c r="M228" s="84" t="s">
        <v>571</v>
      </c>
      <c r="N228" s="85" t="s">
        <v>572</v>
      </c>
      <c r="O228" s="22"/>
      <c r="P228" s="22"/>
      <c r="Q228" s="22"/>
      <c r="R228" s="22"/>
      <c r="S228" s="22"/>
      <c r="T228" s="22"/>
      <c r="U228" s="22"/>
      <c r="V228" s="13"/>
      <c r="W228" s="48">
        <v>2020</v>
      </c>
      <c r="X228" s="48">
        <v>2019</v>
      </c>
      <c r="Y228" s="84" t="s">
        <v>571</v>
      </c>
      <c r="Z228" s="85" t="s">
        <v>572</v>
      </c>
      <c r="AA228" s="22"/>
      <c r="AB228" s="48">
        <v>2020</v>
      </c>
      <c r="AC228" s="48">
        <v>2019</v>
      </c>
      <c r="AD228" s="84" t="s">
        <v>571</v>
      </c>
      <c r="AE228" s="85" t="s">
        <v>572</v>
      </c>
      <c r="AF228" s="22"/>
      <c r="AG228" s="22"/>
      <c r="AH228" s="22"/>
      <c r="AI228" s="22"/>
      <c r="AJ228" s="22"/>
      <c r="AK228" s="22"/>
      <c r="AL228" s="22"/>
      <c r="AM228" s="13"/>
      <c r="AN228" s="48">
        <v>2020</v>
      </c>
      <c r="AO228" s="48">
        <v>2019</v>
      </c>
      <c r="AP228" s="84" t="s">
        <v>571</v>
      </c>
      <c r="AQ228" s="85" t="s">
        <v>572</v>
      </c>
      <c r="AR228" s="22"/>
      <c r="AS228" s="48">
        <v>2020</v>
      </c>
      <c r="AT228" s="48">
        <v>2019</v>
      </c>
      <c r="AU228" s="84" t="s">
        <v>571</v>
      </c>
      <c r="AV228" s="85" t="s">
        <v>572</v>
      </c>
      <c r="AW228" s="22"/>
      <c r="AX228" s="22"/>
      <c r="AY228" s="22"/>
      <c r="AZ228" s="22"/>
      <c r="BA228" s="22"/>
      <c r="BB228" s="22"/>
      <c r="BC228" s="22"/>
      <c r="BD228" s="13"/>
      <c r="BE228" s="48">
        <v>2020</v>
      </c>
      <c r="BF228" s="48">
        <v>2019</v>
      </c>
      <c r="BG228" s="84" t="s">
        <v>571</v>
      </c>
      <c r="BH228" s="85" t="s">
        <v>572</v>
      </c>
      <c r="BI228" s="22"/>
      <c r="BJ228" s="48">
        <v>2020</v>
      </c>
      <c r="BK228" s="48">
        <v>2019</v>
      </c>
      <c r="BL228" s="84" t="s">
        <v>571</v>
      </c>
      <c r="BM228" s="85" t="s">
        <v>572</v>
      </c>
      <c r="BN228" s="22"/>
      <c r="BO228" s="22"/>
      <c r="BP228" s="22"/>
      <c r="BQ228" s="22"/>
      <c r="BR228" s="22"/>
      <c r="BS228" s="22"/>
      <c r="BT228" s="22"/>
      <c r="BU228" s="13"/>
      <c r="BV228" s="48">
        <v>2020</v>
      </c>
      <c r="BW228" s="48">
        <v>2019</v>
      </c>
      <c r="BX228" s="84" t="s">
        <v>571</v>
      </c>
      <c r="BY228" s="85" t="s">
        <v>572</v>
      </c>
      <c r="BZ228" s="22"/>
      <c r="CA228" s="48">
        <v>2020</v>
      </c>
      <c r="CB228" s="48">
        <v>2019</v>
      </c>
      <c r="CC228" s="84" t="s">
        <v>571</v>
      </c>
      <c r="CD228" s="85" t="s">
        <v>572</v>
      </c>
      <c r="CE228" s="22"/>
      <c r="CF228" s="22"/>
      <c r="CG228" s="22"/>
      <c r="CH228" s="22"/>
      <c r="CI228" s="22"/>
      <c r="CJ228" s="22"/>
      <c r="CK228" s="22"/>
      <c r="CL228" s="13"/>
      <c r="CM228" s="48">
        <v>2020</v>
      </c>
      <c r="CN228" s="48">
        <v>2019</v>
      </c>
      <c r="CO228" s="84" t="s">
        <v>571</v>
      </c>
      <c r="CP228" s="85" t="s">
        <v>572</v>
      </c>
      <c r="CQ228" s="22"/>
      <c r="CR228" s="48">
        <v>2020</v>
      </c>
      <c r="CS228" s="48">
        <v>2019</v>
      </c>
      <c r="CT228" s="84" t="s">
        <v>571</v>
      </c>
      <c r="CU228" s="85" t="s">
        <v>572</v>
      </c>
      <c r="CV228" s="22"/>
      <c r="CW228" s="22"/>
      <c r="CX228" s="22"/>
      <c r="CY228" s="22"/>
      <c r="CZ228" s="22"/>
      <c r="DA228" s="22"/>
      <c r="DB228" s="22"/>
      <c r="DC228" s="13"/>
      <c r="DD228" s="48">
        <v>2020</v>
      </c>
      <c r="DE228" s="48">
        <v>2019</v>
      </c>
      <c r="DF228" s="84" t="s">
        <v>571</v>
      </c>
      <c r="DG228" s="85" t="s">
        <v>572</v>
      </c>
      <c r="DH228" s="22"/>
      <c r="DI228" s="48">
        <v>2020</v>
      </c>
      <c r="DJ228" s="48">
        <v>2019</v>
      </c>
      <c r="DK228" s="84" t="s">
        <v>571</v>
      </c>
      <c r="DL228" s="85" t="s">
        <v>572</v>
      </c>
      <c r="DM228" s="22"/>
      <c r="DN228" s="22"/>
      <c r="DO228" s="22"/>
      <c r="DP228" s="22"/>
      <c r="DQ228" s="22"/>
      <c r="DR228" s="22"/>
      <c r="DS228" s="22"/>
      <c r="DT228" s="13"/>
      <c r="DU228" s="48">
        <v>2020</v>
      </c>
      <c r="DV228" s="48">
        <v>2019</v>
      </c>
      <c r="DW228" s="84" t="s">
        <v>571</v>
      </c>
      <c r="DX228" s="85" t="s">
        <v>572</v>
      </c>
      <c r="DY228" s="22"/>
      <c r="DZ228" s="48">
        <v>2020</v>
      </c>
      <c r="EA228" s="48">
        <v>2019</v>
      </c>
      <c r="EB228" s="84" t="s">
        <v>571</v>
      </c>
      <c r="EC228" s="85" t="s">
        <v>572</v>
      </c>
      <c r="ED228" s="22"/>
      <c r="EE228" s="22"/>
      <c r="EF228" s="22"/>
      <c r="EG228" s="22"/>
      <c r="EH228" s="22"/>
      <c r="EI228" s="22"/>
      <c r="EJ228" s="22"/>
      <c r="EK228" s="13"/>
      <c r="EL228" s="48">
        <v>2020</v>
      </c>
      <c r="EM228" s="48">
        <v>2019</v>
      </c>
      <c r="EN228" s="84" t="s">
        <v>571</v>
      </c>
      <c r="EO228" s="85" t="s">
        <v>572</v>
      </c>
      <c r="EP228" s="22"/>
      <c r="EQ228" s="48">
        <v>2020</v>
      </c>
      <c r="ER228" s="48">
        <v>2019</v>
      </c>
      <c r="ES228" s="84" t="s">
        <v>571</v>
      </c>
      <c r="ET228" s="85" t="s">
        <v>572</v>
      </c>
      <c r="EU228" s="22"/>
      <c r="EV228" s="22"/>
      <c r="EW228" s="22"/>
      <c r="EX228" s="22"/>
      <c r="EY228" s="22"/>
      <c r="EZ228" s="22"/>
      <c r="FA228" s="22"/>
      <c r="FB228" s="13"/>
      <c r="FC228" s="48">
        <v>2020</v>
      </c>
      <c r="FD228" s="48">
        <v>2019</v>
      </c>
      <c r="FE228" s="84" t="s">
        <v>571</v>
      </c>
      <c r="FF228" s="85" t="s">
        <v>572</v>
      </c>
      <c r="FG228" s="22"/>
      <c r="FH228" s="48">
        <v>2020</v>
      </c>
      <c r="FI228" s="48">
        <v>2019</v>
      </c>
      <c r="FJ228" s="84" t="s">
        <v>571</v>
      </c>
      <c r="FK228" s="85" t="s">
        <v>572</v>
      </c>
      <c r="FL228" s="22"/>
      <c r="FM228" s="22"/>
      <c r="FN228" s="22"/>
      <c r="FO228" s="22"/>
      <c r="FP228" s="22"/>
      <c r="FQ228" s="22"/>
      <c r="FR228" s="22"/>
      <c r="FS228" s="13"/>
    </row>
    <row r="229" spans="1:175" x14ac:dyDescent="0.2">
      <c r="A229" s="42">
        <v>794</v>
      </c>
      <c r="B229" s="61" t="str">
        <f>VLOOKUP($A229&amp;B$1,TEXTDF,(SPRCODE="DE")*2+(SPRCODE="FR")*3,FALSE)</f>
        <v>Marktwert Kapitalanlagen</v>
      </c>
      <c r="C229" s="61"/>
      <c r="D229" s="61"/>
      <c r="E229" s="61"/>
      <c r="F229" s="62">
        <f>+SUBTOTAL(9,F230:F232)</f>
        <v>186227663.0024074</v>
      </c>
      <c r="G229" s="62">
        <f>+SUBTOTAL(9,G230:G232)</f>
        <v>186138592.4415203</v>
      </c>
      <c r="H229" s="103">
        <f t="shared" ref="H229:H232" si="128">+IFERROR(F229-G229,"")</f>
        <v>89070.560887098312</v>
      </c>
      <c r="I229" s="104">
        <f t="shared" ref="I229" si="129">+IFERROR(F229/G229-1,0)</f>
        <v>4.7851743004390102E-4</v>
      </c>
      <c r="J229" s="22"/>
      <c r="K229" s="101">
        <f t="shared" ref="K229:L231" si="130">+IFERROR(F229/F$229,0)</f>
        <v>1</v>
      </c>
      <c r="L229" s="101">
        <f t="shared" si="130"/>
        <v>1</v>
      </c>
      <c r="M229" s="109">
        <f t="shared" ref="M229:M232" si="131">+IFERROR(K229-L229,"")</f>
        <v>0</v>
      </c>
      <c r="N229" s="104">
        <f t="shared" ref="N229:N232" si="132">+IFERROR(K229/L229-1,"")</f>
        <v>0</v>
      </c>
      <c r="O229" s="22"/>
      <c r="P229" s="22"/>
      <c r="Q229" s="22"/>
      <c r="R229" s="22"/>
      <c r="S229" s="22"/>
      <c r="T229" s="22"/>
      <c r="U229" s="22"/>
      <c r="V229" s="13"/>
      <c r="W229" s="62">
        <v>88291043.317930013</v>
      </c>
      <c r="X229" s="62">
        <v>85264370.59149</v>
      </c>
      <c r="Y229" s="103">
        <v>3026672.7264400125</v>
      </c>
      <c r="Z229" s="104">
        <v>3.5497508577657877E-2</v>
      </c>
      <c r="AA229" s="22"/>
      <c r="AB229" s="101">
        <v>1</v>
      </c>
      <c r="AC229" s="101">
        <v>1</v>
      </c>
      <c r="AD229" s="109">
        <v>0</v>
      </c>
      <c r="AE229" s="104">
        <v>0</v>
      </c>
      <c r="AF229" s="22"/>
      <c r="AG229" s="22"/>
      <c r="AH229" s="22"/>
      <c r="AI229" s="22"/>
      <c r="AJ229" s="22"/>
      <c r="AK229" s="22"/>
      <c r="AL229" s="22"/>
      <c r="AM229" s="13"/>
      <c r="AN229" s="62">
        <v>26515177.497330599</v>
      </c>
      <c r="AO229" s="62">
        <v>27361531.907500003</v>
      </c>
      <c r="AP229" s="103">
        <v>-846354.410169404</v>
      </c>
      <c r="AQ229" s="104">
        <v>-3.0932274297749141E-2</v>
      </c>
      <c r="AR229" s="22"/>
      <c r="AS229" s="101">
        <v>1</v>
      </c>
      <c r="AT229" s="101">
        <v>1</v>
      </c>
      <c r="AU229" s="109">
        <v>0</v>
      </c>
      <c r="AV229" s="104">
        <v>0</v>
      </c>
      <c r="AW229" s="22"/>
      <c r="AX229" s="22"/>
      <c r="AY229" s="22"/>
      <c r="AZ229" s="22"/>
      <c r="BA229" s="22"/>
      <c r="BB229" s="22"/>
      <c r="BC229" s="22"/>
      <c r="BD229" s="13"/>
      <c r="BE229" s="62">
        <v>21181171</v>
      </c>
      <c r="BF229" s="62">
        <v>21460850.686629999</v>
      </c>
      <c r="BG229" s="103">
        <v>-279679.68662999943</v>
      </c>
      <c r="BH229" s="104">
        <v>-1.3032087623825572E-2</v>
      </c>
      <c r="BI229" s="22"/>
      <c r="BJ229" s="101">
        <v>1</v>
      </c>
      <c r="BK229" s="101">
        <v>1</v>
      </c>
      <c r="BL229" s="109">
        <v>0</v>
      </c>
      <c r="BM229" s="104">
        <v>0</v>
      </c>
      <c r="BN229" s="22"/>
      <c r="BO229" s="22"/>
      <c r="BP229" s="22"/>
      <c r="BQ229" s="22"/>
      <c r="BR229" s="22"/>
      <c r="BS229" s="22"/>
      <c r="BT229" s="22"/>
      <c r="BU229" s="13"/>
      <c r="BV229" s="62">
        <v>19692430.194080003</v>
      </c>
      <c r="BW229" s="62">
        <v>21354717</v>
      </c>
      <c r="BX229" s="103">
        <v>-1662286.8059199974</v>
      </c>
      <c r="BY229" s="104">
        <v>-7.7841668701111644E-2</v>
      </c>
      <c r="BZ229" s="22"/>
      <c r="CA229" s="101">
        <v>1</v>
      </c>
      <c r="CB229" s="101">
        <v>1</v>
      </c>
      <c r="CC229" s="109">
        <v>0</v>
      </c>
      <c r="CD229" s="104">
        <v>0</v>
      </c>
      <c r="CE229" s="22"/>
      <c r="CF229" s="22"/>
      <c r="CG229" s="22"/>
      <c r="CH229" s="22"/>
      <c r="CI229" s="22"/>
      <c r="CJ229" s="22"/>
      <c r="CK229" s="22"/>
      <c r="CL229" s="13"/>
      <c r="CM229" s="62">
        <v>13346287.410656778</v>
      </c>
      <c r="CN229" s="62">
        <v>13347992.163480297</v>
      </c>
      <c r="CO229" s="103">
        <v>-1704.7528235185891</v>
      </c>
      <c r="CP229" s="104">
        <v>-1.2771604917349855E-4</v>
      </c>
      <c r="CQ229" s="22"/>
      <c r="CR229" s="101">
        <v>1</v>
      </c>
      <c r="CS229" s="101">
        <v>1</v>
      </c>
      <c r="CT229" s="109">
        <v>0</v>
      </c>
      <c r="CU229" s="104">
        <v>0</v>
      </c>
      <c r="CV229" s="22"/>
      <c r="CW229" s="22"/>
      <c r="CX229" s="22"/>
      <c r="CY229" s="22"/>
      <c r="CZ229" s="22"/>
      <c r="DA229" s="22"/>
      <c r="DB229" s="22"/>
      <c r="DC229" s="13"/>
      <c r="DD229" s="62">
        <v>4046841</v>
      </c>
      <c r="DE229" s="62">
        <v>4131119.9101200001</v>
      </c>
      <c r="DF229" s="103">
        <v>-84278.910120000131</v>
      </c>
      <c r="DG229" s="104">
        <v>-2.0400983741368117E-2</v>
      </c>
      <c r="DH229" s="22"/>
      <c r="DI229" s="101">
        <v>1</v>
      </c>
      <c r="DJ229" s="101">
        <v>1</v>
      </c>
      <c r="DK229" s="109">
        <v>0</v>
      </c>
      <c r="DL229" s="104">
        <v>0</v>
      </c>
      <c r="DM229" s="22"/>
      <c r="DN229" s="22"/>
      <c r="DO229" s="22"/>
      <c r="DP229" s="22"/>
      <c r="DQ229" s="22"/>
      <c r="DR229" s="22"/>
      <c r="DS229" s="22"/>
      <c r="DT229" s="13"/>
      <c r="DU229" s="62">
        <v>9294626.5824099947</v>
      </c>
      <c r="DV229" s="62">
        <v>9364055.3943000007</v>
      </c>
      <c r="DW229" s="103">
        <v>-69428.811890006065</v>
      </c>
      <c r="DX229" s="104">
        <v>-7.4143956829076929E-3</v>
      </c>
      <c r="DY229" s="22"/>
      <c r="DZ229" s="101">
        <v>1</v>
      </c>
      <c r="EA229" s="101">
        <v>1</v>
      </c>
      <c r="EB229" s="109">
        <v>0</v>
      </c>
      <c r="EC229" s="104">
        <v>0</v>
      </c>
      <c r="ED229" s="22"/>
      <c r="EE229" s="22"/>
      <c r="EF229" s="22"/>
      <c r="EG229" s="22"/>
      <c r="EH229" s="22"/>
      <c r="EI229" s="22"/>
      <c r="EJ229" s="22"/>
      <c r="EK229" s="13"/>
      <c r="EL229" s="62">
        <v>3691418</v>
      </c>
      <c r="EM229" s="62">
        <v>3675313.7880000002</v>
      </c>
      <c r="EN229" s="103">
        <v>16104.211999999825</v>
      </c>
      <c r="EO229" s="104">
        <v>4.381724372101381E-3</v>
      </c>
      <c r="EP229" s="22"/>
      <c r="EQ229" s="101">
        <v>1</v>
      </c>
      <c r="ER229" s="101">
        <v>1</v>
      </c>
      <c r="ES229" s="109">
        <v>0</v>
      </c>
      <c r="ET229" s="104">
        <v>0</v>
      </c>
      <c r="EU229" s="22"/>
      <c r="EV229" s="22"/>
      <c r="EW229" s="22"/>
      <c r="EX229" s="22"/>
      <c r="EY229" s="22"/>
      <c r="EZ229" s="22"/>
      <c r="FA229" s="22"/>
      <c r="FB229" s="13"/>
      <c r="FC229" s="62">
        <v>168668</v>
      </c>
      <c r="FD229" s="62">
        <v>178641</v>
      </c>
      <c r="FE229" s="103">
        <v>-9973</v>
      </c>
      <c r="FF229" s="104">
        <v>-5.582704978140518E-2</v>
      </c>
      <c r="FG229" s="22"/>
      <c r="FH229" s="101">
        <v>1</v>
      </c>
      <c r="FI229" s="101">
        <v>1</v>
      </c>
      <c r="FJ229" s="109">
        <v>0</v>
      </c>
      <c r="FK229" s="104">
        <v>0</v>
      </c>
      <c r="FL229" s="22"/>
      <c r="FM229" s="22"/>
      <c r="FN229" s="22"/>
      <c r="FO229" s="22"/>
      <c r="FP229" s="22"/>
      <c r="FQ229" s="22"/>
      <c r="FR229" s="22"/>
      <c r="FS229" s="13"/>
    </row>
    <row r="230" spans="1:175" x14ac:dyDescent="0.2">
      <c r="A230" s="42">
        <v>795</v>
      </c>
      <c r="B230" s="46"/>
      <c r="C230" s="86" t="str">
        <f>VLOOKUP($A230&amp;C$1,TEXTDF,(SPRCODE="DE")*2+(SPRCODE="FR")*3,FALSE)</f>
        <v>Direkte Kapitalanlagen</v>
      </c>
      <c r="D230" s="46"/>
      <c r="E230" s="46"/>
      <c r="F230" s="80">
        <f t="shared" ref="F230:F232" si="133">+W230*$G$5+AN230*$H$5+BE230*$I$5+BV230*$K$5+CM230*$L$5+DD230*$M$5+DU230*$N$5+EL230*$P$5+FC230*$Q$5</f>
        <v>177069091.34248739</v>
      </c>
      <c r="G230" s="80">
        <f t="shared" ref="G230:G232" si="134">+X230*$G$5+AO230*$H$5+BF230*$I$5+BW230*$K$5+CN230*$L$5+DE230*$M$5+DV230*$N$5+EM230*$P$5+FD230*$Q$5</f>
        <v>177127986.9670203</v>
      </c>
      <c r="H230" s="93">
        <f t="shared" si="128"/>
        <v>-58895.624532908201</v>
      </c>
      <c r="I230" s="94">
        <f t="shared" ref="I230:I232" si="135">+IFERROR(F230/G230-1,"")</f>
        <v>-3.3250321161204521E-4</v>
      </c>
      <c r="J230" s="22"/>
      <c r="K230" s="110">
        <f t="shared" si="130"/>
        <v>0.95082056278716442</v>
      </c>
      <c r="L230" s="110">
        <f t="shared" si="130"/>
        <v>0.95159195438027777</v>
      </c>
      <c r="M230" s="111">
        <f t="shared" si="131"/>
        <v>-7.7139159311334637E-4</v>
      </c>
      <c r="N230" s="94">
        <f t="shared" si="132"/>
        <v>-8.1063273976056394E-4</v>
      </c>
      <c r="O230" s="22"/>
      <c r="P230" s="22"/>
      <c r="Q230" s="22"/>
      <c r="R230" s="22"/>
      <c r="S230" s="22"/>
      <c r="T230" s="22"/>
      <c r="U230" s="22"/>
      <c r="V230" s="13"/>
      <c r="W230" s="80">
        <v>82984695.649090007</v>
      </c>
      <c r="X230" s="80" vm="73">
        <v>80355593.64192</v>
      </c>
      <c r="Y230" s="93">
        <v>2629102.0071700066</v>
      </c>
      <c r="Z230" s="94">
        <v>3.2718344647987951E-2</v>
      </c>
      <c r="AA230" s="22"/>
      <c r="AB230" s="110">
        <v>0.93989936612559655</v>
      </c>
      <c r="AC230" s="110">
        <v>0.94242874350074746</v>
      </c>
      <c r="AD230" s="111">
        <v>-2.5293773751509097E-3</v>
      </c>
      <c r="AE230" s="94">
        <v>-2.6838924349391613E-3</v>
      </c>
      <c r="AF230" s="22"/>
      <c r="AG230" s="22"/>
      <c r="AH230" s="22"/>
      <c r="AI230" s="22"/>
      <c r="AJ230" s="22"/>
      <c r="AK230" s="22"/>
      <c r="AL230" s="22"/>
      <c r="AM230" s="13"/>
      <c r="AN230" s="80">
        <v>25005763.680320598</v>
      </c>
      <c r="AO230" s="80" vm="128">
        <v>25896619</v>
      </c>
      <c r="AP230" s="93">
        <v>-890855.31967940181</v>
      </c>
      <c r="AQ230" s="94">
        <v>-3.4400448941979689E-2</v>
      </c>
      <c r="AR230" s="22"/>
      <c r="AS230" s="110">
        <v>0.9430735918263432</v>
      </c>
      <c r="AT230" s="110">
        <v>0.9464608592657614</v>
      </c>
      <c r="AU230" s="111">
        <v>-3.3872674394181956E-3</v>
      </c>
      <c r="AV230" s="94">
        <v>-3.5788774636131837E-3</v>
      </c>
      <c r="AW230" s="22"/>
      <c r="AX230" s="22"/>
      <c r="AY230" s="22"/>
      <c r="AZ230" s="22"/>
      <c r="BA230" s="22"/>
      <c r="BB230" s="22"/>
      <c r="BC230" s="22"/>
      <c r="BD230" s="13"/>
      <c r="BE230" s="80">
        <v>20354219</v>
      </c>
      <c r="BF230" s="80" vm="183">
        <v>20304769</v>
      </c>
      <c r="BG230" s="93">
        <v>49450</v>
      </c>
      <c r="BH230" s="94">
        <v>2.4353884548009574E-3</v>
      </c>
      <c r="BI230" s="22"/>
      <c r="BJ230" s="110">
        <v>0.96095815476868585</v>
      </c>
      <c r="BK230" s="110">
        <v>0.94613066818687519</v>
      </c>
      <c r="BL230" s="111">
        <v>1.4827486581810656E-2</v>
      </c>
      <c r="BM230" s="94">
        <v>1.5671711192097204E-2</v>
      </c>
      <c r="BN230" s="22"/>
      <c r="BO230" s="22"/>
      <c r="BP230" s="22"/>
      <c r="BQ230" s="22"/>
      <c r="BR230" s="22"/>
      <c r="BS230" s="22"/>
      <c r="BT230" s="22"/>
      <c r="BU230" s="13"/>
      <c r="BV230" s="80">
        <v>18922976.49413</v>
      </c>
      <c r="BW230" s="80" vm="238">
        <v>20582241</v>
      </c>
      <c r="BX230" s="93">
        <v>-1659264.5058699995</v>
      </c>
      <c r="BY230" s="94">
        <v>-8.0616318984409907E-2</v>
      </c>
      <c r="BZ230" s="22"/>
      <c r="CA230" s="110">
        <v>0.96092642236805703</v>
      </c>
      <c r="CB230" s="110">
        <v>0.96382644640057746</v>
      </c>
      <c r="CC230" s="111">
        <v>-2.9000240325204318E-3</v>
      </c>
      <c r="CD230" s="94">
        <v>-3.0088653858281189E-3</v>
      </c>
      <c r="CE230" s="22"/>
      <c r="CF230" s="22"/>
      <c r="CG230" s="22"/>
      <c r="CH230" s="22"/>
      <c r="CI230" s="22"/>
      <c r="CJ230" s="22"/>
      <c r="CK230" s="22"/>
      <c r="CL230" s="13"/>
      <c r="CM230" s="80">
        <v>13346287.410656778</v>
      </c>
      <c r="CN230" s="80" vm="293">
        <v>13306601.971680297</v>
      </c>
      <c r="CO230" s="93">
        <v>39685.438976481557</v>
      </c>
      <c r="CP230" s="94">
        <v>2.982387168485312E-3</v>
      </c>
      <c r="CQ230" s="22"/>
      <c r="CR230" s="110">
        <v>1</v>
      </c>
      <c r="CS230" s="110">
        <v>0.99689914473329988</v>
      </c>
      <c r="CT230" s="111">
        <v>3.1008552667001199E-3</v>
      </c>
      <c r="CU230" s="94">
        <v>3.1105004784908186E-3</v>
      </c>
      <c r="CV230" s="22"/>
      <c r="CW230" s="22"/>
      <c r="CX230" s="22"/>
      <c r="CY230" s="22"/>
      <c r="CZ230" s="22"/>
      <c r="DA230" s="22"/>
      <c r="DB230" s="22"/>
      <c r="DC230" s="13"/>
      <c r="DD230" s="80">
        <v>4046841</v>
      </c>
      <c r="DE230" s="80" vm="348">
        <v>4131119.9101200001</v>
      </c>
      <c r="DF230" s="93">
        <v>-84278.910120000131</v>
      </c>
      <c r="DG230" s="94">
        <v>-2.0400983741368117E-2</v>
      </c>
      <c r="DH230" s="22"/>
      <c r="DI230" s="110">
        <v>1</v>
      </c>
      <c r="DJ230" s="110">
        <v>1</v>
      </c>
      <c r="DK230" s="111">
        <v>0</v>
      </c>
      <c r="DL230" s="94">
        <v>0</v>
      </c>
      <c r="DM230" s="22"/>
      <c r="DN230" s="22"/>
      <c r="DO230" s="22"/>
      <c r="DP230" s="22"/>
      <c r="DQ230" s="22"/>
      <c r="DR230" s="22"/>
      <c r="DS230" s="22"/>
      <c r="DT230" s="13"/>
      <c r="DU230" s="80">
        <v>9001023.1082899962</v>
      </c>
      <c r="DV230" s="80" vm="402">
        <v>9022144.3943000007</v>
      </c>
      <c r="DW230" s="93">
        <v>-21121.28601000458</v>
      </c>
      <c r="DX230" s="94">
        <v>-2.3410494320339481E-3</v>
      </c>
      <c r="DY230" s="22"/>
      <c r="DZ230" s="110">
        <v>0.96841148253598042</v>
      </c>
      <c r="EA230" s="110">
        <v>0.96348686700335784</v>
      </c>
      <c r="EB230" s="111">
        <v>4.9246155326225782E-3</v>
      </c>
      <c r="EC230" s="94">
        <v>5.1112430291231359E-3</v>
      </c>
      <c r="ED230" s="22"/>
      <c r="EE230" s="22"/>
      <c r="EF230" s="22"/>
      <c r="EG230" s="22"/>
      <c r="EH230" s="22"/>
      <c r="EI230" s="22"/>
      <c r="EJ230" s="22"/>
      <c r="EK230" s="13"/>
      <c r="EL230" s="80">
        <v>3254952</v>
      </c>
      <c r="EM230" s="80" vm="457">
        <v>3367282.0490000001</v>
      </c>
      <c r="EN230" s="93">
        <v>-112330.04900000012</v>
      </c>
      <c r="EO230" s="94">
        <v>-3.3359263455034704E-2</v>
      </c>
      <c r="EP230" s="22"/>
      <c r="EQ230" s="110">
        <v>0.88176196789418049</v>
      </c>
      <c r="ER230" s="110">
        <v>0.91618899588771652</v>
      </c>
      <c r="ES230" s="111">
        <v>-3.442702799353603E-2</v>
      </c>
      <c r="ET230" s="94">
        <v>-3.7576338668179332E-2</v>
      </c>
      <c r="EU230" s="22"/>
      <c r="EV230" s="22"/>
      <c r="EW230" s="22"/>
      <c r="EX230" s="22"/>
      <c r="EY230" s="22"/>
      <c r="EZ230" s="22"/>
      <c r="FA230" s="22"/>
      <c r="FB230" s="13"/>
      <c r="FC230" s="80">
        <v>152333</v>
      </c>
      <c r="FD230" s="80" vm="512">
        <v>161616</v>
      </c>
      <c r="FE230" s="93">
        <v>-9283</v>
      </c>
      <c r="FF230" s="94">
        <v>-5.7438619938619984E-2</v>
      </c>
      <c r="FG230" s="22"/>
      <c r="FH230" s="110">
        <v>0.90315293950245457</v>
      </c>
      <c r="FI230" s="110">
        <v>0.90469712999815277</v>
      </c>
      <c r="FJ230" s="111">
        <v>-1.5441904956982055E-3</v>
      </c>
      <c r="FK230" s="94">
        <v>-1.7068590631003078E-3</v>
      </c>
      <c r="FL230" s="22"/>
      <c r="FM230" s="22"/>
      <c r="FN230" s="22"/>
      <c r="FO230" s="22"/>
      <c r="FP230" s="22"/>
      <c r="FQ230" s="22"/>
      <c r="FR230" s="22"/>
      <c r="FS230" s="13"/>
    </row>
    <row r="231" spans="1:175" x14ac:dyDescent="0.2">
      <c r="A231" s="42">
        <v>796</v>
      </c>
      <c r="B231" s="46"/>
      <c r="C231" s="86" t="str">
        <f>VLOOKUP($A231&amp;C$1,TEXTDF,(SPRCODE="DE")*2+(SPRCODE="FR")*3,FALSE)</f>
        <v>Ein- und mehrstufige kollektive Kapitalanlagen</v>
      </c>
      <c r="D231" s="46"/>
      <c r="E231" s="46"/>
      <c r="F231" s="80">
        <f t="shared" si="133"/>
        <v>8437551.487970002</v>
      </c>
      <c r="G231" s="80">
        <f t="shared" si="134"/>
        <v>7749896.8096000003</v>
      </c>
      <c r="H231" s="93">
        <f t="shared" si="128"/>
        <v>687654.67837000173</v>
      </c>
      <c r="I231" s="94">
        <f t="shared" si="135"/>
        <v>8.8730817359811365E-2</v>
      </c>
      <c r="J231" s="22"/>
      <c r="K231" s="110">
        <f t="shared" si="130"/>
        <v>4.5307723632127241E-2</v>
      </c>
      <c r="L231" s="110">
        <f t="shared" si="130"/>
        <v>4.1635088715064862E-2</v>
      </c>
      <c r="M231" s="111">
        <f t="shared" si="131"/>
        <v>3.6726349170623784E-3</v>
      </c>
      <c r="N231" s="94">
        <f t="shared" si="132"/>
        <v>8.8210089864261709E-2</v>
      </c>
      <c r="O231" s="22"/>
      <c r="P231" s="22"/>
      <c r="Q231" s="22"/>
      <c r="R231" s="22"/>
      <c r="S231" s="22"/>
      <c r="T231" s="22"/>
      <c r="U231" s="22"/>
      <c r="V231" s="13"/>
      <c r="W231" s="80">
        <v>5069418.6729300003</v>
      </c>
      <c r="X231" s="80" vm="74">
        <v>4691231.2771399999</v>
      </c>
      <c r="Y231" s="93">
        <v>378187.39579000045</v>
      </c>
      <c r="Z231" s="94">
        <v>8.0615807119311711E-2</v>
      </c>
      <c r="AA231" s="22"/>
      <c r="AB231" s="110">
        <v>5.7417134087716808E-2</v>
      </c>
      <c r="AC231" s="110">
        <v>5.5019831197912095E-2</v>
      </c>
      <c r="AD231" s="111">
        <v>2.397302889804713E-3</v>
      </c>
      <c r="AE231" s="94">
        <v>4.3571614772523803E-2</v>
      </c>
      <c r="AF231" s="22"/>
      <c r="AG231" s="22"/>
      <c r="AH231" s="22"/>
      <c r="AI231" s="22"/>
      <c r="AJ231" s="22"/>
      <c r="AK231" s="22"/>
      <c r="AL231" s="22"/>
      <c r="AM231" s="13"/>
      <c r="AN231" s="80">
        <v>1310570.7184900001</v>
      </c>
      <c r="AO231" s="80" vm="129">
        <v>983703.77303000004</v>
      </c>
      <c r="AP231" s="93">
        <v>326866.94546000008</v>
      </c>
      <c r="AQ231" s="94">
        <v>0.33228188650043089</v>
      </c>
      <c r="AR231" s="22"/>
      <c r="AS231" s="110">
        <v>4.9427190092238345E-2</v>
      </c>
      <c r="AT231" s="110">
        <v>3.595207228731076E-2</v>
      </c>
      <c r="AU231" s="111">
        <v>1.3475117804927585E-2</v>
      </c>
      <c r="AV231" s="94">
        <v>0.37480781906648564</v>
      </c>
      <c r="AW231" s="22"/>
      <c r="AX231" s="22"/>
      <c r="AY231" s="22"/>
      <c r="AZ231" s="22"/>
      <c r="BA231" s="22"/>
      <c r="BB231" s="22"/>
      <c r="BC231" s="22"/>
      <c r="BD231" s="13"/>
      <c r="BE231" s="80">
        <v>826952</v>
      </c>
      <c r="BF231" s="80" vm="184">
        <v>1156081.6866300001</v>
      </c>
      <c r="BG231" s="93">
        <v>-329129.68663000013</v>
      </c>
      <c r="BH231" s="94">
        <v>-0.28469414439858431</v>
      </c>
      <c r="BI231" s="22"/>
      <c r="BJ231" s="110">
        <v>3.9041845231314168E-2</v>
      </c>
      <c r="BK231" s="110">
        <v>5.3869331813124872E-2</v>
      </c>
      <c r="BL231" s="111">
        <v>-1.4827486581810705E-2</v>
      </c>
      <c r="BM231" s="94">
        <v>-0.27524912752302033</v>
      </c>
      <c r="BN231" s="22"/>
      <c r="BO231" s="22"/>
      <c r="BP231" s="22"/>
      <c r="BQ231" s="22"/>
      <c r="BR231" s="22"/>
      <c r="BS231" s="22"/>
      <c r="BT231" s="22"/>
      <c r="BU231" s="13"/>
      <c r="BV231" s="80">
        <v>747457.89994999999</v>
      </c>
      <c r="BW231" s="80" vm="239">
        <v>405208</v>
      </c>
      <c r="BX231" s="93">
        <v>342249.89994999999</v>
      </c>
      <c r="BY231" s="94">
        <v>0.84462769725671749</v>
      </c>
      <c r="BZ231" s="22"/>
      <c r="CA231" s="110">
        <v>3.7956610361615149E-2</v>
      </c>
      <c r="CB231" s="110">
        <v>1.897510512548586E-2</v>
      </c>
      <c r="CC231" s="111">
        <v>1.8981505236129289E-2</v>
      </c>
      <c r="CD231" s="94">
        <v>1.0003372898648575</v>
      </c>
      <c r="CE231" s="22"/>
      <c r="CF231" s="22"/>
      <c r="CG231" s="22"/>
      <c r="CH231" s="22"/>
      <c r="CI231" s="22"/>
      <c r="CJ231" s="22"/>
      <c r="CK231" s="22"/>
      <c r="CL231" s="13"/>
      <c r="CM231" s="80">
        <v>0</v>
      </c>
      <c r="CN231" s="80" vm="294">
        <v>41390.191800000001</v>
      </c>
      <c r="CO231" s="93">
        <v>-41390.191800000001</v>
      </c>
      <c r="CP231" s="94">
        <v>-1</v>
      </c>
      <c r="CQ231" s="22"/>
      <c r="CR231" s="110">
        <v>0</v>
      </c>
      <c r="CS231" s="110">
        <v>3.1008552667001347E-3</v>
      </c>
      <c r="CT231" s="111">
        <v>-3.1008552667001347E-3</v>
      </c>
      <c r="CU231" s="94">
        <v>-1</v>
      </c>
      <c r="CV231" s="22"/>
      <c r="CW231" s="22"/>
      <c r="CX231" s="22"/>
      <c r="CY231" s="22"/>
      <c r="CZ231" s="22"/>
      <c r="DA231" s="22"/>
      <c r="DB231" s="22"/>
      <c r="DC231" s="13"/>
      <c r="DD231" s="80">
        <v>0</v>
      </c>
      <c r="DE231" s="80" vm="349">
        <v>0</v>
      </c>
      <c r="DF231" s="93">
        <v>0</v>
      </c>
      <c r="DG231" s="94" t="s">
        <v>589</v>
      </c>
      <c r="DH231" s="22"/>
      <c r="DI231" s="110">
        <v>0</v>
      </c>
      <c r="DJ231" s="110">
        <v>0</v>
      </c>
      <c r="DK231" s="111">
        <v>0</v>
      </c>
      <c r="DL231" s="94" t="s">
        <v>589</v>
      </c>
      <c r="DM231" s="22"/>
      <c r="DN231" s="22"/>
      <c r="DO231" s="22"/>
      <c r="DP231" s="22"/>
      <c r="DQ231" s="22"/>
      <c r="DR231" s="22"/>
      <c r="DS231" s="22"/>
      <c r="DT231" s="13"/>
      <c r="DU231" s="80">
        <v>181051.1966</v>
      </c>
      <c r="DV231" s="80" vm="403">
        <v>177874.5</v>
      </c>
      <c r="DW231" s="93">
        <v>3176.6965999999957</v>
      </c>
      <c r="DX231" s="94">
        <v>1.7859201852991724E-2</v>
      </c>
      <c r="DY231" s="22"/>
      <c r="DZ231" s="110">
        <v>1.9479125384406288E-2</v>
      </c>
      <c r="EA231" s="110">
        <v>1.8995455762497313E-2</v>
      </c>
      <c r="EB231" s="111">
        <v>4.8366962190897478E-4</v>
      </c>
      <c r="EC231" s="94">
        <v>2.5462385738797666E-2</v>
      </c>
      <c r="ED231" s="22"/>
      <c r="EE231" s="22"/>
      <c r="EF231" s="22"/>
      <c r="EG231" s="22"/>
      <c r="EH231" s="22"/>
      <c r="EI231" s="22"/>
      <c r="EJ231" s="22"/>
      <c r="EK231" s="13"/>
      <c r="EL231" s="80">
        <v>285766</v>
      </c>
      <c r="EM231" s="80" vm="458">
        <v>277382.38099999999</v>
      </c>
      <c r="EN231" s="93">
        <v>8383.6190000000061</v>
      </c>
      <c r="EO231" s="94">
        <v>3.0224050171377081E-2</v>
      </c>
      <c r="EP231" s="22"/>
      <c r="EQ231" s="110">
        <v>7.7413611788207132E-2</v>
      </c>
      <c r="ER231" s="110">
        <v>7.5471754794287513E-2</v>
      </c>
      <c r="ES231" s="111">
        <v>1.941856993919619E-3</v>
      </c>
      <c r="ET231" s="94">
        <v>2.5729585845890579E-2</v>
      </c>
      <c r="EU231" s="22"/>
      <c r="EV231" s="22"/>
      <c r="EW231" s="22"/>
      <c r="EX231" s="22"/>
      <c r="EY231" s="22"/>
      <c r="EZ231" s="22"/>
      <c r="FA231" s="22"/>
      <c r="FB231" s="13"/>
      <c r="FC231" s="80">
        <v>16335</v>
      </c>
      <c r="FD231" s="80" vm="513">
        <v>17025</v>
      </c>
      <c r="FE231" s="93">
        <v>-690</v>
      </c>
      <c r="FF231" s="94">
        <v>-4.052863436123344E-2</v>
      </c>
      <c r="FG231" s="22"/>
      <c r="FH231" s="110">
        <v>9.6847060497545476E-2</v>
      </c>
      <c r="FI231" s="110">
        <v>9.5302870001847284E-2</v>
      </c>
      <c r="FJ231" s="111">
        <v>1.5441904956981917E-3</v>
      </c>
      <c r="FK231" s="94">
        <v>1.6202979990720845E-2</v>
      </c>
      <c r="FL231" s="22"/>
      <c r="FM231" s="22"/>
      <c r="FN231" s="22"/>
      <c r="FO231" s="22"/>
      <c r="FP231" s="22"/>
      <c r="FQ231" s="22"/>
      <c r="FR231" s="22"/>
      <c r="FS231" s="13"/>
    </row>
    <row r="232" spans="1:175" x14ac:dyDescent="0.2">
      <c r="A232" s="42">
        <v>797</v>
      </c>
      <c r="B232" s="46"/>
      <c r="C232" s="86" t="str">
        <f>VLOOKUP($A232&amp;C$1,TEXTDF,(SPRCODE="DE")*2+(SPRCODE="FR")*3,FALSE)</f>
        <v>Nicht kostentransparente Kapitalanlagen</v>
      </c>
      <c r="D232" s="46"/>
      <c r="E232" s="46"/>
      <c r="F232" s="80">
        <f t="shared" si="133"/>
        <v>721020.17194999999</v>
      </c>
      <c r="G232" s="80">
        <f t="shared" si="134"/>
        <v>1260708.6649</v>
      </c>
      <c r="H232" s="93">
        <f t="shared" si="128"/>
        <v>-539688.49294999999</v>
      </c>
      <c r="I232" s="94">
        <f t="shared" si="135"/>
        <v>-0.42808343273567362</v>
      </c>
      <c r="J232" s="22"/>
      <c r="K232" s="110">
        <f>+IFERROR(F232/F$229,0)</f>
        <v>3.871713580708357E-3</v>
      </c>
      <c r="L232" s="110">
        <f>+IFERROR(G232/G$229,0)</f>
        <v>6.7729569046573752E-3</v>
      </c>
      <c r="M232" s="111">
        <f t="shared" si="131"/>
        <v>-2.9012433239490182E-3</v>
      </c>
      <c r="N232" s="94">
        <f t="shared" si="132"/>
        <v>-0.42835697388743155</v>
      </c>
      <c r="O232" s="22"/>
      <c r="P232" s="22"/>
      <c r="Q232" s="22"/>
      <c r="R232" s="22"/>
      <c r="S232" s="22"/>
      <c r="T232" s="22"/>
      <c r="U232" s="22"/>
      <c r="V232" s="13"/>
      <c r="W232" s="80">
        <v>236928.99591</v>
      </c>
      <c r="X232" s="80" vm="75">
        <v>217545.67243000001</v>
      </c>
      <c r="Y232" s="93">
        <v>19383.323479999992</v>
      </c>
      <c r="Z232" s="94">
        <v>8.9100018692566785E-2</v>
      </c>
      <c r="AA232" s="22"/>
      <c r="AB232" s="110">
        <v>2.6834997866865711E-3</v>
      </c>
      <c r="AC232" s="110">
        <v>2.5514253013404951E-3</v>
      </c>
      <c r="AD232" s="111">
        <v>1.3207448534607608E-4</v>
      </c>
      <c r="AE232" s="94">
        <v>5.1764982214719479E-2</v>
      </c>
      <c r="AF232" s="22"/>
      <c r="AG232" s="22"/>
      <c r="AH232" s="22"/>
      <c r="AI232" s="22"/>
      <c r="AJ232" s="22"/>
      <c r="AK232" s="22"/>
      <c r="AL232" s="22"/>
      <c r="AM232" s="13"/>
      <c r="AN232" s="80">
        <v>198843.09852</v>
      </c>
      <c r="AO232" s="80" vm="130">
        <v>481209.13446999999</v>
      </c>
      <c r="AP232" s="93">
        <v>-282366.03594999999</v>
      </c>
      <c r="AQ232" s="94">
        <v>-0.58678444718427003</v>
      </c>
      <c r="AR232" s="22"/>
      <c r="AS232" s="110">
        <v>7.4992180814184035E-3</v>
      </c>
      <c r="AT232" s="110">
        <v>1.7587068446927746E-2</v>
      </c>
      <c r="AU232" s="111">
        <v>-1.0087850365509342E-2</v>
      </c>
      <c r="AV232" s="94">
        <v>-0.57359476344515914</v>
      </c>
      <c r="AW232" s="22"/>
      <c r="AX232" s="22"/>
      <c r="AY232" s="22"/>
      <c r="AZ232" s="22"/>
      <c r="BA232" s="22"/>
      <c r="BB232" s="22"/>
      <c r="BC232" s="22"/>
      <c r="BD232" s="13"/>
      <c r="BE232" s="80">
        <v>0</v>
      </c>
      <c r="BF232" s="80" vm="185">
        <v>0</v>
      </c>
      <c r="BG232" s="93">
        <v>0</v>
      </c>
      <c r="BH232" s="94" t="s">
        <v>589</v>
      </c>
      <c r="BI232" s="22"/>
      <c r="BJ232" s="110">
        <v>0</v>
      </c>
      <c r="BK232" s="110">
        <v>0</v>
      </c>
      <c r="BL232" s="111">
        <v>0</v>
      </c>
      <c r="BM232" s="94" t="s">
        <v>589</v>
      </c>
      <c r="BN232" s="22"/>
      <c r="BO232" s="22"/>
      <c r="BP232" s="22"/>
      <c r="BQ232" s="22"/>
      <c r="BR232" s="22"/>
      <c r="BS232" s="22"/>
      <c r="BT232" s="22"/>
      <c r="BU232" s="13"/>
      <c r="BV232" s="80">
        <v>21995.8</v>
      </c>
      <c r="BW232" s="80" vm="240">
        <v>367268</v>
      </c>
      <c r="BX232" s="93">
        <v>-345272.2</v>
      </c>
      <c r="BY232" s="94">
        <v>-0.94010967467898099</v>
      </c>
      <c r="BZ232" s="22"/>
      <c r="CA232" s="110">
        <v>1.1169672703276838E-3</v>
      </c>
      <c r="CB232" s="110">
        <v>1.7198448473936694E-2</v>
      </c>
      <c r="CC232" s="111">
        <v>-1.608148120360901E-2</v>
      </c>
      <c r="CD232" s="94">
        <v>-0.93505418398523643</v>
      </c>
      <c r="CE232" s="22"/>
      <c r="CF232" s="22"/>
      <c r="CG232" s="22"/>
      <c r="CH232" s="22"/>
      <c r="CI232" s="22"/>
      <c r="CJ232" s="22"/>
      <c r="CK232" s="22"/>
      <c r="CL232" s="13"/>
      <c r="CM232" s="80">
        <v>0</v>
      </c>
      <c r="CN232" s="80" vm="295">
        <v>0</v>
      </c>
      <c r="CO232" s="93">
        <v>0</v>
      </c>
      <c r="CP232" s="94" t="s">
        <v>589</v>
      </c>
      <c r="CQ232" s="22"/>
      <c r="CR232" s="110">
        <v>0</v>
      </c>
      <c r="CS232" s="110">
        <v>0</v>
      </c>
      <c r="CT232" s="111">
        <v>0</v>
      </c>
      <c r="CU232" s="94" t="s">
        <v>589</v>
      </c>
      <c r="CV232" s="22"/>
      <c r="CW232" s="22"/>
      <c r="CX232" s="22"/>
      <c r="CY232" s="22"/>
      <c r="CZ232" s="22"/>
      <c r="DA232" s="22"/>
      <c r="DB232" s="22"/>
      <c r="DC232" s="13"/>
      <c r="DD232" s="80">
        <v>0</v>
      </c>
      <c r="DE232" s="80" vm="350">
        <v>0</v>
      </c>
      <c r="DF232" s="93">
        <v>0</v>
      </c>
      <c r="DG232" s="94" t="s">
        <v>589</v>
      </c>
      <c r="DH232" s="22"/>
      <c r="DI232" s="110">
        <v>0</v>
      </c>
      <c r="DJ232" s="110">
        <v>0</v>
      </c>
      <c r="DK232" s="111">
        <v>0</v>
      </c>
      <c r="DL232" s="94" t="s">
        <v>589</v>
      </c>
      <c r="DM232" s="22"/>
      <c r="DN232" s="22"/>
      <c r="DO232" s="22"/>
      <c r="DP232" s="22"/>
      <c r="DQ232" s="22"/>
      <c r="DR232" s="22"/>
      <c r="DS232" s="22"/>
      <c r="DT232" s="13"/>
      <c r="DU232" s="80">
        <v>112552.27751999999</v>
      </c>
      <c r="DV232" s="80" vm="404">
        <v>164036.5</v>
      </c>
      <c r="DW232" s="93">
        <v>-51484.222480000011</v>
      </c>
      <c r="DX232" s="94">
        <v>-0.31385833323681012</v>
      </c>
      <c r="DY232" s="22"/>
      <c r="DZ232" s="110">
        <v>1.2109392079613425E-2</v>
      </c>
      <c r="EA232" s="110">
        <v>1.7517677234144807E-2</v>
      </c>
      <c r="EB232" s="111">
        <v>-5.4082851545313813E-3</v>
      </c>
      <c r="EC232" s="94">
        <v>-0.30873300622240907</v>
      </c>
      <c r="ED232" s="22"/>
      <c r="EE232" s="22"/>
      <c r="EF232" s="22"/>
      <c r="EG232" s="22"/>
      <c r="EH232" s="22"/>
      <c r="EI232" s="22"/>
      <c r="EJ232" s="22"/>
      <c r="EK232" s="13"/>
      <c r="EL232" s="80">
        <v>150700</v>
      </c>
      <c r="EM232" s="80" vm="459">
        <v>30649.358</v>
      </c>
      <c r="EN232" s="93">
        <v>120050.64199999999</v>
      </c>
      <c r="EO232" s="94">
        <v>3.9169056004370466</v>
      </c>
      <c r="EP232" s="22"/>
      <c r="EQ232" s="110">
        <v>4.0824420317612367E-2</v>
      </c>
      <c r="ER232" s="110">
        <v>8.3392493179959195E-3</v>
      </c>
      <c r="ES232" s="111">
        <v>3.2485170999616446E-2</v>
      </c>
      <c r="ET232" s="94">
        <v>3.8954550656633025</v>
      </c>
      <c r="EU232" s="22"/>
      <c r="EV232" s="22"/>
      <c r="EW232" s="22"/>
      <c r="EX232" s="22"/>
      <c r="EY232" s="22"/>
      <c r="EZ232" s="22"/>
      <c r="FA232" s="22"/>
      <c r="FB232" s="13"/>
      <c r="FC232" s="80">
        <v>0</v>
      </c>
      <c r="FD232" s="80" vm="514">
        <v>0</v>
      </c>
      <c r="FE232" s="93">
        <v>0</v>
      </c>
      <c r="FF232" s="94" t="s">
        <v>589</v>
      </c>
      <c r="FG232" s="22"/>
      <c r="FH232" s="110">
        <v>0</v>
      </c>
      <c r="FI232" s="110">
        <v>0</v>
      </c>
      <c r="FJ232" s="111">
        <v>0</v>
      </c>
      <c r="FK232" s="94" t="s">
        <v>589</v>
      </c>
      <c r="FL232" s="22"/>
      <c r="FM232" s="22"/>
      <c r="FN232" s="22"/>
      <c r="FO232" s="22"/>
      <c r="FP232" s="22"/>
      <c r="FQ232" s="22"/>
      <c r="FR232" s="22"/>
      <c r="FS232" s="13"/>
    </row>
    <row r="233" spans="1:175" x14ac:dyDescent="0.2">
      <c r="A233" s="42"/>
      <c r="B233" s="46"/>
      <c r="C233" s="46"/>
      <c r="D233" s="46"/>
      <c r="E233" s="46"/>
      <c r="F233" s="80"/>
      <c r="G233" s="80"/>
      <c r="H233" s="91"/>
      <c r="I233" s="92"/>
      <c r="J233" s="22"/>
      <c r="K233" s="30"/>
      <c r="L233" s="30"/>
      <c r="M233" s="22"/>
      <c r="N233" s="22"/>
      <c r="O233" s="22"/>
      <c r="P233" s="22"/>
      <c r="Q233" s="22"/>
      <c r="R233" s="22"/>
      <c r="S233" s="22"/>
      <c r="T233" s="22"/>
      <c r="U233" s="22"/>
      <c r="V233" s="13"/>
      <c r="W233" s="80"/>
      <c r="X233" s="80"/>
      <c r="Y233" s="91"/>
      <c r="Z233" s="92"/>
      <c r="AA233" s="22"/>
      <c r="AB233" s="30"/>
      <c r="AC233" s="30"/>
      <c r="AD233" s="22"/>
      <c r="AE233" s="22"/>
      <c r="AF233" s="22"/>
      <c r="AG233" s="22"/>
      <c r="AH233" s="22"/>
      <c r="AI233" s="22"/>
      <c r="AJ233" s="22"/>
      <c r="AK233" s="22"/>
      <c r="AL233" s="22"/>
      <c r="AM233" s="13"/>
      <c r="AN233" s="80"/>
      <c r="AO233" s="80"/>
      <c r="AP233" s="91"/>
      <c r="AQ233" s="92"/>
      <c r="AR233" s="22"/>
      <c r="AS233" s="30"/>
      <c r="AT233" s="30"/>
      <c r="AU233" s="22"/>
      <c r="AV233" s="22"/>
      <c r="AW233" s="22"/>
      <c r="AX233" s="22"/>
      <c r="AY233" s="22"/>
      <c r="AZ233" s="22"/>
      <c r="BA233" s="22"/>
      <c r="BB233" s="22"/>
      <c r="BC233" s="22"/>
      <c r="BD233" s="13"/>
      <c r="BE233" s="80"/>
      <c r="BF233" s="80"/>
      <c r="BG233" s="91"/>
      <c r="BH233" s="92"/>
      <c r="BI233" s="22"/>
      <c r="BJ233" s="30"/>
      <c r="BK233" s="30"/>
      <c r="BL233" s="22"/>
      <c r="BM233" s="22"/>
      <c r="BN233" s="22"/>
      <c r="BO233" s="22"/>
      <c r="BP233" s="22"/>
      <c r="BQ233" s="22"/>
      <c r="BR233" s="22"/>
      <c r="BS233" s="22"/>
      <c r="BT233" s="22"/>
      <c r="BU233" s="13"/>
      <c r="BV233" s="80"/>
      <c r="BW233" s="80"/>
      <c r="BX233" s="91"/>
      <c r="BY233" s="92"/>
      <c r="BZ233" s="22"/>
      <c r="CA233" s="30"/>
      <c r="CB233" s="30"/>
      <c r="CC233" s="22"/>
      <c r="CD233" s="22"/>
      <c r="CE233" s="22"/>
      <c r="CF233" s="22"/>
      <c r="CG233" s="22"/>
      <c r="CH233" s="22"/>
      <c r="CI233" s="22"/>
      <c r="CJ233" s="22"/>
      <c r="CK233" s="22"/>
      <c r="CL233" s="13"/>
      <c r="CM233" s="80"/>
      <c r="CN233" s="80"/>
      <c r="CO233" s="91"/>
      <c r="CP233" s="92"/>
      <c r="CQ233" s="22"/>
      <c r="CR233" s="30"/>
      <c r="CS233" s="30"/>
      <c r="CT233" s="22"/>
      <c r="CU233" s="22"/>
      <c r="CV233" s="22"/>
      <c r="CW233" s="22"/>
      <c r="CX233" s="22"/>
      <c r="CY233" s="22"/>
      <c r="CZ233" s="22"/>
      <c r="DA233" s="22"/>
      <c r="DB233" s="22"/>
      <c r="DC233" s="13"/>
      <c r="DD233" s="80"/>
      <c r="DE233" s="80"/>
      <c r="DF233" s="91"/>
      <c r="DG233" s="92"/>
      <c r="DH233" s="22"/>
      <c r="DI233" s="30"/>
      <c r="DJ233" s="30"/>
      <c r="DK233" s="22"/>
      <c r="DL233" s="22"/>
      <c r="DM233" s="22"/>
      <c r="DN233" s="22"/>
      <c r="DO233" s="22"/>
      <c r="DP233" s="22"/>
      <c r="DQ233" s="22"/>
      <c r="DR233" s="22"/>
      <c r="DS233" s="22"/>
      <c r="DT233" s="13"/>
      <c r="DU233" s="80"/>
      <c r="DV233" s="80"/>
      <c r="DW233" s="91"/>
      <c r="DX233" s="92"/>
      <c r="DY233" s="22"/>
      <c r="DZ233" s="30"/>
      <c r="EA233" s="30"/>
      <c r="EB233" s="22"/>
      <c r="EC233" s="22"/>
      <c r="ED233" s="22"/>
      <c r="EE233" s="22"/>
      <c r="EF233" s="22"/>
      <c r="EG233" s="22"/>
      <c r="EH233" s="22"/>
      <c r="EI233" s="22"/>
      <c r="EJ233" s="22"/>
      <c r="EK233" s="13"/>
      <c r="EL233" s="80"/>
      <c r="EM233" s="80"/>
      <c r="EN233" s="91"/>
      <c r="EO233" s="92"/>
      <c r="EP233" s="22"/>
      <c r="EQ233" s="30"/>
      <c r="ER233" s="30"/>
      <c r="ES233" s="22"/>
      <c r="ET233" s="22"/>
      <c r="EU233" s="22"/>
      <c r="EV233" s="22"/>
      <c r="EW233" s="22"/>
      <c r="EX233" s="22"/>
      <c r="EY233" s="22"/>
      <c r="EZ233" s="22"/>
      <c r="FA233" s="22"/>
      <c r="FB233" s="13"/>
      <c r="FC233" s="80"/>
      <c r="FD233" s="80"/>
      <c r="FE233" s="91"/>
      <c r="FF233" s="92"/>
      <c r="FG233" s="22"/>
      <c r="FH233" s="30"/>
      <c r="FI233" s="30"/>
      <c r="FJ233" s="22"/>
      <c r="FK233" s="22"/>
      <c r="FL233" s="22"/>
      <c r="FM233" s="22"/>
      <c r="FN233" s="22"/>
      <c r="FO233" s="22"/>
      <c r="FP233" s="22"/>
      <c r="FQ233" s="22"/>
      <c r="FR233" s="22"/>
      <c r="FS233" s="13"/>
    </row>
    <row r="234" spans="1:175" x14ac:dyDescent="0.2">
      <c r="A234" s="42"/>
      <c r="B234" s="46"/>
      <c r="C234" s="46"/>
      <c r="D234" s="46"/>
      <c r="E234" s="46"/>
      <c r="F234" s="48">
        <f>+F228</f>
        <v>2020</v>
      </c>
      <c r="G234" s="48">
        <f>+F234-1</f>
        <v>2019</v>
      </c>
      <c r="H234" s="84" t="s">
        <v>571</v>
      </c>
      <c r="I234" s="85" t="s">
        <v>572</v>
      </c>
      <c r="J234" s="22"/>
      <c r="K234" s="30"/>
      <c r="L234" s="30"/>
      <c r="M234" s="22"/>
      <c r="N234" s="22"/>
      <c r="O234" s="22"/>
      <c r="P234" s="22"/>
      <c r="Q234" s="22"/>
      <c r="R234" s="22"/>
      <c r="S234" s="22"/>
      <c r="T234" s="22"/>
      <c r="U234" s="22"/>
      <c r="V234" s="13"/>
      <c r="W234" s="48">
        <v>2020</v>
      </c>
      <c r="X234" s="48">
        <v>2019</v>
      </c>
      <c r="Y234" s="84" t="s">
        <v>571</v>
      </c>
      <c r="Z234" s="85" t="s">
        <v>572</v>
      </c>
      <c r="AA234" s="22"/>
      <c r="AB234" s="30"/>
      <c r="AC234" s="30"/>
      <c r="AD234" s="22"/>
      <c r="AE234" s="22"/>
      <c r="AF234" s="22"/>
      <c r="AG234" s="22"/>
      <c r="AH234" s="22"/>
      <c r="AI234" s="22"/>
      <c r="AJ234" s="22"/>
      <c r="AK234" s="22"/>
      <c r="AL234" s="22"/>
      <c r="AM234" s="13"/>
      <c r="AN234" s="48">
        <v>2020</v>
      </c>
      <c r="AO234" s="48">
        <v>2019</v>
      </c>
      <c r="AP234" s="84" t="s">
        <v>571</v>
      </c>
      <c r="AQ234" s="85" t="s">
        <v>572</v>
      </c>
      <c r="AR234" s="22"/>
      <c r="AS234" s="30"/>
      <c r="AT234" s="30"/>
      <c r="AU234" s="22"/>
      <c r="AV234" s="22"/>
      <c r="AW234" s="22"/>
      <c r="AX234" s="22"/>
      <c r="AY234" s="22"/>
      <c r="AZ234" s="22"/>
      <c r="BA234" s="22"/>
      <c r="BB234" s="22"/>
      <c r="BC234" s="22"/>
      <c r="BD234" s="13"/>
      <c r="BE234" s="48">
        <v>2020</v>
      </c>
      <c r="BF234" s="48">
        <v>2019</v>
      </c>
      <c r="BG234" s="84" t="s">
        <v>571</v>
      </c>
      <c r="BH234" s="85" t="s">
        <v>572</v>
      </c>
      <c r="BI234" s="22"/>
      <c r="BJ234" s="30"/>
      <c r="BK234" s="30"/>
      <c r="BL234" s="22"/>
      <c r="BM234" s="22"/>
      <c r="BN234" s="22"/>
      <c r="BO234" s="22"/>
      <c r="BP234" s="22"/>
      <c r="BQ234" s="22"/>
      <c r="BR234" s="22"/>
      <c r="BS234" s="22"/>
      <c r="BT234" s="22"/>
      <c r="BU234" s="13"/>
      <c r="BV234" s="48">
        <v>2020</v>
      </c>
      <c r="BW234" s="48">
        <v>2019</v>
      </c>
      <c r="BX234" s="84" t="s">
        <v>571</v>
      </c>
      <c r="BY234" s="85" t="s">
        <v>572</v>
      </c>
      <c r="BZ234" s="22"/>
      <c r="CA234" s="30"/>
      <c r="CB234" s="30"/>
      <c r="CC234" s="22"/>
      <c r="CD234" s="22"/>
      <c r="CE234" s="22"/>
      <c r="CF234" s="22"/>
      <c r="CG234" s="22"/>
      <c r="CH234" s="22"/>
      <c r="CI234" s="22"/>
      <c r="CJ234" s="22"/>
      <c r="CK234" s="22"/>
      <c r="CL234" s="13"/>
      <c r="CM234" s="48">
        <v>2020</v>
      </c>
      <c r="CN234" s="48">
        <v>2019</v>
      </c>
      <c r="CO234" s="84" t="s">
        <v>571</v>
      </c>
      <c r="CP234" s="85" t="s">
        <v>572</v>
      </c>
      <c r="CQ234" s="22"/>
      <c r="CR234" s="30"/>
      <c r="CS234" s="30"/>
      <c r="CT234" s="22"/>
      <c r="CU234" s="22"/>
      <c r="CV234" s="22"/>
      <c r="CW234" s="22"/>
      <c r="CX234" s="22"/>
      <c r="CY234" s="22"/>
      <c r="CZ234" s="22"/>
      <c r="DA234" s="22"/>
      <c r="DB234" s="22"/>
      <c r="DC234" s="13"/>
      <c r="DD234" s="48">
        <v>2020</v>
      </c>
      <c r="DE234" s="48">
        <v>2019</v>
      </c>
      <c r="DF234" s="84" t="s">
        <v>571</v>
      </c>
      <c r="DG234" s="85" t="s">
        <v>572</v>
      </c>
      <c r="DH234" s="22"/>
      <c r="DI234" s="30"/>
      <c r="DJ234" s="30"/>
      <c r="DK234" s="22"/>
      <c r="DL234" s="22"/>
      <c r="DM234" s="22"/>
      <c r="DN234" s="22"/>
      <c r="DO234" s="22"/>
      <c r="DP234" s="22"/>
      <c r="DQ234" s="22"/>
      <c r="DR234" s="22"/>
      <c r="DS234" s="22"/>
      <c r="DT234" s="13"/>
      <c r="DU234" s="48">
        <v>2020</v>
      </c>
      <c r="DV234" s="48">
        <v>2019</v>
      </c>
      <c r="DW234" s="84" t="s">
        <v>571</v>
      </c>
      <c r="DX234" s="85" t="s">
        <v>572</v>
      </c>
      <c r="DY234" s="22"/>
      <c r="DZ234" s="30"/>
      <c r="EA234" s="30"/>
      <c r="EB234" s="22"/>
      <c r="EC234" s="22"/>
      <c r="ED234" s="22"/>
      <c r="EE234" s="22"/>
      <c r="EF234" s="22"/>
      <c r="EG234" s="22"/>
      <c r="EH234" s="22"/>
      <c r="EI234" s="22"/>
      <c r="EJ234" s="22"/>
      <c r="EK234" s="13"/>
      <c r="EL234" s="48">
        <v>2020</v>
      </c>
      <c r="EM234" s="48">
        <v>2019</v>
      </c>
      <c r="EN234" s="84" t="s">
        <v>571</v>
      </c>
      <c r="EO234" s="85" t="s">
        <v>572</v>
      </c>
      <c r="EP234" s="22"/>
      <c r="EQ234" s="30"/>
      <c r="ER234" s="30"/>
      <c r="ES234" s="22"/>
      <c r="ET234" s="22"/>
      <c r="EU234" s="22"/>
      <c r="EV234" s="22"/>
      <c r="EW234" s="22"/>
      <c r="EX234" s="22"/>
      <c r="EY234" s="22"/>
      <c r="EZ234" s="22"/>
      <c r="FA234" s="22"/>
      <c r="FB234" s="13"/>
      <c r="FC234" s="48">
        <v>2020</v>
      </c>
      <c r="FD234" s="48">
        <v>2019</v>
      </c>
      <c r="FE234" s="84" t="s">
        <v>571</v>
      </c>
      <c r="FF234" s="85" t="s">
        <v>572</v>
      </c>
      <c r="FG234" s="22"/>
      <c r="FH234" s="30"/>
      <c r="FI234" s="30"/>
      <c r="FJ234" s="22"/>
      <c r="FK234" s="22"/>
      <c r="FL234" s="22"/>
      <c r="FM234" s="22"/>
      <c r="FN234" s="22"/>
      <c r="FO234" s="22"/>
      <c r="FP234" s="22"/>
      <c r="FQ234" s="22"/>
      <c r="FR234" s="22"/>
      <c r="FS234" s="13"/>
    </row>
    <row r="235" spans="1:175" x14ac:dyDescent="0.2">
      <c r="A235" s="42">
        <v>798</v>
      </c>
      <c r="B235" s="61" t="str">
        <f>VLOOKUP($A235&amp;B$1,TEXTDF,(SPRCODE="DE")*2+(SPRCODE="FR")*3,FALSE)</f>
        <v>Vermögensverwaltungskosten (netto gemäss Betriebsrechnung BV)</v>
      </c>
      <c r="C235" s="61"/>
      <c r="D235" s="61"/>
      <c r="E235" s="61"/>
      <c r="F235" s="62">
        <f>+SUBTOTAL(9,F236:F243)</f>
        <v>417222.60914428678</v>
      </c>
      <c r="G235" s="62">
        <f>+SUBTOTAL(9,G236:G243)</f>
        <v>406010.38707031216</v>
      </c>
      <c r="H235" s="103">
        <f t="shared" ref="H235:H243" si="136">+IFERROR(F235-G235,"")</f>
        <v>11212.222073974612</v>
      </c>
      <c r="I235" s="104">
        <f t="shared" ref="I235:I243" si="137">+IFERROR(F235/G235-1,"")</f>
        <v>2.7615604011709483E-2</v>
      </c>
      <c r="J235" s="22"/>
      <c r="K235" s="30"/>
      <c r="L235" s="30"/>
      <c r="M235" s="22"/>
      <c r="N235" s="22"/>
      <c r="O235" s="22"/>
      <c r="P235" s="22"/>
      <c r="Q235" s="22"/>
      <c r="R235" s="22"/>
      <c r="S235" s="22"/>
      <c r="T235" s="22"/>
      <c r="U235" s="22"/>
      <c r="V235" s="13"/>
      <c r="W235" s="62">
        <v>211693.72609000001</v>
      </c>
      <c r="X235" s="62">
        <v>199545.67224000086</v>
      </c>
      <c r="Y235" s="103">
        <v>12148.053849999153</v>
      </c>
      <c r="Z235" s="104">
        <v>6.0878563356604687E-2</v>
      </c>
      <c r="AA235" s="22"/>
      <c r="AB235" s="30"/>
      <c r="AC235" s="30"/>
      <c r="AD235" s="22"/>
      <c r="AE235" s="22"/>
      <c r="AF235" s="22"/>
      <c r="AG235" s="22"/>
      <c r="AH235" s="22"/>
      <c r="AI235" s="22"/>
      <c r="AJ235" s="22"/>
      <c r="AK235" s="22"/>
      <c r="AL235" s="22"/>
      <c r="AM235" s="13"/>
      <c r="AN235" s="62">
        <v>67838.408471861927</v>
      </c>
      <c r="AO235" s="62">
        <v>57497.753671254293</v>
      </c>
      <c r="AP235" s="103">
        <v>10340.654800607634</v>
      </c>
      <c r="AQ235" s="104">
        <v>0.17984450070398816</v>
      </c>
      <c r="AR235" s="22"/>
      <c r="AS235" s="30"/>
      <c r="AT235" s="30"/>
      <c r="AU235" s="22"/>
      <c r="AV235" s="22"/>
      <c r="AW235" s="22"/>
      <c r="AX235" s="22"/>
      <c r="AY235" s="22"/>
      <c r="AZ235" s="22"/>
      <c r="BA235" s="22"/>
      <c r="BB235" s="22"/>
      <c r="BC235" s="22"/>
      <c r="BD235" s="13"/>
      <c r="BE235" s="62">
        <v>45411.70753</v>
      </c>
      <c r="BF235" s="62">
        <v>62335.616049999997</v>
      </c>
      <c r="BG235" s="103">
        <v>-16923.908519999997</v>
      </c>
      <c r="BH235" s="104">
        <v>-0.27149661128599689</v>
      </c>
      <c r="BI235" s="22"/>
      <c r="BJ235" s="30"/>
      <c r="BK235" s="30"/>
      <c r="BL235" s="22"/>
      <c r="BM235" s="22"/>
      <c r="BN235" s="22"/>
      <c r="BO235" s="22"/>
      <c r="BP235" s="22"/>
      <c r="BQ235" s="22"/>
      <c r="BR235" s="22"/>
      <c r="BS235" s="22"/>
      <c r="BT235" s="22"/>
      <c r="BU235" s="13"/>
      <c r="BV235" s="62">
        <v>43884.216977405005</v>
      </c>
      <c r="BW235" s="62">
        <v>40593.771869999997</v>
      </c>
      <c r="BX235" s="103">
        <v>3290.4451074050085</v>
      </c>
      <c r="BY235" s="104">
        <v>8.1057880453743847E-2</v>
      </c>
      <c r="BZ235" s="22"/>
      <c r="CA235" s="30"/>
      <c r="CB235" s="30"/>
      <c r="CC235" s="22"/>
      <c r="CD235" s="22"/>
      <c r="CE235" s="22"/>
      <c r="CF235" s="22"/>
      <c r="CG235" s="22"/>
      <c r="CH235" s="22"/>
      <c r="CI235" s="22"/>
      <c r="CJ235" s="22"/>
      <c r="CK235" s="22"/>
      <c r="CL235" s="13"/>
      <c r="CM235" s="62">
        <v>20018.547026587243</v>
      </c>
      <c r="CN235" s="62">
        <v>21016.169763924965</v>
      </c>
      <c r="CO235" s="103">
        <v>-997.62273733772236</v>
      </c>
      <c r="CP235" s="104">
        <v>-4.7469293812528068E-2</v>
      </c>
      <c r="CQ235" s="22"/>
      <c r="CR235" s="30"/>
      <c r="CS235" s="30"/>
      <c r="CT235" s="22"/>
      <c r="CU235" s="22"/>
      <c r="CV235" s="22"/>
      <c r="CW235" s="22"/>
      <c r="CX235" s="22"/>
      <c r="CY235" s="22"/>
      <c r="CZ235" s="22"/>
      <c r="DA235" s="22"/>
      <c r="DB235" s="22"/>
      <c r="DC235" s="13"/>
      <c r="DD235" s="62">
        <v>4797.5202370137222</v>
      </c>
      <c r="DE235" s="62">
        <v>3481.44715</v>
      </c>
      <c r="DF235" s="103">
        <v>1316.0730870137222</v>
      </c>
      <c r="DG235" s="104">
        <v>0.37802472084452643</v>
      </c>
      <c r="DH235" s="22"/>
      <c r="DI235" s="30"/>
      <c r="DJ235" s="30"/>
      <c r="DK235" s="22"/>
      <c r="DL235" s="22"/>
      <c r="DM235" s="22"/>
      <c r="DN235" s="22"/>
      <c r="DO235" s="22"/>
      <c r="DP235" s="22"/>
      <c r="DQ235" s="22"/>
      <c r="DR235" s="22"/>
      <c r="DS235" s="22"/>
      <c r="DT235" s="13"/>
      <c r="DU235" s="62">
        <v>17016.474720000002</v>
      </c>
      <c r="DV235" s="62">
        <v>15201.11377</v>
      </c>
      <c r="DW235" s="103">
        <v>1815.360950000002</v>
      </c>
      <c r="DX235" s="104">
        <v>0.1194228908136119</v>
      </c>
      <c r="DY235" s="22"/>
      <c r="DZ235" s="30"/>
      <c r="EA235" s="30"/>
      <c r="EB235" s="22"/>
      <c r="EC235" s="22"/>
      <c r="ED235" s="22"/>
      <c r="EE235" s="22"/>
      <c r="EF235" s="22"/>
      <c r="EG235" s="22"/>
      <c r="EH235" s="22"/>
      <c r="EI235" s="22"/>
      <c r="EJ235" s="22"/>
      <c r="EK235" s="13"/>
      <c r="EL235" s="62">
        <v>6183.1019999999999</v>
      </c>
      <c r="EM235" s="62">
        <v>5955.6485551320002</v>
      </c>
      <c r="EN235" s="103">
        <v>227.45344486799968</v>
      </c>
      <c r="EO235" s="104">
        <v>3.8191213393879986E-2</v>
      </c>
      <c r="EP235" s="22"/>
      <c r="EQ235" s="30"/>
      <c r="ER235" s="30"/>
      <c r="ES235" s="22"/>
      <c r="ET235" s="22"/>
      <c r="EU235" s="22"/>
      <c r="EV235" s="22"/>
      <c r="EW235" s="22"/>
      <c r="EX235" s="22"/>
      <c r="EY235" s="22"/>
      <c r="EZ235" s="22"/>
      <c r="FA235" s="22"/>
      <c r="FB235" s="13"/>
      <c r="FC235" s="62">
        <v>378.90609141888348</v>
      </c>
      <c r="FD235" s="62">
        <v>383.19399999999996</v>
      </c>
      <c r="FE235" s="103">
        <v>-4.2879085811164828</v>
      </c>
      <c r="FF235" s="104">
        <v>-1.1189915763598846E-2</v>
      </c>
      <c r="FG235" s="22"/>
      <c r="FH235" s="30"/>
      <c r="FI235" s="30"/>
      <c r="FJ235" s="22"/>
      <c r="FK235" s="22"/>
      <c r="FL235" s="22"/>
      <c r="FM235" s="22"/>
      <c r="FN235" s="22"/>
      <c r="FO235" s="22"/>
      <c r="FP235" s="22"/>
      <c r="FQ235" s="22"/>
      <c r="FR235" s="22"/>
      <c r="FS235" s="13"/>
    </row>
    <row r="236" spans="1:175" x14ac:dyDescent="0.2">
      <c r="A236" s="42">
        <v>799</v>
      </c>
      <c r="B236" s="46"/>
      <c r="C236" s="67" t="str">
        <f>VLOOKUP($A236&amp;C$1,TEXTDF,(SPRCODE="DE")*2+(SPRCODE="FR")*3,FALSE)</f>
        <v>Vermögensverwaltungskosten (brutto gemäss OAK-Schema)</v>
      </c>
      <c r="D236" s="67"/>
      <c r="E236" s="67"/>
      <c r="F236" s="68">
        <f>+SUBTOTAL(9,F237:F241)</f>
        <v>712133.21542428678</v>
      </c>
      <c r="G236" s="68">
        <f>+SUBTOTAL(9,G237:G241)</f>
        <v>742047.66987031233</v>
      </c>
      <c r="H236" s="69">
        <f t="shared" si="136"/>
        <v>-29914.454446025542</v>
      </c>
      <c r="I236" s="70">
        <f t="shared" si="137"/>
        <v>-4.0313386404479457E-2</v>
      </c>
      <c r="J236" s="22"/>
      <c r="K236" s="30"/>
      <c r="L236" s="30"/>
      <c r="M236" s="22"/>
      <c r="N236" s="22"/>
      <c r="O236" s="22"/>
      <c r="P236" s="22"/>
      <c r="Q236" s="22"/>
      <c r="R236" s="22"/>
      <c r="S236" s="22"/>
      <c r="T236" s="22"/>
      <c r="U236" s="22"/>
      <c r="V236" s="13"/>
      <c r="W236" s="68">
        <v>375926.47802000004</v>
      </c>
      <c r="X236" s="68">
        <v>389112.10700000095</v>
      </c>
      <c r="Y236" s="69">
        <v>-13185.628980000911</v>
      </c>
      <c r="Z236" s="70">
        <v>-3.3886452625851771E-2</v>
      </c>
      <c r="AA236" s="22"/>
      <c r="AB236" s="30"/>
      <c r="AC236" s="30"/>
      <c r="AD236" s="22"/>
      <c r="AE236" s="22"/>
      <c r="AF236" s="22"/>
      <c r="AG236" s="22"/>
      <c r="AH236" s="22"/>
      <c r="AI236" s="22"/>
      <c r="AJ236" s="22"/>
      <c r="AK236" s="22"/>
      <c r="AL236" s="22"/>
      <c r="AM236" s="13"/>
      <c r="AN236" s="68">
        <v>96678.176711861917</v>
      </c>
      <c r="AO236" s="68">
        <v>98826.782851254306</v>
      </c>
      <c r="AP236" s="69">
        <v>-2148.6061393923883</v>
      </c>
      <c r="AQ236" s="70">
        <v>-2.1741132083863191E-2</v>
      </c>
      <c r="AR236" s="22"/>
      <c r="AS236" s="30"/>
      <c r="AT236" s="30"/>
      <c r="AU236" s="22"/>
      <c r="AV236" s="22"/>
      <c r="AW236" s="22"/>
      <c r="AX236" s="22"/>
      <c r="AY236" s="22"/>
      <c r="AZ236" s="22"/>
      <c r="BA236" s="22"/>
      <c r="BB236" s="22"/>
      <c r="BC236" s="22"/>
      <c r="BD236" s="13"/>
      <c r="BE236" s="68">
        <v>71870</v>
      </c>
      <c r="BF236" s="68">
        <v>89893.493629999997</v>
      </c>
      <c r="BG236" s="69">
        <v>-18023.493629999997</v>
      </c>
      <c r="BH236" s="70">
        <v>-0.20049831085867431</v>
      </c>
      <c r="BI236" s="22"/>
      <c r="BJ236" s="30"/>
      <c r="BK236" s="30"/>
      <c r="BL236" s="22"/>
      <c r="BM236" s="22"/>
      <c r="BN236" s="22"/>
      <c r="BO236" s="22"/>
      <c r="BP236" s="22"/>
      <c r="BQ236" s="22"/>
      <c r="BR236" s="22"/>
      <c r="BS236" s="22"/>
      <c r="BT236" s="22"/>
      <c r="BU236" s="13"/>
      <c r="BV236" s="68">
        <v>64032.818367405009</v>
      </c>
      <c r="BW236" s="68">
        <v>72907</v>
      </c>
      <c r="BX236" s="69">
        <v>-8874.1816325949912</v>
      </c>
      <c r="BY236" s="70">
        <v>-0.12171919887795402</v>
      </c>
      <c r="BZ236" s="22"/>
      <c r="CA236" s="30"/>
      <c r="CB236" s="30"/>
      <c r="CC236" s="22"/>
      <c r="CD236" s="22"/>
      <c r="CE236" s="22"/>
      <c r="CF236" s="22"/>
      <c r="CG236" s="22"/>
      <c r="CH236" s="22"/>
      <c r="CI236" s="22"/>
      <c r="CJ236" s="22"/>
      <c r="CK236" s="22"/>
      <c r="CL236" s="13"/>
      <c r="CM236" s="68">
        <v>53231.961046587247</v>
      </c>
      <c r="CN236" s="68">
        <v>51280.768343924967</v>
      </c>
      <c r="CO236" s="69">
        <v>1951.1927026622798</v>
      </c>
      <c r="CP236" s="70">
        <v>3.8049209590156785E-2</v>
      </c>
      <c r="CQ236" s="22"/>
      <c r="CR236" s="30"/>
      <c r="CS236" s="30"/>
      <c r="CT236" s="22"/>
      <c r="CU236" s="22"/>
      <c r="CV236" s="22"/>
      <c r="CW236" s="22"/>
      <c r="CX236" s="22"/>
      <c r="CY236" s="22"/>
      <c r="CZ236" s="22"/>
      <c r="DA236" s="22"/>
      <c r="DB236" s="22"/>
      <c r="DC236" s="13"/>
      <c r="DD236" s="68">
        <v>10739.856807013723</v>
      </c>
      <c r="DE236" s="68">
        <v>6828.12</v>
      </c>
      <c r="DF236" s="69">
        <v>3911.7368070137227</v>
      </c>
      <c r="DG236" s="70">
        <v>0.57288635920483566</v>
      </c>
      <c r="DH236" s="22"/>
      <c r="DI236" s="30"/>
      <c r="DJ236" s="30"/>
      <c r="DK236" s="22"/>
      <c r="DL236" s="22"/>
      <c r="DM236" s="22"/>
      <c r="DN236" s="22"/>
      <c r="DO236" s="22"/>
      <c r="DP236" s="22"/>
      <c r="DQ236" s="22"/>
      <c r="DR236" s="22"/>
      <c r="DS236" s="22"/>
      <c r="DT236" s="13"/>
      <c r="DU236" s="68">
        <v>28278.62688</v>
      </c>
      <c r="DV236" s="68">
        <v>23067.91749</v>
      </c>
      <c r="DW236" s="69">
        <v>5210.70939</v>
      </c>
      <c r="DX236" s="70">
        <v>0.22588555695410539</v>
      </c>
      <c r="DY236" s="22"/>
      <c r="DZ236" s="30"/>
      <c r="EA236" s="30"/>
      <c r="EB236" s="22"/>
      <c r="EC236" s="22"/>
      <c r="ED236" s="22"/>
      <c r="EE236" s="22"/>
      <c r="EF236" s="22"/>
      <c r="EG236" s="22"/>
      <c r="EH236" s="22"/>
      <c r="EI236" s="22"/>
      <c r="EJ236" s="22"/>
      <c r="EK236" s="13"/>
      <c r="EL236" s="68">
        <v>10774</v>
      </c>
      <c r="EM236" s="68">
        <v>9585.4805551320005</v>
      </c>
      <c r="EN236" s="69">
        <v>1188.5194448679995</v>
      </c>
      <c r="EO236" s="70">
        <v>0.12399163902446952</v>
      </c>
      <c r="EP236" s="22"/>
      <c r="EQ236" s="30"/>
      <c r="ER236" s="30"/>
      <c r="ES236" s="22"/>
      <c r="ET236" s="22"/>
      <c r="EU236" s="22"/>
      <c r="EV236" s="22"/>
      <c r="EW236" s="22"/>
      <c r="EX236" s="22"/>
      <c r="EY236" s="22"/>
      <c r="EZ236" s="22"/>
      <c r="FA236" s="22"/>
      <c r="FB236" s="13"/>
      <c r="FC236" s="68">
        <v>601.29759141888348</v>
      </c>
      <c r="FD236" s="68">
        <v>546</v>
      </c>
      <c r="FE236" s="69">
        <v>55.297591418883485</v>
      </c>
      <c r="FF236" s="70">
        <v>0.10127763996132511</v>
      </c>
      <c r="FG236" s="22"/>
      <c r="FH236" s="30"/>
      <c r="FI236" s="30"/>
      <c r="FJ236" s="22"/>
      <c r="FK236" s="22"/>
      <c r="FL236" s="22"/>
      <c r="FM236" s="22"/>
      <c r="FN236" s="22"/>
      <c r="FO236" s="22"/>
      <c r="FP236" s="22"/>
      <c r="FQ236" s="22"/>
      <c r="FR236" s="22"/>
      <c r="FS236" s="13"/>
    </row>
    <row r="237" spans="1:175" x14ac:dyDescent="0.2">
      <c r="A237" s="42">
        <v>800</v>
      </c>
      <c r="B237" s="46"/>
      <c r="C237" s="46"/>
      <c r="D237" s="86" t="str">
        <f>VLOOKUP($A237&amp;D$1,TEXTDF,(SPRCODE="DE")*2+(SPRCODE="FR")*3,FALSE)</f>
        <v>TER-Kosten</v>
      </c>
      <c r="E237" s="46"/>
      <c r="F237" s="80">
        <f>+SUBTOTAL(9,F238:F239)</f>
        <v>584956.17316428677</v>
      </c>
      <c r="G237" s="80">
        <f>+SUBTOTAL(9,G238:G239)</f>
        <v>591929.78615859733</v>
      </c>
      <c r="H237" s="93">
        <f t="shared" si="136"/>
        <v>-6973.6129943105625</v>
      </c>
      <c r="I237" s="94">
        <f t="shared" si="137"/>
        <v>-1.1781148976412692E-2</v>
      </c>
      <c r="J237" s="22"/>
      <c r="K237" s="30"/>
      <c r="L237" s="30"/>
      <c r="M237" s="22"/>
      <c r="N237" s="22"/>
      <c r="O237" s="22"/>
      <c r="P237" s="22"/>
      <c r="Q237" s="22"/>
      <c r="R237" s="22"/>
      <c r="S237" s="22"/>
      <c r="T237" s="22"/>
      <c r="U237" s="22"/>
      <c r="V237" s="13"/>
      <c r="W237" s="80">
        <v>304919.08412000001</v>
      </c>
      <c r="X237" s="80">
        <v>295209.42730000097</v>
      </c>
      <c r="Y237" s="93">
        <v>9709.6568199990434</v>
      </c>
      <c r="Z237" s="94">
        <v>3.2890741020041414E-2</v>
      </c>
      <c r="AA237" s="22"/>
      <c r="AB237" s="30"/>
      <c r="AC237" s="30"/>
      <c r="AD237" s="22"/>
      <c r="AE237" s="22"/>
      <c r="AF237" s="22"/>
      <c r="AG237" s="22"/>
      <c r="AH237" s="22"/>
      <c r="AI237" s="22"/>
      <c r="AJ237" s="22"/>
      <c r="AK237" s="22"/>
      <c r="AL237" s="22"/>
      <c r="AM237" s="13"/>
      <c r="AN237" s="80">
        <v>72356.813761861908</v>
      </c>
      <c r="AO237" s="80">
        <v>78077.032721254305</v>
      </c>
      <c r="AP237" s="93">
        <v>-5720.2189593923977</v>
      </c>
      <c r="AQ237" s="94">
        <v>-7.3263785264667591E-2</v>
      </c>
      <c r="AR237" s="22"/>
      <c r="AS237" s="30"/>
      <c r="AT237" s="30"/>
      <c r="AU237" s="22"/>
      <c r="AV237" s="22"/>
      <c r="AW237" s="22"/>
      <c r="AX237" s="22"/>
      <c r="AY237" s="22"/>
      <c r="AZ237" s="22"/>
      <c r="BA237" s="22"/>
      <c r="BB237" s="22"/>
      <c r="BC237" s="22"/>
      <c r="BD237" s="13"/>
      <c r="BE237" s="80">
        <v>67692</v>
      </c>
      <c r="BF237" s="80">
        <v>82494.657160000002</v>
      </c>
      <c r="BG237" s="93">
        <v>-14802.657160000002</v>
      </c>
      <c r="BH237" s="94">
        <v>-0.17943776808830125</v>
      </c>
      <c r="BI237" s="22"/>
      <c r="BJ237" s="30"/>
      <c r="BK237" s="30"/>
      <c r="BL237" s="22"/>
      <c r="BM237" s="22"/>
      <c r="BN237" s="22"/>
      <c r="BO237" s="22"/>
      <c r="BP237" s="22"/>
      <c r="BQ237" s="22"/>
      <c r="BR237" s="22"/>
      <c r="BS237" s="22"/>
      <c r="BT237" s="22"/>
      <c r="BU237" s="13"/>
      <c r="BV237" s="80">
        <v>59271.349417405007</v>
      </c>
      <c r="BW237" s="80">
        <v>66994</v>
      </c>
      <c r="BX237" s="93">
        <v>-7722.6505825949935</v>
      </c>
      <c r="BY237" s="94">
        <v>-0.11527376455496008</v>
      </c>
      <c r="BZ237" s="22"/>
      <c r="CA237" s="30"/>
      <c r="CB237" s="30"/>
      <c r="CC237" s="22"/>
      <c r="CD237" s="22"/>
      <c r="CE237" s="22"/>
      <c r="CF237" s="22"/>
      <c r="CG237" s="22"/>
      <c r="CH237" s="22"/>
      <c r="CI237" s="22"/>
      <c r="CJ237" s="22"/>
      <c r="CK237" s="22"/>
      <c r="CL237" s="13"/>
      <c r="CM237" s="80">
        <v>43508.752216587243</v>
      </c>
      <c r="CN237" s="80">
        <v>40845.112072210002</v>
      </c>
      <c r="CO237" s="93">
        <v>2663.6401443772411</v>
      </c>
      <c r="CP237" s="94">
        <v>6.5213192209344406E-2</v>
      </c>
      <c r="CQ237" s="22"/>
      <c r="CR237" s="30"/>
      <c r="CS237" s="30"/>
      <c r="CT237" s="22"/>
      <c r="CU237" s="22"/>
      <c r="CV237" s="22"/>
      <c r="CW237" s="22"/>
      <c r="CX237" s="22"/>
      <c r="CY237" s="22"/>
      <c r="CZ237" s="22"/>
      <c r="DA237" s="22"/>
      <c r="DB237" s="22"/>
      <c r="DC237" s="13"/>
      <c r="DD237" s="80">
        <v>10635.520747013723</v>
      </c>
      <c r="DE237" s="80">
        <v>6717</v>
      </c>
      <c r="DF237" s="93">
        <v>3918.5207470137229</v>
      </c>
      <c r="DG237" s="94">
        <v>0.58337364106204004</v>
      </c>
      <c r="DH237" s="22"/>
      <c r="DI237" s="30"/>
      <c r="DJ237" s="30"/>
      <c r="DK237" s="22"/>
      <c r="DL237" s="22"/>
      <c r="DM237" s="22"/>
      <c r="DN237" s="22"/>
      <c r="DO237" s="22"/>
      <c r="DP237" s="22"/>
      <c r="DQ237" s="22"/>
      <c r="DR237" s="22"/>
      <c r="DS237" s="22"/>
      <c r="DT237" s="13"/>
      <c r="DU237" s="80">
        <v>20112.355309999999</v>
      </c>
      <c r="DV237" s="80">
        <v>15511.34635</v>
      </c>
      <c r="DW237" s="93">
        <v>4601.0089599999992</v>
      </c>
      <c r="DX237" s="94">
        <v>0.29662215362756039</v>
      </c>
      <c r="DY237" s="22"/>
      <c r="DZ237" s="30"/>
      <c r="EA237" s="30"/>
      <c r="EB237" s="22"/>
      <c r="EC237" s="22"/>
      <c r="ED237" s="22"/>
      <c r="EE237" s="22"/>
      <c r="EF237" s="22"/>
      <c r="EG237" s="22"/>
      <c r="EH237" s="22"/>
      <c r="EI237" s="22"/>
      <c r="EJ237" s="22"/>
      <c r="EK237" s="13"/>
      <c r="EL237" s="80">
        <v>6384</v>
      </c>
      <c r="EM237" s="80">
        <v>6004.2105551320001</v>
      </c>
      <c r="EN237" s="93">
        <v>379.78944486799992</v>
      </c>
      <c r="EO237" s="94">
        <v>6.3253851839586428E-2</v>
      </c>
      <c r="EP237" s="22"/>
      <c r="EQ237" s="30"/>
      <c r="ER237" s="30"/>
      <c r="ES237" s="22"/>
      <c r="ET237" s="22"/>
      <c r="EU237" s="22"/>
      <c r="EV237" s="22"/>
      <c r="EW237" s="22"/>
      <c r="EX237" s="22"/>
      <c r="EY237" s="22"/>
      <c r="EZ237" s="22"/>
      <c r="FA237" s="22"/>
      <c r="FB237" s="13"/>
      <c r="FC237" s="80">
        <v>76.297591418883471</v>
      </c>
      <c r="FD237" s="80">
        <v>77</v>
      </c>
      <c r="FE237" s="93">
        <v>-0.70240858111652926</v>
      </c>
      <c r="FF237" s="94">
        <v>-9.1221893651497465E-3</v>
      </c>
      <c r="FG237" s="22"/>
      <c r="FH237" s="30"/>
      <c r="FI237" s="30"/>
      <c r="FJ237" s="22"/>
      <c r="FK237" s="22"/>
      <c r="FL237" s="22"/>
      <c r="FM237" s="22"/>
      <c r="FN237" s="22"/>
      <c r="FO237" s="22"/>
      <c r="FP237" s="22"/>
      <c r="FQ237" s="22"/>
      <c r="FR237" s="22"/>
      <c r="FS237" s="13"/>
    </row>
    <row r="238" spans="1:175" x14ac:dyDescent="0.2">
      <c r="A238" s="42">
        <v>801</v>
      </c>
      <c r="B238" s="46"/>
      <c r="C238" s="46"/>
      <c r="D238" s="46"/>
      <c r="E238" s="79" t="str">
        <f>VLOOKUP($A238&amp;E$1,TEXTDF,(SPRCODE="DE")*2+(SPRCODE="FR")*3,FALSE)</f>
        <v>Direkte Kapitalanlagen</v>
      </c>
      <c r="F238" s="75">
        <f t="shared" ref="F238:F243" si="138">+W238*$G$5+AN238*$H$5+BE238*$I$5+BV238*$K$5+CM238*$L$5+DD238*$M$5+DU238*$N$5+EL238*$P$5+FC238*$Q$5</f>
        <v>527153.95875360095</v>
      </c>
      <c r="G238" s="75">
        <f t="shared" ref="G238:G243" si="139">+X238*$G$5+AO238*$H$5+BF238*$I$5+BW238*$K$5+CN238*$L$5+DE238*$M$5+DV238*$N$5+EM238*$P$5+FD238*$Q$5</f>
        <v>531675.78550008149</v>
      </c>
      <c r="H238" s="76">
        <f t="shared" si="136"/>
        <v>-4521.8267464805394</v>
      </c>
      <c r="I238" s="87">
        <f t="shared" si="137"/>
        <v>-8.5048574146129319E-3</v>
      </c>
      <c r="J238" s="22"/>
      <c r="K238" s="30"/>
      <c r="L238" s="30"/>
      <c r="M238" s="22"/>
      <c r="N238" s="22"/>
      <c r="O238" s="22"/>
      <c r="P238" s="22"/>
      <c r="Q238" s="22"/>
      <c r="R238" s="22"/>
      <c r="S238" s="22"/>
      <c r="T238" s="22"/>
      <c r="U238" s="22"/>
      <c r="V238" s="13"/>
      <c r="W238" s="75">
        <v>279828.67787000001</v>
      </c>
      <c r="X238" s="75" vm="76">
        <v>266225.33761000098</v>
      </c>
      <c r="Y238" s="76">
        <v>13603.340259999037</v>
      </c>
      <c r="Z238" s="87">
        <v>5.1097090840868331E-2</v>
      </c>
      <c r="AA238" s="22"/>
      <c r="AB238" s="30"/>
      <c r="AC238" s="30"/>
      <c r="AD238" s="22"/>
      <c r="AE238" s="22"/>
      <c r="AF238" s="22"/>
      <c r="AG238" s="22"/>
      <c r="AH238" s="22"/>
      <c r="AI238" s="22"/>
      <c r="AJ238" s="22"/>
      <c r="AK238" s="22"/>
      <c r="AL238" s="22"/>
      <c r="AM238" s="13"/>
      <c r="AN238" s="75">
        <v>55541.203370000003</v>
      </c>
      <c r="AO238" s="75" vm="131">
        <v>69136.071030000006</v>
      </c>
      <c r="AP238" s="76">
        <v>-13594.867660000004</v>
      </c>
      <c r="AQ238" s="87">
        <v>-0.19663928622875926</v>
      </c>
      <c r="AR238" s="22"/>
      <c r="AS238" s="30"/>
      <c r="AT238" s="30"/>
      <c r="AU238" s="22"/>
      <c r="AV238" s="22"/>
      <c r="AW238" s="22"/>
      <c r="AX238" s="22"/>
      <c r="AY238" s="22"/>
      <c r="AZ238" s="22"/>
      <c r="BA238" s="22"/>
      <c r="BB238" s="22"/>
      <c r="BC238" s="22"/>
      <c r="BD238" s="13"/>
      <c r="BE238" s="75">
        <v>63749</v>
      </c>
      <c r="BF238" s="75" vm="186">
        <v>63850.026599999997</v>
      </c>
      <c r="BG238" s="76">
        <v>-101.02659999999742</v>
      </c>
      <c r="BH238" s="87">
        <v>-1.5822483619764016E-3</v>
      </c>
      <c r="BI238" s="22"/>
      <c r="BJ238" s="30"/>
      <c r="BK238" s="30"/>
      <c r="BL238" s="22"/>
      <c r="BM238" s="22"/>
      <c r="BN238" s="22"/>
      <c r="BO238" s="22"/>
      <c r="BP238" s="22"/>
      <c r="BQ238" s="22"/>
      <c r="BR238" s="22"/>
      <c r="BS238" s="22"/>
      <c r="BT238" s="22"/>
      <c r="BU238" s="13"/>
      <c r="BV238" s="75">
        <v>50620.449240000009</v>
      </c>
      <c r="BW238" s="75" vm="241">
        <v>66249</v>
      </c>
      <c r="BX238" s="76">
        <v>-15628.550759999991</v>
      </c>
      <c r="BY238" s="87">
        <v>-0.23590621382964261</v>
      </c>
      <c r="BZ238" s="22"/>
      <c r="CA238" s="30"/>
      <c r="CB238" s="30"/>
      <c r="CC238" s="22"/>
      <c r="CD238" s="22"/>
      <c r="CE238" s="22"/>
      <c r="CF238" s="22"/>
      <c r="CG238" s="22"/>
      <c r="CH238" s="22"/>
      <c r="CI238" s="22"/>
      <c r="CJ238" s="22"/>
      <c r="CK238" s="22"/>
      <c r="CL238" s="13"/>
      <c r="CM238" s="75">
        <v>43508.752216587243</v>
      </c>
      <c r="CN238" s="75" vm="296">
        <v>40805.791390000006</v>
      </c>
      <c r="CO238" s="76">
        <v>2702.9608265872375</v>
      </c>
      <c r="CP238" s="87">
        <v>6.6239637426799947E-2</v>
      </c>
      <c r="CQ238" s="22"/>
      <c r="CR238" s="30"/>
      <c r="CS238" s="30"/>
      <c r="CT238" s="22"/>
      <c r="CU238" s="22"/>
      <c r="CV238" s="22"/>
      <c r="CW238" s="22"/>
      <c r="CX238" s="22"/>
      <c r="CY238" s="22"/>
      <c r="CZ238" s="22"/>
      <c r="DA238" s="22"/>
      <c r="DB238" s="22"/>
      <c r="DC238" s="13"/>
      <c r="DD238" s="75">
        <v>10635.520747013723</v>
      </c>
      <c r="DE238" s="75" vm="351">
        <v>6717</v>
      </c>
      <c r="DF238" s="76">
        <v>3918.5207470137229</v>
      </c>
      <c r="DG238" s="87">
        <v>0.58337364106204004</v>
      </c>
      <c r="DH238" s="22"/>
      <c r="DI238" s="30"/>
      <c r="DJ238" s="30"/>
      <c r="DK238" s="22"/>
      <c r="DL238" s="22"/>
      <c r="DM238" s="22"/>
      <c r="DN238" s="22"/>
      <c r="DO238" s="22"/>
      <c r="DP238" s="22"/>
      <c r="DQ238" s="22"/>
      <c r="DR238" s="22"/>
      <c r="DS238" s="22"/>
      <c r="DT238" s="13"/>
      <c r="DU238" s="75">
        <v>19496.355309999999</v>
      </c>
      <c r="DV238" s="75" vm="405">
        <v>14869.34635</v>
      </c>
      <c r="DW238" s="76">
        <v>4627.0089599999992</v>
      </c>
      <c r="DX238" s="87">
        <v>0.31117769746482504</v>
      </c>
      <c r="DY238" s="22"/>
      <c r="DZ238" s="30"/>
      <c r="EA238" s="30"/>
      <c r="EB238" s="22"/>
      <c r="EC238" s="22"/>
      <c r="ED238" s="22"/>
      <c r="EE238" s="22"/>
      <c r="EF238" s="22"/>
      <c r="EG238" s="22"/>
      <c r="EH238" s="22"/>
      <c r="EI238" s="22"/>
      <c r="EJ238" s="22"/>
      <c r="EK238" s="13"/>
      <c r="EL238" s="75">
        <v>3774</v>
      </c>
      <c r="EM238" s="75" vm="460">
        <v>3823.2125200804639</v>
      </c>
      <c r="EN238" s="76">
        <v>-49.212520080463946</v>
      </c>
      <c r="EO238" s="87">
        <v>-1.2872033616229128E-2</v>
      </c>
      <c r="EP238" s="22"/>
      <c r="EQ238" s="30"/>
      <c r="ER238" s="30"/>
      <c r="ES238" s="22"/>
      <c r="ET238" s="22"/>
      <c r="EU238" s="22"/>
      <c r="EV238" s="22"/>
      <c r="EW238" s="22"/>
      <c r="EX238" s="22"/>
      <c r="EY238" s="22"/>
      <c r="EZ238" s="22"/>
      <c r="FA238" s="22"/>
      <c r="FB238" s="13"/>
      <c r="FC238" s="75">
        <v>0</v>
      </c>
      <c r="FD238" s="75" vm="515">
        <v>0</v>
      </c>
      <c r="FE238" s="76">
        <v>0</v>
      </c>
      <c r="FF238" s="87" t="s">
        <v>589</v>
      </c>
      <c r="FG238" s="22"/>
      <c r="FH238" s="30"/>
      <c r="FI238" s="30"/>
      <c r="FJ238" s="22"/>
      <c r="FK238" s="22"/>
      <c r="FL238" s="22"/>
      <c r="FM238" s="22"/>
      <c r="FN238" s="22"/>
      <c r="FO238" s="22"/>
      <c r="FP238" s="22"/>
      <c r="FQ238" s="22"/>
      <c r="FR238" s="22"/>
      <c r="FS238" s="13"/>
    </row>
    <row r="239" spans="1:175" x14ac:dyDescent="0.2">
      <c r="A239" s="42">
        <v>802</v>
      </c>
      <c r="B239" s="46"/>
      <c r="C239" s="46"/>
      <c r="D239" s="46"/>
      <c r="E239" s="79" t="str">
        <f>VLOOKUP($A239&amp;E$1,TEXTDF,(SPRCODE="DE")*2+(SPRCODE="FR")*3,FALSE)</f>
        <v>Ein- und mehrstufige Kapitalanlagen (Kostenkennzahl)</v>
      </c>
      <c r="F239" s="75">
        <f t="shared" si="138"/>
        <v>57802.214410685789</v>
      </c>
      <c r="G239" s="75">
        <f t="shared" si="139"/>
        <v>60254.000658515826</v>
      </c>
      <c r="H239" s="76">
        <f t="shared" si="136"/>
        <v>-2451.7862478300376</v>
      </c>
      <c r="I239" s="87">
        <f t="shared" si="137"/>
        <v>-4.0690845770147588E-2</v>
      </c>
      <c r="J239" s="22"/>
      <c r="K239" s="30"/>
      <c r="L239" s="30"/>
      <c r="M239" s="22"/>
      <c r="N239" s="22"/>
      <c r="O239" s="22"/>
      <c r="P239" s="22"/>
      <c r="Q239" s="22"/>
      <c r="R239" s="22"/>
      <c r="S239" s="22"/>
      <c r="T239" s="22"/>
      <c r="U239" s="22"/>
      <c r="V239" s="13"/>
      <c r="W239" s="75">
        <v>25090.40625</v>
      </c>
      <c r="X239" s="75" vm="77">
        <v>28984.089690000001</v>
      </c>
      <c r="Y239" s="76">
        <v>-3893.6834400000007</v>
      </c>
      <c r="Z239" s="87">
        <v>-0.13433864860497535</v>
      </c>
      <c r="AA239" s="22"/>
      <c r="AB239" s="30"/>
      <c r="AC239" s="30"/>
      <c r="AD239" s="22"/>
      <c r="AE239" s="22"/>
      <c r="AF239" s="22"/>
      <c r="AG239" s="22"/>
      <c r="AH239" s="22"/>
      <c r="AI239" s="22"/>
      <c r="AJ239" s="22"/>
      <c r="AK239" s="22"/>
      <c r="AL239" s="22"/>
      <c r="AM239" s="13"/>
      <c r="AN239" s="75">
        <v>16815.610391861901</v>
      </c>
      <c r="AO239" s="75" vm="132">
        <v>8940.9616912543006</v>
      </c>
      <c r="AP239" s="76">
        <v>7874.6487006076004</v>
      </c>
      <c r="AQ239" s="87">
        <v>0.88073844543034707</v>
      </c>
      <c r="AR239" s="22"/>
      <c r="AS239" s="30"/>
      <c r="AT239" s="30"/>
      <c r="AU239" s="22"/>
      <c r="AV239" s="22"/>
      <c r="AW239" s="22"/>
      <c r="AX239" s="22"/>
      <c r="AY239" s="22"/>
      <c r="AZ239" s="22"/>
      <c r="BA239" s="22"/>
      <c r="BB239" s="22"/>
      <c r="BC239" s="22"/>
      <c r="BD239" s="13"/>
      <c r="BE239" s="75">
        <v>3943</v>
      </c>
      <c r="BF239" s="75" vm="187">
        <v>18644.630559999998</v>
      </c>
      <c r="BG239" s="76">
        <v>-14701.630559999998</v>
      </c>
      <c r="BH239" s="87">
        <v>-0.78851820167146291</v>
      </c>
      <c r="BI239" s="22"/>
      <c r="BJ239" s="30"/>
      <c r="BK239" s="30"/>
      <c r="BL239" s="22"/>
      <c r="BM239" s="22"/>
      <c r="BN239" s="22"/>
      <c r="BO239" s="22"/>
      <c r="BP239" s="22"/>
      <c r="BQ239" s="22"/>
      <c r="BR239" s="22"/>
      <c r="BS239" s="22"/>
      <c r="BT239" s="22"/>
      <c r="BU239" s="13"/>
      <c r="BV239" s="75">
        <v>8650.9001774049993</v>
      </c>
      <c r="BW239" s="75" vm="242">
        <v>745</v>
      </c>
      <c r="BX239" s="76">
        <v>7905.9001774049993</v>
      </c>
      <c r="BY239" s="87">
        <v>10.611946546852348</v>
      </c>
      <c r="BZ239" s="22"/>
      <c r="CA239" s="30"/>
      <c r="CB239" s="30"/>
      <c r="CC239" s="22"/>
      <c r="CD239" s="22"/>
      <c r="CE239" s="22"/>
      <c r="CF239" s="22"/>
      <c r="CG239" s="22"/>
      <c r="CH239" s="22"/>
      <c r="CI239" s="22"/>
      <c r="CJ239" s="22"/>
      <c r="CK239" s="22"/>
      <c r="CL239" s="13"/>
      <c r="CM239" s="75">
        <v>0</v>
      </c>
      <c r="CN239" s="75" vm="297">
        <v>39.320682210000001</v>
      </c>
      <c r="CO239" s="76">
        <v>-39.320682210000001</v>
      </c>
      <c r="CP239" s="87">
        <v>-1</v>
      </c>
      <c r="CQ239" s="22"/>
      <c r="CR239" s="30"/>
      <c r="CS239" s="30"/>
      <c r="CT239" s="22"/>
      <c r="CU239" s="22"/>
      <c r="CV239" s="22"/>
      <c r="CW239" s="22"/>
      <c r="CX239" s="22"/>
      <c r="CY239" s="22"/>
      <c r="CZ239" s="22"/>
      <c r="DA239" s="22"/>
      <c r="DB239" s="22"/>
      <c r="DC239" s="13"/>
      <c r="DD239" s="75">
        <v>0</v>
      </c>
      <c r="DE239" s="75" vm="352">
        <v>0</v>
      </c>
      <c r="DF239" s="76">
        <v>0</v>
      </c>
      <c r="DG239" s="87" t="s">
        <v>589</v>
      </c>
      <c r="DH239" s="22"/>
      <c r="DI239" s="30"/>
      <c r="DJ239" s="30"/>
      <c r="DK239" s="22"/>
      <c r="DL239" s="22"/>
      <c r="DM239" s="22"/>
      <c r="DN239" s="22"/>
      <c r="DO239" s="22"/>
      <c r="DP239" s="22"/>
      <c r="DQ239" s="22"/>
      <c r="DR239" s="22"/>
      <c r="DS239" s="22"/>
      <c r="DT239" s="13"/>
      <c r="DU239" s="75">
        <v>616</v>
      </c>
      <c r="DV239" s="75" vm="406">
        <v>642</v>
      </c>
      <c r="DW239" s="76">
        <v>-26</v>
      </c>
      <c r="DX239" s="87">
        <v>-4.0498442367601251E-2</v>
      </c>
      <c r="DY239" s="22"/>
      <c r="DZ239" s="30"/>
      <c r="EA239" s="30"/>
      <c r="EB239" s="22"/>
      <c r="EC239" s="22"/>
      <c r="ED239" s="22"/>
      <c r="EE239" s="22"/>
      <c r="EF239" s="22"/>
      <c r="EG239" s="22"/>
      <c r="EH239" s="22"/>
      <c r="EI239" s="22"/>
      <c r="EJ239" s="22"/>
      <c r="EK239" s="13"/>
      <c r="EL239" s="75">
        <v>2610</v>
      </c>
      <c r="EM239" s="75" vm="461">
        <v>2180.9980350515361</v>
      </c>
      <c r="EN239" s="76">
        <v>429.00196494846386</v>
      </c>
      <c r="EO239" s="87">
        <v>0.19669984018959785</v>
      </c>
      <c r="EP239" s="22"/>
      <c r="EQ239" s="30"/>
      <c r="ER239" s="30"/>
      <c r="ES239" s="22"/>
      <c r="ET239" s="22"/>
      <c r="EU239" s="22"/>
      <c r="EV239" s="22"/>
      <c r="EW239" s="22"/>
      <c r="EX239" s="22"/>
      <c r="EY239" s="22"/>
      <c r="EZ239" s="22"/>
      <c r="FA239" s="22"/>
      <c r="FB239" s="13"/>
      <c r="FC239" s="75">
        <v>76.297591418883471</v>
      </c>
      <c r="FD239" s="75" vm="516">
        <v>77</v>
      </c>
      <c r="FE239" s="76">
        <v>-0.70240858111652926</v>
      </c>
      <c r="FF239" s="87">
        <v>-9.1221893651497465E-3</v>
      </c>
      <c r="FG239" s="22"/>
      <c r="FH239" s="30"/>
      <c r="FI239" s="30"/>
      <c r="FJ239" s="22"/>
      <c r="FK239" s="22"/>
      <c r="FL239" s="22"/>
      <c r="FM239" s="22"/>
      <c r="FN239" s="22"/>
      <c r="FO239" s="22"/>
      <c r="FP239" s="22"/>
      <c r="FQ239" s="22"/>
      <c r="FR239" s="22"/>
      <c r="FS239" s="13"/>
    </row>
    <row r="240" spans="1:175" x14ac:dyDescent="0.2">
      <c r="A240" s="42">
        <v>803</v>
      </c>
      <c r="B240" s="46"/>
      <c r="C240" s="46"/>
      <c r="D240" s="86" t="str">
        <f>VLOOKUP($A240&amp;D$1,TEXTDF,(SPRCODE="DE")*2+(SPRCODE="FR")*3,FALSE)</f>
        <v>TTC-Kosten</v>
      </c>
      <c r="E240" s="86"/>
      <c r="F240" s="80">
        <f t="shared" si="138"/>
        <v>87568.438330000004</v>
      </c>
      <c r="G240" s="80">
        <f t="shared" si="139"/>
        <v>109902.69845</v>
      </c>
      <c r="H240" s="93">
        <f t="shared" si="136"/>
        <v>-22334.260119999992</v>
      </c>
      <c r="I240" s="94">
        <f t="shared" si="137"/>
        <v>-0.2032184872163163</v>
      </c>
      <c r="J240" s="22"/>
      <c r="K240" s="30"/>
      <c r="L240" s="30"/>
      <c r="M240" s="22"/>
      <c r="N240" s="22"/>
      <c r="O240" s="22"/>
      <c r="P240" s="22"/>
      <c r="Q240" s="22"/>
      <c r="R240" s="22"/>
      <c r="S240" s="22"/>
      <c r="T240" s="22"/>
      <c r="U240" s="22"/>
      <c r="V240" s="13"/>
      <c r="W240" s="80">
        <v>62554.967199999999</v>
      </c>
      <c r="X240" s="80" vm="78">
        <v>86403.067500000005</v>
      </c>
      <c r="Y240" s="93">
        <v>-23848.100300000006</v>
      </c>
      <c r="Z240" s="94">
        <v>-0.27600988008903737</v>
      </c>
      <c r="AA240" s="22"/>
      <c r="AB240" s="30"/>
      <c r="AC240" s="30"/>
      <c r="AD240" s="22"/>
      <c r="AE240" s="22"/>
      <c r="AF240" s="22"/>
      <c r="AG240" s="22"/>
      <c r="AH240" s="22"/>
      <c r="AI240" s="22"/>
      <c r="AJ240" s="22"/>
      <c r="AK240" s="22"/>
      <c r="AL240" s="22"/>
      <c r="AM240" s="13"/>
      <c r="AN240" s="80">
        <v>13738.196449999999</v>
      </c>
      <c r="AO240" s="80" vm="133">
        <v>8997.82528000001</v>
      </c>
      <c r="AP240" s="93">
        <v>4740.3711699999894</v>
      </c>
      <c r="AQ240" s="94">
        <v>0.52683520989640553</v>
      </c>
      <c r="AR240" s="22"/>
      <c r="AS240" s="30"/>
      <c r="AT240" s="30"/>
      <c r="AU240" s="22"/>
      <c r="AV240" s="22"/>
      <c r="AW240" s="22"/>
      <c r="AX240" s="22"/>
      <c r="AY240" s="22"/>
      <c r="AZ240" s="22"/>
      <c r="BA240" s="22"/>
      <c r="BB240" s="22"/>
      <c r="BC240" s="22"/>
      <c r="BD240" s="13"/>
      <c r="BE240" s="80">
        <v>3391</v>
      </c>
      <c r="BF240" s="80" vm="188">
        <v>6606.3798100000004</v>
      </c>
      <c r="BG240" s="93">
        <v>-3215.3798100000004</v>
      </c>
      <c r="BH240" s="94">
        <v>-0.48670828842339908</v>
      </c>
      <c r="BI240" s="22"/>
      <c r="BJ240" s="30"/>
      <c r="BK240" s="30"/>
      <c r="BL240" s="22"/>
      <c r="BM240" s="22"/>
      <c r="BN240" s="22"/>
      <c r="BO240" s="22"/>
      <c r="BP240" s="22"/>
      <c r="BQ240" s="22"/>
      <c r="BR240" s="22"/>
      <c r="BS240" s="22"/>
      <c r="BT240" s="22"/>
      <c r="BU240" s="13"/>
      <c r="BV240" s="80">
        <v>1897.5837200000001</v>
      </c>
      <c r="BW240" s="80" vm="243">
        <v>2161</v>
      </c>
      <c r="BX240" s="93">
        <v>-263.41627999999992</v>
      </c>
      <c r="BY240" s="94">
        <v>-0.12189554835724192</v>
      </c>
      <c r="BZ240" s="22"/>
      <c r="CA240" s="30"/>
      <c r="CB240" s="30"/>
      <c r="CC240" s="22"/>
      <c r="CD240" s="22"/>
      <c r="CE240" s="22"/>
      <c r="CF240" s="22"/>
      <c r="CG240" s="22"/>
      <c r="CH240" s="22"/>
      <c r="CI240" s="22"/>
      <c r="CJ240" s="22"/>
      <c r="CK240" s="22"/>
      <c r="CL240" s="13"/>
      <c r="CM240" s="80">
        <v>849.37110000000052</v>
      </c>
      <c r="CN240" s="80" vm="298">
        <v>967.57160000000113</v>
      </c>
      <c r="CO240" s="93">
        <v>-118.2005000000006</v>
      </c>
      <c r="CP240" s="94">
        <v>-0.1221620188108048</v>
      </c>
      <c r="CQ240" s="22"/>
      <c r="CR240" s="30"/>
      <c r="CS240" s="30"/>
      <c r="CT240" s="22"/>
      <c r="CU240" s="22"/>
      <c r="CV240" s="22"/>
      <c r="CW240" s="22"/>
      <c r="CX240" s="22"/>
      <c r="CY240" s="22"/>
      <c r="CZ240" s="22"/>
      <c r="DA240" s="22"/>
      <c r="DB240" s="22"/>
      <c r="DC240" s="13"/>
      <c r="DD240" s="80">
        <v>104.33606</v>
      </c>
      <c r="DE240" s="80" vm="353">
        <v>111.12</v>
      </c>
      <c r="DF240" s="93">
        <v>-6.7839400000000012</v>
      </c>
      <c r="DG240" s="94">
        <v>-6.1050575953923714E-2</v>
      </c>
      <c r="DH240" s="22"/>
      <c r="DI240" s="30"/>
      <c r="DJ240" s="30"/>
      <c r="DK240" s="22"/>
      <c r="DL240" s="22"/>
      <c r="DM240" s="22"/>
      <c r="DN240" s="22"/>
      <c r="DO240" s="22"/>
      <c r="DP240" s="22"/>
      <c r="DQ240" s="22"/>
      <c r="DR240" s="22"/>
      <c r="DS240" s="22"/>
      <c r="DT240" s="13"/>
      <c r="DU240" s="80">
        <v>642.98379999999997</v>
      </c>
      <c r="DV240" s="80" vm="407">
        <v>1074.46426</v>
      </c>
      <c r="DW240" s="93">
        <v>-431.48045999999999</v>
      </c>
      <c r="DX240" s="94">
        <v>-0.401577303278566</v>
      </c>
      <c r="DY240" s="22"/>
      <c r="DZ240" s="30"/>
      <c r="EA240" s="30"/>
      <c r="EB240" s="22"/>
      <c r="EC240" s="22"/>
      <c r="ED240" s="22"/>
      <c r="EE240" s="22"/>
      <c r="EF240" s="22"/>
      <c r="EG240" s="22"/>
      <c r="EH240" s="22"/>
      <c r="EI240" s="22"/>
      <c r="EJ240" s="22"/>
      <c r="EK240" s="13"/>
      <c r="EL240" s="80">
        <v>4390</v>
      </c>
      <c r="EM240" s="80" vm="462">
        <v>3581.27</v>
      </c>
      <c r="EN240" s="93">
        <v>808.73</v>
      </c>
      <c r="EO240" s="94">
        <v>0.22582212455358008</v>
      </c>
      <c r="EP240" s="22"/>
      <c r="EQ240" s="30"/>
      <c r="ER240" s="30"/>
      <c r="ES240" s="22"/>
      <c r="ET240" s="22"/>
      <c r="EU240" s="22"/>
      <c r="EV240" s="22"/>
      <c r="EW240" s="22"/>
      <c r="EX240" s="22"/>
      <c r="EY240" s="22"/>
      <c r="EZ240" s="22"/>
      <c r="FA240" s="22"/>
      <c r="FB240" s="13"/>
      <c r="FC240" s="80">
        <v>0</v>
      </c>
      <c r="FD240" s="80" vm="517">
        <v>0</v>
      </c>
      <c r="FE240" s="93">
        <v>0</v>
      </c>
      <c r="FF240" s="94" t="s">
        <v>589</v>
      </c>
      <c r="FG240" s="22"/>
      <c r="FH240" s="30"/>
      <c r="FI240" s="30"/>
      <c r="FJ240" s="22"/>
      <c r="FK240" s="22"/>
      <c r="FL240" s="22"/>
      <c r="FM240" s="22"/>
      <c r="FN240" s="22"/>
      <c r="FO240" s="22"/>
      <c r="FP240" s="22"/>
      <c r="FQ240" s="22"/>
      <c r="FR240" s="22"/>
      <c r="FS240" s="13"/>
    </row>
    <row r="241" spans="1:175" x14ac:dyDescent="0.2">
      <c r="A241" s="42">
        <v>804</v>
      </c>
      <c r="B241" s="46"/>
      <c r="C241" s="46"/>
      <c r="D241" s="86" t="str">
        <f>VLOOKUP($A241&amp;D$1,TEXTDF,(SPRCODE="DE")*2+(SPRCODE="FR")*3,FALSE)</f>
        <v>SC-Kosten</v>
      </c>
      <c r="E241" s="46"/>
      <c r="F241" s="80">
        <f t="shared" si="138"/>
        <v>39608.603929999997</v>
      </c>
      <c r="G241" s="80">
        <f t="shared" si="139"/>
        <v>40215.185261714963</v>
      </c>
      <c r="H241" s="93">
        <f t="shared" si="136"/>
        <v>-606.58133171496593</v>
      </c>
      <c r="I241" s="94">
        <f t="shared" si="137"/>
        <v>-1.5083390211120928E-2</v>
      </c>
      <c r="J241" s="22"/>
      <c r="K241" s="30"/>
      <c r="L241" s="30"/>
      <c r="M241" s="22"/>
      <c r="N241" s="22"/>
      <c r="O241" s="22"/>
      <c r="P241" s="22"/>
      <c r="Q241" s="22"/>
      <c r="R241" s="22"/>
      <c r="S241" s="22"/>
      <c r="T241" s="22"/>
      <c r="U241" s="22"/>
      <c r="V241" s="13"/>
      <c r="W241" s="80">
        <v>8452.4267</v>
      </c>
      <c r="X241" s="80" vm="79">
        <v>7499.6121999999996</v>
      </c>
      <c r="Y241" s="93">
        <v>952.81450000000041</v>
      </c>
      <c r="Z241" s="94">
        <v>0.12704850258790712</v>
      </c>
      <c r="AA241" s="22"/>
      <c r="AB241" s="30"/>
      <c r="AC241" s="30"/>
      <c r="AD241" s="22"/>
      <c r="AE241" s="22"/>
      <c r="AF241" s="22"/>
      <c r="AG241" s="22"/>
      <c r="AH241" s="22"/>
      <c r="AI241" s="22"/>
      <c r="AJ241" s="22"/>
      <c r="AK241" s="22"/>
      <c r="AL241" s="22"/>
      <c r="AM241" s="13"/>
      <c r="AN241" s="80">
        <v>10583.166499999999</v>
      </c>
      <c r="AO241" s="80" vm="134">
        <v>11751.924849999999</v>
      </c>
      <c r="AP241" s="93">
        <v>-1168.7583500000001</v>
      </c>
      <c r="AQ241" s="94">
        <v>-9.9452503731761066E-2</v>
      </c>
      <c r="AR241" s="22"/>
      <c r="AS241" s="30"/>
      <c r="AT241" s="30"/>
      <c r="AU241" s="22"/>
      <c r="AV241" s="22"/>
      <c r="AW241" s="22"/>
      <c r="AX241" s="22"/>
      <c r="AY241" s="22"/>
      <c r="AZ241" s="22"/>
      <c r="BA241" s="22"/>
      <c r="BB241" s="22"/>
      <c r="BC241" s="22"/>
      <c r="BD241" s="13"/>
      <c r="BE241" s="80">
        <v>787</v>
      </c>
      <c r="BF241" s="80" vm="189">
        <v>792.45666000000006</v>
      </c>
      <c r="BG241" s="93">
        <v>-5.4566600000000562</v>
      </c>
      <c r="BH241" s="94">
        <v>-6.8857519602397721E-3</v>
      </c>
      <c r="BI241" s="22"/>
      <c r="BJ241" s="30"/>
      <c r="BK241" s="30"/>
      <c r="BL241" s="22"/>
      <c r="BM241" s="22"/>
      <c r="BN241" s="22"/>
      <c r="BO241" s="22"/>
      <c r="BP241" s="22"/>
      <c r="BQ241" s="22"/>
      <c r="BR241" s="22"/>
      <c r="BS241" s="22"/>
      <c r="BT241" s="22"/>
      <c r="BU241" s="13"/>
      <c r="BV241" s="80">
        <v>2863.8852299999999</v>
      </c>
      <c r="BW241" s="80" vm="244">
        <v>3752</v>
      </c>
      <c r="BX241" s="93">
        <v>-888.11477000000014</v>
      </c>
      <c r="BY241" s="94">
        <v>-0.23670436300639663</v>
      </c>
      <c r="BZ241" s="22"/>
      <c r="CA241" s="30"/>
      <c r="CB241" s="30"/>
      <c r="CC241" s="22"/>
      <c r="CD241" s="22"/>
      <c r="CE241" s="22"/>
      <c r="CF241" s="22"/>
      <c r="CG241" s="22"/>
      <c r="CH241" s="22"/>
      <c r="CI241" s="22"/>
      <c r="CJ241" s="22"/>
      <c r="CK241" s="22"/>
      <c r="CL241" s="13"/>
      <c r="CM241" s="80">
        <v>8873.8377299999993</v>
      </c>
      <c r="CN241" s="80" vm="299">
        <v>9468.0846717149634</v>
      </c>
      <c r="CO241" s="93">
        <v>-594.24694171496412</v>
      </c>
      <c r="CP241" s="94">
        <v>-6.2763163017566015E-2</v>
      </c>
      <c r="CQ241" s="22"/>
      <c r="CR241" s="30"/>
      <c r="CS241" s="30"/>
      <c r="CT241" s="22"/>
      <c r="CU241" s="22"/>
      <c r="CV241" s="22"/>
      <c r="CW241" s="22"/>
      <c r="CX241" s="22"/>
      <c r="CY241" s="22"/>
      <c r="CZ241" s="22"/>
      <c r="DA241" s="22"/>
      <c r="DB241" s="22"/>
      <c r="DC241" s="13"/>
      <c r="DD241" s="80">
        <v>0</v>
      </c>
      <c r="DE241" s="80" vm="354">
        <v>0</v>
      </c>
      <c r="DF241" s="93">
        <v>0</v>
      </c>
      <c r="DG241" s="94" t="s">
        <v>589</v>
      </c>
      <c r="DH241" s="22"/>
      <c r="DI241" s="30"/>
      <c r="DJ241" s="30"/>
      <c r="DK241" s="22"/>
      <c r="DL241" s="22"/>
      <c r="DM241" s="22"/>
      <c r="DN241" s="22"/>
      <c r="DO241" s="22"/>
      <c r="DP241" s="22"/>
      <c r="DQ241" s="22"/>
      <c r="DR241" s="22"/>
      <c r="DS241" s="22"/>
      <c r="DT241" s="13"/>
      <c r="DU241" s="80">
        <v>7523.2877699999999</v>
      </c>
      <c r="DV241" s="80" vm="408">
        <v>6482.1068800000003</v>
      </c>
      <c r="DW241" s="93">
        <v>1041.1808899999996</v>
      </c>
      <c r="DX241" s="94">
        <v>0.16062383871091002</v>
      </c>
      <c r="DY241" s="22"/>
      <c r="DZ241" s="30"/>
      <c r="EA241" s="30"/>
      <c r="EB241" s="22"/>
      <c r="EC241" s="22"/>
      <c r="ED241" s="22"/>
      <c r="EE241" s="22"/>
      <c r="EF241" s="22"/>
      <c r="EG241" s="22"/>
      <c r="EH241" s="22"/>
      <c r="EI241" s="22"/>
      <c r="EJ241" s="22"/>
      <c r="EK241" s="13"/>
      <c r="EL241" s="80">
        <v>0</v>
      </c>
      <c r="EM241" s="80" vm="463">
        <v>0</v>
      </c>
      <c r="EN241" s="93">
        <v>0</v>
      </c>
      <c r="EO241" s="94" t="s">
        <v>589</v>
      </c>
      <c r="EP241" s="22"/>
      <c r="EQ241" s="30"/>
      <c r="ER241" s="30"/>
      <c r="ES241" s="22"/>
      <c r="ET241" s="22"/>
      <c r="EU241" s="22"/>
      <c r="EV241" s="22"/>
      <c r="EW241" s="22"/>
      <c r="EX241" s="22"/>
      <c r="EY241" s="22"/>
      <c r="EZ241" s="22"/>
      <c r="FA241" s="22"/>
      <c r="FB241" s="13"/>
      <c r="FC241" s="80">
        <v>525</v>
      </c>
      <c r="FD241" s="80" vm="518">
        <v>469</v>
      </c>
      <c r="FE241" s="93">
        <v>56</v>
      </c>
      <c r="FF241" s="94">
        <v>0.11940298507462677</v>
      </c>
      <c r="FG241" s="22"/>
      <c r="FH241" s="30"/>
      <c r="FI241" s="30"/>
      <c r="FJ241" s="22"/>
      <c r="FK241" s="22"/>
      <c r="FL241" s="22"/>
      <c r="FM241" s="22"/>
      <c r="FN241" s="22"/>
      <c r="FO241" s="22"/>
      <c r="FP241" s="22"/>
      <c r="FQ241" s="22"/>
      <c r="FR241" s="22"/>
      <c r="FS241" s="13"/>
    </row>
    <row r="242" spans="1:175" x14ac:dyDescent="0.2">
      <c r="A242" s="42">
        <v>805</v>
      </c>
      <c r="B242" s="46"/>
      <c r="C242" s="67" t="str">
        <f>VLOOKUP($A242&amp;C$1,TEXTDF,(SPRCODE="DE")*2+(SPRCODE="FR")*3,FALSE)</f>
        <v>Aktivierte Kosten</v>
      </c>
      <c r="D242" s="67"/>
      <c r="E242" s="67"/>
      <c r="F242" s="68">
        <f t="shared" si="138"/>
        <v>-59237.821200000006</v>
      </c>
      <c r="G242" s="68">
        <f t="shared" si="139"/>
        <v>-92955.070240000103</v>
      </c>
      <c r="H242" s="69">
        <f t="shared" si="136"/>
        <v>33717.249040000097</v>
      </c>
      <c r="I242" s="70">
        <f t="shared" si="137"/>
        <v>-0.36272630371797632</v>
      </c>
      <c r="J242" s="22"/>
      <c r="K242" s="30"/>
      <c r="L242" s="30"/>
      <c r="M242" s="22"/>
      <c r="N242" s="22"/>
      <c r="O242" s="22"/>
      <c r="P242" s="22"/>
      <c r="Q242" s="22"/>
      <c r="R242" s="22"/>
      <c r="S242" s="22"/>
      <c r="T242" s="22"/>
      <c r="U242" s="22"/>
      <c r="V242" s="13"/>
      <c r="W242" s="68">
        <v>-43946.58354</v>
      </c>
      <c r="X242" s="68">
        <v>-75498.794170000096</v>
      </c>
      <c r="Y242" s="69">
        <v>31552.210630000096</v>
      </c>
      <c r="Z242" s="70">
        <v>-0.41791674922587785</v>
      </c>
      <c r="AA242" s="22"/>
      <c r="AB242" s="30"/>
      <c r="AC242" s="30"/>
      <c r="AD242" s="22"/>
      <c r="AE242" s="22"/>
      <c r="AF242" s="22"/>
      <c r="AG242" s="22"/>
      <c r="AH242" s="22"/>
      <c r="AI242" s="22"/>
      <c r="AJ242" s="22"/>
      <c r="AK242" s="22"/>
      <c r="AL242" s="22"/>
      <c r="AM242" s="13"/>
      <c r="AN242" s="68">
        <v>-1211.34124</v>
      </c>
      <c r="AO242" s="68">
        <v>-5167.0233800000096</v>
      </c>
      <c r="AP242" s="69">
        <v>3955.6821400000099</v>
      </c>
      <c r="AQ242" s="70">
        <v>-0.76556304260423191</v>
      </c>
      <c r="AR242" s="22"/>
      <c r="AS242" s="30"/>
      <c r="AT242" s="30"/>
      <c r="AU242" s="22"/>
      <c r="AV242" s="22"/>
      <c r="AW242" s="22"/>
      <c r="AX242" s="22"/>
      <c r="AY242" s="22"/>
      <c r="AZ242" s="22"/>
      <c r="BA242" s="22"/>
      <c r="BB242" s="22"/>
      <c r="BC242" s="22"/>
      <c r="BD242" s="13"/>
      <c r="BE242" s="68">
        <v>-164</v>
      </c>
      <c r="BF242" s="68">
        <v>-517.76508000000001</v>
      </c>
      <c r="BG242" s="69">
        <v>353.76508000000001</v>
      </c>
      <c r="BH242" s="70">
        <v>-0.68325403482212432</v>
      </c>
      <c r="BI242" s="22"/>
      <c r="BJ242" s="30"/>
      <c r="BK242" s="30"/>
      <c r="BL242" s="22"/>
      <c r="BM242" s="22"/>
      <c r="BN242" s="22"/>
      <c r="BO242" s="22"/>
      <c r="BP242" s="22"/>
      <c r="BQ242" s="22"/>
      <c r="BR242" s="22"/>
      <c r="BS242" s="22"/>
      <c r="BT242" s="22"/>
      <c r="BU242" s="13"/>
      <c r="BV242" s="68">
        <v>-1897.5837200000001</v>
      </c>
      <c r="BW242" s="68">
        <v>-2161</v>
      </c>
      <c r="BX242" s="69">
        <v>263.41627999999992</v>
      </c>
      <c r="BY242" s="70">
        <v>-0.12189554835724192</v>
      </c>
      <c r="BZ242" s="22"/>
      <c r="CA242" s="30"/>
      <c r="CB242" s="30"/>
      <c r="CC242" s="22"/>
      <c r="CD242" s="22"/>
      <c r="CE242" s="22"/>
      <c r="CF242" s="22"/>
      <c r="CG242" s="22"/>
      <c r="CH242" s="22"/>
      <c r="CI242" s="22"/>
      <c r="CJ242" s="22"/>
      <c r="CK242" s="22"/>
      <c r="CL242" s="13"/>
      <c r="CM242" s="68">
        <v>-5627.3126999999995</v>
      </c>
      <c r="CN242" s="68">
        <v>-5676.6556100000007</v>
      </c>
      <c r="CO242" s="69">
        <v>49.342910000001211</v>
      </c>
      <c r="CP242" s="70">
        <v>-8.6922500482641274E-3</v>
      </c>
      <c r="CQ242" s="22"/>
      <c r="CR242" s="30"/>
      <c r="CS242" s="30"/>
      <c r="CT242" s="22"/>
      <c r="CU242" s="22"/>
      <c r="CV242" s="22"/>
      <c r="CW242" s="22"/>
      <c r="CX242" s="22"/>
      <c r="CY242" s="22"/>
      <c r="CZ242" s="22"/>
      <c r="DA242" s="22"/>
      <c r="DB242" s="22"/>
      <c r="DC242" s="13"/>
      <c r="DD242" s="68">
        <v>0</v>
      </c>
      <c r="DE242" s="68">
        <v>0</v>
      </c>
      <c r="DF242" s="69">
        <v>0</v>
      </c>
      <c r="DG242" s="70" t="s">
        <v>589</v>
      </c>
      <c r="DH242" s="22"/>
      <c r="DI242" s="30"/>
      <c r="DJ242" s="30"/>
      <c r="DK242" s="22"/>
      <c r="DL242" s="22"/>
      <c r="DM242" s="22"/>
      <c r="DN242" s="22"/>
      <c r="DO242" s="22"/>
      <c r="DP242" s="22"/>
      <c r="DQ242" s="22"/>
      <c r="DR242" s="22"/>
      <c r="DS242" s="22"/>
      <c r="DT242" s="13"/>
      <c r="DU242" s="68">
        <v>-4083</v>
      </c>
      <c r="DV242" s="68">
        <v>-2177</v>
      </c>
      <c r="DW242" s="69">
        <v>-1906</v>
      </c>
      <c r="DX242" s="70">
        <v>0.87551676619200736</v>
      </c>
      <c r="DY242" s="22"/>
      <c r="DZ242" s="30"/>
      <c r="EA242" s="30"/>
      <c r="EB242" s="22"/>
      <c r="EC242" s="22"/>
      <c r="ED242" s="22"/>
      <c r="EE242" s="22"/>
      <c r="EF242" s="22"/>
      <c r="EG242" s="22"/>
      <c r="EH242" s="22"/>
      <c r="EI242" s="22"/>
      <c r="EJ242" s="22"/>
      <c r="EK242" s="13"/>
      <c r="EL242" s="68">
        <v>-2308</v>
      </c>
      <c r="EM242" s="68">
        <v>-1756.8320000000001</v>
      </c>
      <c r="EN242" s="69">
        <v>-551.16799999999989</v>
      </c>
      <c r="EO242" s="70">
        <v>0.31372834738893629</v>
      </c>
      <c r="EP242" s="22"/>
      <c r="EQ242" s="30"/>
      <c r="ER242" s="30"/>
      <c r="ES242" s="22"/>
      <c r="ET242" s="22"/>
      <c r="EU242" s="22"/>
      <c r="EV242" s="22"/>
      <c r="EW242" s="22"/>
      <c r="EX242" s="22"/>
      <c r="EY242" s="22"/>
      <c r="EZ242" s="22"/>
      <c r="FA242" s="22"/>
      <c r="FB242" s="13"/>
      <c r="FC242" s="68">
        <v>0</v>
      </c>
      <c r="FD242" s="68">
        <v>0</v>
      </c>
      <c r="FE242" s="69">
        <v>0</v>
      </c>
      <c r="FF242" s="70" t="s">
        <v>589</v>
      </c>
      <c r="FG242" s="22"/>
      <c r="FH242" s="30"/>
      <c r="FI242" s="30"/>
      <c r="FJ242" s="22"/>
      <c r="FK242" s="22"/>
      <c r="FL242" s="22"/>
      <c r="FM242" s="22"/>
      <c r="FN242" s="22"/>
      <c r="FO242" s="22"/>
      <c r="FP242" s="22"/>
      <c r="FQ242" s="22"/>
      <c r="FR242" s="22"/>
      <c r="FS242" s="13"/>
    </row>
    <row r="243" spans="1:175" x14ac:dyDescent="0.2">
      <c r="A243" s="42">
        <v>806</v>
      </c>
      <c r="B243" s="46"/>
      <c r="C243" s="67" t="str">
        <f>VLOOKUP($A243&amp;C$1,TEXTDF,(SPRCODE="DE")*2+(SPRCODE="FR")*3,FALSE)</f>
        <v>Unterhalts- und Instandhaltungskosten Liegenschaften</v>
      </c>
      <c r="D243" s="67"/>
      <c r="E243" s="67"/>
      <c r="F243" s="68">
        <f t="shared" si="138"/>
        <v>-235672.78508</v>
      </c>
      <c r="G243" s="68">
        <f t="shared" si="139"/>
        <v>-243082.21256000001</v>
      </c>
      <c r="H243" s="69">
        <f t="shared" si="136"/>
        <v>7409.427480000013</v>
      </c>
      <c r="I243" s="70">
        <f t="shared" si="137"/>
        <v>-3.0481158625175642E-2</v>
      </c>
      <c r="J243" s="22"/>
      <c r="K243" s="38"/>
      <c r="L243" s="30"/>
      <c r="M243" s="22"/>
      <c r="N243" s="22"/>
      <c r="O243" s="22"/>
      <c r="P243" s="22"/>
      <c r="Q243" s="22"/>
      <c r="R243" s="22"/>
      <c r="S243" s="22"/>
      <c r="T243" s="22"/>
      <c r="U243" s="22"/>
      <c r="V243" s="13"/>
      <c r="W243" s="68">
        <v>-120286.16839000001</v>
      </c>
      <c r="X243" s="68">
        <v>-114067.64059000001</v>
      </c>
      <c r="Y243" s="69">
        <v>-6218.5277999999962</v>
      </c>
      <c r="Z243" s="70">
        <v>5.4516142946724244E-2</v>
      </c>
      <c r="AA243" s="22"/>
      <c r="AB243" s="38"/>
      <c r="AC243" s="30"/>
      <c r="AD243" s="22"/>
      <c r="AE243" s="22"/>
      <c r="AF243" s="22"/>
      <c r="AG243" s="22"/>
      <c r="AH243" s="22"/>
      <c r="AI243" s="22"/>
      <c r="AJ243" s="22"/>
      <c r="AK243" s="22"/>
      <c r="AL243" s="22"/>
      <c r="AM243" s="13"/>
      <c r="AN243" s="68">
        <v>-27628.427</v>
      </c>
      <c r="AO243" s="68">
        <v>-36162.005799999999</v>
      </c>
      <c r="AP243" s="69">
        <v>8533.5787999999993</v>
      </c>
      <c r="AQ243" s="70">
        <v>-0.23598189899079103</v>
      </c>
      <c r="AR243" s="22"/>
      <c r="AS243" s="38"/>
      <c r="AT243" s="30"/>
      <c r="AU243" s="22"/>
      <c r="AV243" s="22"/>
      <c r="AW243" s="22"/>
      <c r="AX243" s="22"/>
      <c r="AY243" s="22"/>
      <c r="AZ243" s="22"/>
      <c r="BA243" s="22"/>
      <c r="BB243" s="22"/>
      <c r="BC243" s="22"/>
      <c r="BD243" s="13"/>
      <c r="BE243" s="68">
        <v>-26294.292469999997</v>
      </c>
      <c r="BF243" s="68">
        <v>-27040.112499999999</v>
      </c>
      <c r="BG243" s="69">
        <v>745.82003000000259</v>
      </c>
      <c r="BH243" s="70">
        <v>-2.7581986946245252E-2</v>
      </c>
      <c r="BI243" s="22"/>
      <c r="BJ243" s="38"/>
      <c r="BK243" s="30"/>
      <c r="BL243" s="22"/>
      <c r="BM243" s="22"/>
      <c r="BN243" s="22"/>
      <c r="BO243" s="22"/>
      <c r="BP243" s="22"/>
      <c r="BQ243" s="22"/>
      <c r="BR243" s="22"/>
      <c r="BS243" s="22"/>
      <c r="BT243" s="22"/>
      <c r="BU243" s="13"/>
      <c r="BV243" s="68">
        <v>-18251.017670000001</v>
      </c>
      <c r="BW243" s="68">
        <v>-30152.228130000007</v>
      </c>
      <c r="BX243" s="69">
        <v>11901.210460000006</v>
      </c>
      <c r="BY243" s="70">
        <v>-0.39470417936241597</v>
      </c>
      <c r="BZ243" s="22"/>
      <c r="CA243" s="38"/>
      <c r="CB243" s="30"/>
      <c r="CC243" s="22"/>
      <c r="CD243" s="22"/>
      <c r="CE243" s="22"/>
      <c r="CF243" s="22"/>
      <c r="CG243" s="22"/>
      <c r="CH243" s="22"/>
      <c r="CI243" s="22"/>
      <c r="CJ243" s="22"/>
      <c r="CK243" s="22"/>
      <c r="CL243" s="13"/>
      <c r="CM243" s="68">
        <v>-27586.101320000002</v>
      </c>
      <c r="CN243" s="68">
        <v>-24587.94297</v>
      </c>
      <c r="CO243" s="69">
        <v>-2998.1583500000015</v>
      </c>
      <c r="CP243" s="70">
        <v>0.12193611940852822</v>
      </c>
      <c r="CQ243" s="22"/>
      <c r="CR243" s="38"/>
      <c r="CS243" s="30"/>
      <c r="CT243" s="22"/>
      <c r="CU243" s="22"/>
      <c r="CV243" s="22"/>
      <c r="CW243" s="22"/>
      <c r="CX243" s="22"/>
      <c r="CY243" s="22"/>
      <c r="CZ243" s="22"/>
      <c r="DA243" s="22"/>
      <c r="DB243" s="22"/>
      <c r="DC243" s="13"/>
      <c r="DD243" s="68">
        <v>-5942.3365700000004</v>
      </c>
      <c r="DE243" s="68">
        <v>-3346.6728499999999</v>
      </c>
      <c r="DF243" s="69">
        <v>-2595.6637200000005</v>
      </c>
      <c r="DG243" s="70">
        <v>0.77559529608638034</v>
      </c>
      <c r="DH243" s="22"/>
      <c r="DI243" s="38"/>
      <c r="DJ243" s="30"/>
      <c r="DK243" s="22"/>
      <c r="DL243" s="22"/>
      <c r="DM243" s="22"/>
      <c r="DN243" s="22"/>
      <c r="DO243" s="22"/>
      <c r="DP243" s="22"/>
      <c r="DQ243" s="22"/>
      <c r="DR243" s="22"/>
      <c r="DS243" s="22"/>
      <c r="DT243" s="13"/>
      <c r="DU243" s="68">
        <v>-7179.1521599999987</v>
      </c>
      <c r="DV243" s="68">
        <v>-5689.8037199999999</v>
      </c>
      <c r="DW243" s="69">
        <v>-1489.3484399999988</v>
      </c>
      <c r="DX243" s="70">
        <v>0.26175743721437184</v>
      </c>
      <c r="DY243" s="22"/>
      <c r="DZ243" s="38"/>
      <c r="EA243" s="30"/>
      <c r="EB243" s="22"/>
      <c r="EC243" s="22"/>
      <c r="ED243" s="22"/>
      <c r="EE243" s="22"/>
      <c r="EF243" s="22"/>
      <c r="EG243" s="22"/>
      <c r="EH243" s="22"/>
      <c r="EI243" s="22"/>
      <c r="EJ243" s="22"/>
      <c r="EK243" s="13"/>
      <c r="EL243" s="68">
        <v>-2282.8980000000001</v>
      </c>
      <c r="EM243" s="68">
        <v>-1873</v>
      </c>
      <c r="EN243" s="69">
        <v>-409.89800000000014</v>
      </c>
      <c r="EO243" s="70">
        <v>0.21884570208222121</v>
      </c>
      <c r="EP243" s="22"/>
      <c r="EQ243" s="38"/>
      <c r="ER243" s="30"/>
      <c r="ES243" s="22"/>
      <c r="ET243" s="22"/>
      <c r="EU243" s="22"/>
      <c r="EV243" s="22"/>
      <c r="EW243" s="22"/>
      <c r="EX243" s="22"/>
      <c r="EY243" s="22"/>
      <c r="EZ243" s="22"/>
      <c r="FA243" s="22"/>
      <c r="FB243" s="13"/>
      <c r="FC243" s="68">
        <v>-222.39150000000001</v>
      </c>
      <c r="FD243" s="68">
        <v>-162.80600000000001</v>
      </c>
      <c r="FE243" s="69">
        <v>-59.585499999999996</v>
      </c>
      <c r="FF243" s="70">
        <v>0.36599081114946608</v>
      </c>
      <c r="FG243" s="22"/>
      <c r="FH243" s="38"/>
      <c r="FI243" s="30"/>
      <c r="FJ243" s="22"/>
      <c r="FK243" s="22"/>
      <c r="FL243" s="22"/>
      <c r="FM243" s="22"/>
      <c r="FN243" s="22"/>
      <c r="FO243" s="22"/>
      <c r="FP243" s="22"/>
      <c r="FQ243" s="22"/>
      <c r="FR243" s="22"/>
      <c r="FS243" s="13"/>
    </row>
    <row r="244" spans="1:175" x14ac:dyDescent="0.2">
      <c r="A244" s="42"/>
      <c r="B244" s="22"/>
      <c r="C244" s="22"/>
      <c r="D244" s="22"/>
      <c r="E244" s="22"/>
      <c r="F244" s="22"/>
      <c r="G244" s="30"/>
      <c r="H244" s="32"/>
      <c r="I244" s="33"/>
      <c r="J244" s="22"/>
      <c r="K244" s="30"/>
      <c r="L244" s="30"/>
      <c r="M244" s="22"/>
      <c r="N244" s="22"/>
      <c r="O244" s="22"/>
      <c r="P244" s="22"/>
      <c r="Q244" s="22"/>
      <c r="R244" s="22"/>
      <c r="S244" s="22"/>
      <c r="T244" s="22"/>
      <c r="U244" s="22"/>
      <c r="V244" s="13"/>
      <c r="W244" s="22"/>
      <c r="X244" s="30"/>
      <c r="Y244" s="32"/>
      <c r="Z244" s="33"/>
      <c r="AA244" s="22"/>
      <c r="AB244" s="30"/>
      <c r="AC244" s="30"/>
      <c r="AD244" s="22"/>
      <c r="AE244" s="22"/>
      <c r="AF244" s="22"/>
      <c r="AG244" s="22"/>
      <c r="AH244" s="22"/>
      <c r="AI244" s="22"/>
      <c r="AJ244" s="22"/>
      <c r="AK244" s="22"/>
      <c r="AL244" s="22"/>
      <c r="AM244" s="13"/>
      <c r="AN244" s="22"/>
      <c r="AO244" s="30"/>
      <c r="AP244" s="32"/>
      <c r="AQ244" s="33"/>
      <c r="AR244" s="22"/>
      <c r="AS244" s="30"/>
      <c r="AT244" s="30"/>
      <c r="AU244" s="22"/>
      <c r="AV244" s="22"/>
      <c r="AW244" s="22"/>
      <c r="AX244" s="22"/>
      <c r="AY244" s="22"/>
      <c r="AZ244" s="22"/>
      <c r="BA244" s="22"/>
      <c r="BB244" s="22"/>
      <c r="BC244" s="22"/>
      <c r="BD244" s="13"/>
      <c r="BE244" s="22"/>
      <c r="BF244" s="30"/>
      <c r="BG244" s="32"/>
      <c r="BH244" s="33"/>
      <c r="BI244" s="22"/>
      <c r="BJ244" s="30"/>
      <c r="BK244" s="30"/>
      <c r="BL244" s="22"/>
      <c r="BM244" s="22"/>
      <c r="BN244" s="22"/>
      <c r="BO244" s="22"/>
      <c r="BP244" s="22"/>
      <c r="BQ244" s="22"/>
      <c r="BR244" s="22"/>
      <c r="BS244" s="22"/>
      <c r="BT244" s="22"/>
      <c r="BU244" s="13"/>
      <c r="BV244" s="22"/>
      <c r="BW244" s="30"/>
      <c r="BX244" s="32"/>
      <c r="BY244" s="33"/>
      <c r="BZ244" s="22"/>
      <c r="CA244" s="30"/>
      <c r="CB244" s="30"/>
      <c r="CC244" s="22"/>
      <c r="CD244" s="22"/>
      <c r="CE244" s="22"/>
      <c r="CF244" s="22"/>
      <c r="CG244" s="22"/>
      <c r="CH244" s="22"/>
      <c r="CI244" s="22"/>
      <c r="CJ244" s="22"/>
      <c r="CK244" s="22"/>
      <c r="CL244" s="13"/>
      <c r="CM244" s="22"/>
      <c r="CN244" s="30"/>
      <c r="CO244" s="32"/>
      <c r="CP244" s="33"/>
      <c r="CQ244" s="22"/>
      <c r="CR244" s="30"/>
      <c r="CS244" s="30"/>
      <c r="CT244" s="22"/>
      <c r="CU244" s="22"/>
      <c r="CV244" s="22"/>
      <c r="CW244" s="22"/>
      <c r="CX244" s="22"/>
      <c r="CY244" s="22"/>
      <c r="CZ244" s="22"/>
      <c r="DA244" s="22"/>
      <c r="DB244" s="22"/>
      <c r="DC244" s="13"/>
      <c r="DD244" s="22"/>
      <c r="DE244" s="30"/>
      <c r="DF244" s="32"/>
      <c r="DG244" s="33"/>
      <c r="DH244" s="22"/>
      <c r="DI244" s="30"/>
      <c r="DJ244" s="30"/>
      <c r="DK244" s="22"/>
      <c r="DL244" s="22"/>
      <c r="DM244" s="22"/>
      <c r="DN244" s="22"/>
      <c r="DO244" s="22"/>
      <c r="DP244" s="22"/>
      <c r="DQ244" s="22"/>
      <c r="DR244" s="22"/>
      <c r="DS244" s="22"/>
      <c r="DT244" s="13"/>
      <c r="DU244" s="22"/>
      <c r="DV244" s="30"/>
      <c r="DW244" s="32"/>
      <c r="DX244" s="33"/>
      <c r="DY244" s="22"/>
      <c r="DZ244" s="30"/>
      <c r="EA244" s="30"/>
      <c r="EB244" s="22"/>
      <c r="EC244" s="22"/>
      <c r="ED244" s="22"/>
      <c r="EE244" s="22"/>
      <c r="EF244" s="22"/>
      <c r="EG244" s="22"/>
      <c r="EH244" s="22"/>
      <c r="EI244" s="22"/>
      <c r="EJ244" s="22"/>
      <c r="EK244" s="13"/>
      <c r="EL244" s="22"/>
      <c r="EM244" s="30"/>
      <c r="EN244" s="32"/>
      <c r="EO244" s="33"/>
      <c r="EP244" s="22"/>
      <c r="EQ244" s="30"/>
      <c r="ER244" s="30"/>
      <c r="ES244" s="22"/>
      <c r="ET244" s="22"/>
      <c r="EU244" s="22"/>
      <c r="EV244" s="22"/>
      <c r="EW244" s="22"/>
      <c r="EX244" s="22"/>
      <c r="EY244" s="22"/>
      <c r="EZ244" s="22"/>
      <c r="FA244" s="22"/>
      <c r="FB244" s="13"/>
      <c r="FC244" s="22"/>
      <c r="FD244" s="30"/>
      <c r="FE244" s="32"/>
      <c r="FF244" s="33"/>
      <c r="FG244" s="22"/>
      <c r="FH244" s="30"/>
      <c r="FI244" s="30"/>
      <c r="FJ244" s="22"/>
      <c r="FK244" s="22"/>
      <c r="FL244" s="22"/>
      <c r="FM244" s="22"/>
      <c r="FN244" s="22"/>
      <c r="FO244" s="22"/>
      <c r="FP244" s="22"/>
      <c r="FQ244" s="22"/>
      <c r="FR244" s="22"/>
      <c r="FS244" s="13"/>
    </row>
    <row r="245" spans="1:175" ht="15.75" x14ac:dyDescent="0.25">
      <c r="A245" s="42"/>
      <c r="B245" s="23"/>
      <c r="C245" s="24"/>
      <c r="D245" s="24"/>
      <c r="E245" s="24"/>
      <c r="F245" s="25"/>
      <c r="G245" s="25"/>
      <c r="H245" s="26"/>
      <c r="I245" s="26"/>
      <c r="J245" s="24"/>
      <c r="K245" s="25"/>
      <c r="L245" s="25"/>
      <c r="M245" s="26"/>
      <c r="N245" s="26"/>
      <c r="O245" s="24"/>
      <c r="P245" s="25"/>
      <c r="Q245" s="25"/>
      <c r="R245" s="26"/>
      <c r="S245" s="26"/>
      <c r="T245" s="22"/>
      <c r="U245" s="22"/>
      <c r="V245" s="13"/>
      <c r="W245" s="25"/>
      <c r="X245" s="25"/>
      <c r="Y245" s="26"/>
      <c r="Z245" s="26"/>
      <c r="AA245" s="24"/>
      <c r="AB245" s="25"/>
      <c r="AC245" s="25"/>
      <c r="AD245" s="26"/>
      <c r="AE245" s="26"/>
      <c r="AF245" s="24"/>
      <c r="AG245" s="25"/>
      <c r="AH245" s="25"/>
      <c r="AI245" s="26"/>
      <c r="AJ245" s="26"/>
      <c r="AK245" s="22"/>
      <c r="AL245" s="22"/>
      <c r="AM245" s="13"/>
      <c r="AN245" s="25"/>
      <c r="AO245" s="25"/>
      <c r="AP245" s="26"/>
      <c r="AQ245" s="26"/>
      <c r="AR245" s="24"/>
      <c r="AS245" s="25"/>
      <c r="AT245" s="25"/>
      <c r="AU245" s="26"/>
      <c r="AV245" s="26"/>
      <c r="AW245" s="24"/>
      <c r="AX245" s="25"/>
      <c r="AY245" s="25"/>
      <c r="AZ245" s="26"/>
      <c r="BA245" s="26"/>
      <c r="BB245" s="22"/>
      <c r="BC245" s="22"/>
      <c r="BD245" s="13"/>
      <c r="BE245" s="25"/>
      <c r="BF245" s="25"/>
      <c r="BG245" s="26"/>
      <c r="BH245" s="26"/>
      <c r="BI245" s="24"/>
      <c r="BJ245" s="25"/>
      <c r="BK245" s="25"/>
      <c r="BL245" s="26"/>
      <c r="BM245" s="26"/>
      <c r="BN245" s="24"/>
      <c r="BO245" s="25"/>
      <c r="BP245" s="25"/>
      <c r="BQ245" s="26"/>
      <c r="BR245" s="26"/>
      <c r="BS245" s="22"/>
      <c r="BT245" s="22"/>
      <c r="BU245" s="13"/>
      <c r="BV245" s="25"/>
      <c r="BW245" s="25"/>
      <c r="BX245" s="26"/>
      <c r="BY245" s="26"/>
      <c r="BZ245" s="24"/>
      <c r="CA245" s="25"/>
      <c r="CB245" s="25"/>
      <c r="CC245" s="26"/>
      <c r="CD245" s="26"/>
      <c r="CE245" s="24"/>
      <c r="CF245" s="25"/>
      <c r="CG245" s="25"/>
      <c r="CH245" s="26"/>
      <c r="CI245" s="26"/>
      <c r="CJ245" s="22"/>
      <c r="CK245" s="22"/>
      <c r="CL245" s="13"/>
      <c r="CM245" s="25"/>
      <c r="CN245" s="25"/>
      <c r="CO245" s="26"/>
      <c r="CP245" s="26"/>
      <c r="CQ245" s="24"/>
      <c r="CR245" s="25"/>
      <c r="CS245" s="25"/>
      <c r="CT245" s="26"/>
      <c r="CU245" s="26"/>
      <c r="CV245" s="24"/>
      <c r="CW245" s="25"/>
      <c r="CX245" s="25"/>
      <c r="CY245" s="26"/>
      <c r="CZ245" s="26"/>
      <c r="DA245" s="22"/>
      <c r="DB245" s="22"/>
      <c r="DC245" s="13"/>
      <c r="DD245" s="25"/>
      <c r="DE245" s="25"/>
      <c r="DF245" s="26"/>
      <c r="DG245" s="26"/>
      <c r="DH245" s="24"/>
      <c r="DI245" s="25"/>
      <c r="DJ245" s="25"/>
      <c r="DK245" s="26"/>
      <c r="DL245" s="26"/>
      <c r="DM245" s="24"/>
      <c r="DN245" s="25"/>
      <c r="DO245" s="25"/>
      <c r="DP245" s="26"/>
      <c r="DQ245" s="26"/>
      <c r="DR245" s="22"/>
      <c r="DS245" s="22"/>
      <c r="DT245" s="13"/>
      <c r="DU245" s="25"/>
      <c r="DV245" s="25"/>
      <c r="DW245" s="26"/>
      <c r="DX245" s="26"/>
      <c r="DY245" s="24"/>
      <c r="DZ245" s="25"/>
      <c r="EA245" s="25"/>
      <c r="EB245" s="26"/>
      <c r="EC245" s="26"/>
      <c r="ED245" s="24"/>
      <c r="EE245" s="25"/>
      <c r="EF245" s="25"/>
      <c r="EG245" s="26"/>
      <c r="EH245" s="26"/>
      <c r="EI245" s="22"/>
      <c r="EJ245" s="22"/>
      <c r="EK245" s="13"/>
      <c r="EL245" s="25"/>
      <c r="EM245" s="25"/>
      <c r="EN245" s="26"/>
      <c r="EO245" s="26"/>
      <c r="EP245" s="24"/>
      <c r="EQ245" s="25"/>
      <c r="ER245" s="25"/>
      <c r="ES245" s="26"/>
      <c r="ET245" s="26"/>
      <c r="EU245" s="24"/>
      <c r="EV245" s="25"/>
      <c r="EW245" s="25"/>
      <c r="EX245" s="26"/>
      <c r="EY245" s="26"/>
      <c r="EZ245" s="22"/>
      <c r="FA245" s="22"/>
      <c r="FB245" s="13"/>
      <c r="FC245" s="25"/>
      <c r="FD245" s="25"/>
      <c r="FE245" s="26"/>
      <c r="FF245" s="26"/>
      <c r="FG245" s="24"/>
      <c r="FH245" s="25"/>
      <c r="FI245" s="25"/>
      <c r="FJ245" s="26"/>
      <c r="FK245" s="26"/>
      <c r="FL245" s="24"/>
      <c r="FM245" s="25"/>
      <c r="FN245" s="25"/>
      <c r="FO245" s="26"/>
      <c r="FP245" s="26"/>
      <c r="FQ245" s="22"/>
      <c r="FR245" s="22"/>
      <c r="FS245" s="13"/>
    </row>
    <row r="246" spans="1:175" x14ac:dyDescent="0.2">
      <c r="A246" s="42"/>
      <c r="B246" s="22"/>
      <c r="C246" s="22"/>
      <c r="D246" s="22"/>
      <c r="E246" s="22"/>
      <c r="F246" s="22"/>
      <c r="G246" s="22"/>
      <c r="H246" s="32"/>
      <c r="I246" s="33"/>
      <c r="J246" s="22"/>
      <c r="K246" s="30"/>
      <c r="L246" s="30"/>
      <c r="M246" s="22"/>
      <c r="N246" s="22"/>
      <c r="O246" s="22"/>
      <c r="P246" s="22"/>
      <c r="Q246" s="22"/>
      <c r="R246" s="22"/>
      <c r="S246" s="22"/>
      <c r="T246" s="22"/>
      <c r="U246" s="22"/>
      <c r="V246" s="13"/>
      <c r="W246" s="22"/>
      <c r="X246" s="22"/>
      <c r="Y246" s="32"/>
      <c r="Z246" s="33"/>
      <c r="AA246" s="22"/>
      <c r="AB246" s="30"/>
      <c r="AC246" s="30"/>
      <c r="AD246" s="22"/>
      <c r="AE246" s="22"/>
      <c r="AF246" s="22"/>
      <c r="AG246" s="22"/>
      <c r="AH246" s="22"/>
      <c r="AI246" s="22"/>
      <c r="AJ246" s="22"/>
      <c r="AK246" s="22"/>
      <c r="AL246" s="22"/>
      <c r="AM246" s="13"/>
      <c r="AN246" s="22"/>
      <c r="AO246" s="22"/>
      <c r="AP246" s="32"/>
      <c r="AQ246" s="33"/>
      <c r="AR246" s="22"/>
      <c r="AS246" s="30"/>
      <c r="AT246" s="30"/>
      <c r="AU246" s="22"/>
      <c r="AV246" s="22"/>
      <c r="AW246" s="22"/>
      <c r="AX246" s="22"/>
      <c r="AY246" s="22"/>
      <c r="AZ246" s="22"/>
      <c r="BA246" s="22"/>
      <c r="BB246" s="22"/>
      <c r="BC246" s="22"/>
      <c r="BD246" s="13"/>
      <c r="BE246" s="22"/>
      <c r="BF246" s="22"/>
      <c r="BG246" s="32"/>
      <c r="BH246" s="33"/>
      <c r="BI246" s="22"/>
      <c r="BJ246" s="30"/>
      <c r="BK246" s="30"/>
      <c r="BL246" s="22"/>
      <c r="BM246" s="22"/>
      <c r="BN246" s="22"/>
      <c r="BO246" s="22"/>
      <c r="BP246" s="22"/>
      <c r="BQ246" s="22"/>
      <c r="BR246" s="22"/>
      <c r="BS246" s="22"/>
      <c r="BT246" s="22"/>
      <c r="BU246" s="13"/>
      <c r="BV246" s="22"/>
      <c r="BW246" s="22"/>
      <c r="BX246" s="32"/>
      <c r="BY246" s="33"/>
      <c r="BZ246" s="22"/>
      <c r="CA246" s="30"/>
      <c r="CB246" s="30"/>
      <c r="CC246" s="22"/>
      <c r="CD246" s="22"/>
      <c r="CE246" s="22"/>
      <c r="CF246" s="22"/>
      <c r="CG246" s="22"/>
      <c r="CH246" s="22"/>
      <c r="CI246" s="22"/>
      <c r="CJ246" s="22"/>
      <c r="CK246" s="22"/>
      <c r="CL246" s="13"/>
      <c r="CM246" s="22"/>
      <c r="CN246" s="22"/>
      <c r="CO246" s="32"/>
      <c r="CP246" s="33"/>
      <c r="CQ246" s="22"/>
      <c r="CR246" s="30"/>
      <c r="CS246" s="30"/>
      <c r="CT246" s="22"/>
      <c r="CU246" s="22"/>
      <c r="CV246" s="22"/>
      <c r="CW246" s="22"/>
      <c r="CX246" s="22"/>
      <c r="CY246" s="22"/>
      <c r="CZ246" s="22"/>
      <c r="DA246" s="22"/>
      <c r="DB246" s="22"/>
      <c r="DC246" s="13"/>
      <c r="DD246" s="22"/>
      <c r="DE246" s="22"/>
      <c r="DF246" s="32"/>
      <c r="DG246" s="33"/>
      <c r="DH246" s="22"/>
      <c r="DI246" s="30"/>
      <c r="DJ246" s="30"/>
      <c r="DK246" s="22"/>
      <c r="DL246" s="22"/>
      <c r="DM246" s="22"/>
      <c r="DN246" s="22"/>
      <c r="DO246" s="22"/>
      <c r="DP246" s="22"/>
      <c r="DQ246" s="22"/>
      <c r="DR246" s="22"/>
      <c r="DS246" s="22"/>
      <c r="DT246" s="13"/>
      <c r="DU246" s="22"/>
      <c r="DV246" s="22"/>
      <c r="DW246" s="32"/>
      <c r="DX246" s="33"/>
      <c r="DY246" s="22"/>
      <c r="DZ246" s="30"/>
      <c r="EA246" s="30"/>
      <c r="EB246" s="22"/>
      <c r="EC246" s="22"/>
      <c r="ED246" s="22"/>
      <c r="EE246" s="22"/>
      <c r="EF246" s="22"/>
      <c r="EG246" s="22"/>
      <c r="EH246" s="22"/>
      <c r="EI246" s="22"/>
      <c r="EJ246" s="22"/>
      <c r="EK246" s="13"/>
      <c r="EL246" s="22"/>
      <c r="EM246" s="22"/>
      <c r="EN246" s="32"/>
      <c r="EO246" s="33"/>
      <c r="EP246" s="22"/>
      <c r="EQ246" s="30"/>
      <c r="ER246" s="30"/>
      <c r="ES246" s="22"/>
      <c r="ET246" s="22"/>
      <c r="EU246" s="22"/>
      <c r="EV246" s="22"/>
      <c r="EW246" s="22"/>
      <c r="EX246" s="22"/>
      <c r="EY246" s="22"/>
      <c r="EZ246" s="22"/>
      <c r="FA246" s="22"/>
      <c r="FB246" s="13"/>
      <c r="FC246" s="22"/>
      <c r="FD246" s="22"/>
      <c r="FE246" s="32"/>
      <c r="FF246" s="33"/>
      <c r="FG246" s="22"/>
      <c r="FH246" s="30"/>
      <c r="FI246" s="30"/>
      <c r="FJ246" s="22"/>
      <c r="FK246" s="22"/>
      <c r="FL246" s="22"/>
      <c r="FM246" s="22"/>
      <c r="FN246" s="22"/>
      <c r="FO246" s="22"/>
      <c r="FP246" s="22"/>
      <c r="FQ246" s="22"/>
      <c r="FR246" s="22"/>
      <c r="FS246" s="13"/>
    </row>
    <row r="247" spans="1:175" x14ac:dyDescent="0.2">
      <c r="A247" s="42"/>
      <c r="B247" s="22"/>
      <c r="C247" s="22"/>
      <c r="D247" s="22"/>
      <c r="E247" s="22"/>
      <c r="F247" s="22"/>
      <c r="G247" s="22"/>
      <c r="H247" s="32"/>
      <c r="I247" s="33"/>
      <c r="J247" s="22"/>
      <c r="K247" s="30"/>
      <c r="L247" s="30"/>
      <c r="M247" s="22"/>
      <c r="N247" s="22"/>
      <c r="O247" s="22"/>
      <c r="P247" s="22"/>
      <c r="Q247" s="22"/>
      <c r="R247" s="22"/>
      <c r="S247" s="22"/>
      <c r="T247" s="22"/>
      <c r="U247" s="22"/>
      <c r="V247" s="13"/>
      <c r="W247" s="22"/>
      <c r="X247" s="22"/>
      <c r="Y247" s="32"/>
      <c r="Z247" s="33"/>
      <c r="AA247" s="22"/>
      <c r="AB247" s="30"/>
      <c r="AC247" s="30"/>
      <c r="AD247" s="22"/>
      <c r="AE247" s="22"/>
      <c r="AF247" s="22"/>
      <c r="AG247" s="22"/>
      <c r="AH247" s="22"/>
      <c r="AI247" s="22"/>
      <c r="AJ247" s="22"/>
      <c r="AK247" s="22"/>
      <c r="AL247" s="22"/>
      <c r="AM247" s="13"/>
      <c r="AN247" s="22"/>
      <c r="AO247" s="22"/>
      <c r="AP247" s="32"/>
      <c r="AQ247" s="33"/>
      <c r="AR247" s="22"/>
      <c r="AS247" s="30"/>
      <c r="AT247" s="30"/>
      <c r="AU247" s="22"/>
      <c r="AV247" s="22"/>
      <c r="AW247" s="22"/>
      <c r="AX247" s="22"/>
      <c r="AY247" s="22"/>
      <c r="AZ247" s="22"/>
      <c r="BA247" s="22"/>
      <c r="BB247" s="22"/>
      <c r="BC247" s="22"/>
      <c r="BD247" s="13"/>
      <c r="BE247" s="22"/>
      <c r="BF247" s="22"/>
      <c r="BG247" s="32"/>
      <c r="BH247" s="33"/>
      <c r="BI247" s="22"/>
      <c r="BJ247" s="30"/>
      <c r="BK247" s="30"/>
      <c r="BL247" s="22"/>
      <c r="BM247" s="22"/>
      <c r="BN247" s="22"/>
      <c r="BO247" s="22"/>
      <c r="BP247" s="22"/>
      <c r="BQ247" s="22"/>
      <c r="BR247" s="22"/>
      <c r="BS247" s="22"/>
      <c r="BT247" s="22"/>
      <c r="BU247" s="13"/>
      <c r="BV247" s="22"/>
      <c r="BW247" s="22"/>
      <c r="BX247" s="32"/>
      <c r="BY247" s="33"/>
      <c r="BZ247" s="22"/>
      <c r="CA247" s="30"/>
      <c r="CB247" s="30"/>
      <c r="CC247" s="22"/>
      <c r="CD247" s="22"/>
      <c r="CE247" s="22"/>
      <c r="CF247" s="22"/>
      <c r="CG247" s="22"/>
      <c r="CH247" s="22"/>
      <c r="CI247" s="22"/>
      <c r="CJ247" s="22"/>
      <c r="CK247" s="22"/>
      <c r="CL247" s="13"/>
      <c r="CM247" s="22"/>
      <c r="CN247" s="22"/>
      <c r="CO247" s="32"/>
      <c r="CP247" s="33"/>
      <c r="CQ247" s="22"/>
      <c r="CR247" s="30"/>
      <c r="CS247" s="30"/>
      <c r="CT247" s="22"/>
      <c r="CU247" s="22"/>
      <c r="CV247" s="22"/>
      <c r="CW247" s="22"/>
      <c r="CX247" s="22"/>
      <c r="CY247" s="22"/>
      <c r="CZ247" s="22"/>
      <c r="DA247" s="22"/>
      <c r="DB247" s="22"/>
      <c r="DC247" s="13"/>
      <c r="DD247" s="22"/>
      <c r="DE247" s="22"/>
      <c r="DF247" s="32"/>
      <c r="DG247" s="33"/>
      <c r="DH247" s="22"/>
      <c r="DI247" s="30"/>
      <c r="DJ247" s="30"/>
      <c r="DK247" s="22"/>
      <c r="DL247" s="22"/>
      <c r="DM247" s="22"/>
      <c r="DN247" s="22"/>
      <c r="DO247" s="22"/>
      <c r="DP247" s="22"/>
      <c r="DQ247" s="22"/>
      <c r="DR247" s="22"/>
      <c r="DS247" s="22"/>
      <c r="DT247" s="13"/>
      <c r="DU247" s="22"/>
      <c r="DV247" s="22"/>
      <c r="DW247" s="32"/>
      <c r="DX247" s="33"/>
      <c r="DY247" s="22"/>
      <c r="DZ247" s="30"/>
      <c r="EA247" s="30"/>
      <c r="EB247" s="22"/>
      <c r="EC247" s="22"/>
      <c r="ED247" s="22"/>
      <c r="EE247" s="22"/>
      <c r="EF247" s="22"/>
      <c r="EG247" s="22"/>
      <c r="EH247" s="22"/>
      <c r="EI247" s="22"/>
      <c r="EJ247" s="22"/>
      <c r="EK247" s="13"/>
      <c r="EL247" s="22"/>
      <c r="EM247" s="22"/>
      <c r="EN247" s="32"/>
      <c r="EO247" s="33"/>
      <c r="EP247" s="22"/>
      <c r="EQ247" s="30"/>
      <c r="ER247" s="30"/>
      <c r="ES247" s="22"/>
      <c r="ET247" s="22"/>
      <c r="EU247" s="22"/>
      <c r="EV247" s="22"/>
      <c r="EW247" s="22"/>
      <c r="EX247" s="22"/>
      <c r="EY247" s="22"/>
      <c r="EZ247" s="22"/>
      <c r="FA247" s="22"/>
      <c r="FB247" s="13"/>
      <c r="FC247" s="22"/>
      <c r="FD247" s="22"/>
      <c r="FE247" s="32"/>
      <c r="FF247" s="33"/>
      <c r="FG247" s="22"/>
      <c r="FH247" s="30"/>
      <c r="FI247" s="30"/>
      <c r="FJ247" s="22"/>
      <c r="FK247" s="22"/>
      <c r="FL247" s="22"/>
      <c r="FM247" s="22"/>
      <c r="FN247" s="22"/>
      <c r="FO247" s="22"/>
      <c r="FP247" s="22"/>
      <c r="FQ247" s="22"/>
      <c r="FR247" s="22"/>
      <c r="FS247" s="13"/>
    </row>
    <row r="248" spans="1:175" x14ac:dyDescent="0.2">
      <c r="A248" s="51"/>
      <c r="B248" s="13"/>
      <c r="C248" s="13"/>
      <c r="D248" s="13"/>
      <c r="E248" s="13"/>
      <c r="F248" s="13"/>
      <c r="G248" s="13"/>
      <c r="H248" s="39"/>
      <c r="I248" s="40"/>
      <c r="J248" s="13"/>
      <c r="K248" s="41"/>
      <c r="L248" s="41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39"/>
      <c r="Z248" s="40"/>
      <c r="AA248" s="13"/>
      <c r="AB248" s="41"/>
      <c r="AC248" s="41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39"/>
      <c r="AQ248" s="40"/>
      <c r="AR248" s="13"/>
      <c r="AS248" s="41"/>
      <c r="AT248" s="41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39"/>
      <c r="BH248" s="40"/>
      <c r="BI248" s="13"/>
      <c r="BJ248" s="41"/>
      <c r="BK248" s="41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39"/>
      <c r="BY248" s="40"/>
      <c r="BZ248" s="13"/>
      <c r="CA248" s="41"/>
      <c r="CB248" s="41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39"/>
      <c r="CP248" s="40"/>
      <c r="CQ248" s="13"/>
      <c r="CR248" s="41"/>
      <c r="CS248" s="41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39"/>
      <c r="DG248" s="40"/>
      <c r="DH248" s="13"/>
      <c r="DI248" s="41"/>
      <c r="DJ248" s="41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39"/>
      <c r="DX248" s="40"/>
      <c r="DY248" s="13"/>
      <c r="DZ248" s="41"/>
      <c r="EA248" s="41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39"/>
      <c r="EO248" s="40"/>
      <c r="EP248" s="13"/>
      <c r="EQ248" s="41"/>
      <c r="ER248" s="41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39"/>
      <c r="FF248" s="40"/>
      <c r="FG248" s="13"/>
      <c r="FH248" s="41"/>
      <c r="FI248" s="41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</row>
  </sheetData>
  <sheetProtection algorithmName="SHA-512" hashValue="nLaK8Yotac8gtXSJ1WO6yBagm8QAN3+wQUBYWOoM91FRaqxCP1YPyRUNx3Bt+e/Zur6HIbVggAhNUew0WKVurQ==" saltValue="+0CZqu1cDMwJ3JMXyODVOQ==" spinCount="100000" sheet="1" objects="1" scenarios="1"/>
  <dataValidations count="1">
    <dataValidation type="list" allowBlank="1" showInputMessage="1" showErrorMessage="1" sqref="A1">
      <formula1>"DE,FR"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Width="9" fitToHeight="3" orientation="landscape" r:id="rId1"/>
  <headerFooter>
    <oddHeader>&amp;LBetriebsrechnung berufliche Vorsorge</oddHeader>
    <oddFooter>&amp;R&amp;P / &amp;N</oddFooter>
  </headerFooter>
  <rowBreaks count="2" manualBreakCount="2">
    <brk id="66" max="174" man="1"/>
    <brk id="157" max="174" man="1"/>
  </rowBreaks>
  <colBreaks count="9" manualBreakCount="9">
    <brk id="22" max="244" man="1"/>
    <brk id="39" max="244" man="1"/>
    <brk id="56" max="244" man="1"/>
    <brk id="73" max="244" man="1"/>
    <brk id="90" max="244" man="1"/>
    <brk id="107" max="244" man="1"/>
    <brk id="124" max="244" man="1"/>
    <brk id="141" max="244" man="1"/>
    <brk id="158" max="244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6</xdr:col>
                    <xdr:colOff>428625</xdr:colOff>
                    <xdr:row>3</xdr:row>
                    <xdr:rowOff>123825</xdr:rowOff>
                  </from>
                  <to>
                    <xdr:col>7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7</xdr:col>
                    <xdr:colOff>238125</xdr:colOff>
                    <xdr:row>3</xdr:row>
                    <xdr:rowOff>123825</xdr:rowOff>
                  </from>
                  <to>
                    <xdr:col>8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8</xdr:col>
                    <xdr:colOff>238125</xdr:colOff>
                    <xdr:row>3</xdr:row>
                    <xdr:rowOff>123825</xdr:rowOff>
                  </from>
                  <to>
                    <xdr:col>10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10</xdr:col>
                    <xdr:colOff>409575</xdr:colOff>
                    <xdr:row>3</xdr:row>
                    <xdr:rowOff>123825</xdr:rowOff>
                  </from>
                  <to>
                    <xdr:col>11</xdr:col>
                    <xdr:colOff>123825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11</xdr:col>
                    <xdr:colOff>400050</xdr:colOff>
                    <xdr:row>3</xdr:row>
                    <xdr:rowOff>123825</xdr:rowOff>
                  </from>
                  <to>
                    <xdr:col>12</xdr:col>
                    <xdr:colOff>114300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12</xdr:col>
                    <xdr:colOff>238125</xdr:colOff>
                    <xdr:row>3</xdr:row>
                    <xdr:rowOff>123825</xdr:rowOff>
                  </from>
                  <to>
                    <xdr:col>13</xdr:col>
                    <xdr:colOff>285750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13</xdr:col>
                    <xdr:colOff>238125</xdr:colOff>
                    <xdr:row>3</xdr:row>
                    <xdr:rowOff>123825</xdr:rowOff>
                  </from>
                  <to>
                    <xdr:col>15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15</xdr:col>
                    <xdr:colOff>428625</xdr:colOff>
                    <xdr:row>3</xdr:row>
                    <xdr:rowOff>123825</xdr:rowOff>
                  </from>
                  <to>
                    <xdr:col>16</xdr:col>
                    <xdr:colOff>142875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16</xdr:col>
                    <xdr:colOff>419100</xdr:colOff>
                    <xdr:row>3</xdr:row>
                    <xdr:rowOff>123825</xdr:rowOff>
                  </from>
                  <to>
                    <xdr:col>17</xdr:col>
                    <xdr:colOff>133350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1305"/>
  <sheetViews>
    <sheetView zoomScaleNormal="100" workbookViewId="0"/>
  </sheetViews>
  <sheetFormatPr baseColWidth="10" defaultColWidth="9.140625" defaultRowHeight="12.75" x14ac:dyDescent="0.2"/>
  <cols>
    <col min="1" max="1" width="13.140625" style="121" customWidth="1"/>
    <col min="2" max="16" width="9.140625" style="21"/>
    <col min="17" max="17" width="9.140625" style="21" customWidth="1"/>
    <col min="18" max="18" width="13.140625" style="21" customWidth="1"/>
    <col min="19" max="16384" width="9.140625" style="21"/>
  </cols>
  <sheetData>
    <row r="1" spans="1:48" x14ac:dyDescent="0.2">
      <c r="E1" s="127"/>
      <c r="F1" s="127"/>
      <c r="G1" s="127"/>
      <c r="H1" s="127" t="s">
        <v>1</v>
      </c>
      <c r="I1" s="127"/>
      <c r="J1" s="127"/>
      <c r="K1" s="127"/>
      <c r="Q1" s="13"/>
      <c r="V1" s="127"/>
      <c r="W1" s="127"/>
      <c r="X1" s="127"/>
      <c r="Y1" s="127" t="s">
        <v>885</v>
      </c>
      <c r="Z1" s="127"/>
      <c r="AA1" s="127"/>
      <c r="AB1" s="127"/>
      <c r="AH1" s="13"/>
      <c r="AI1" s="127"/>
      <c r="AJ1" s="127"/>
      <c r="AK1" s="127"/>
      <c r="AL1" s="127"/>
      <c r="AM1" s="127"/>
      <c r="AN1" s="127"/>
      <c r="AO1" s="127" t="s">
        <v>886</v>
      </c>
      <c r="AV1" s="13"/>
    </row>
    <row r="2" spans="1:48" x14ac:dyDescent="0.2">
      <c r="Q2" s="13"/>
      <c r="AH2" s="13"/>
      <c r="AV2" s="13"/>
    </row>
    <row r="3" spans="1:48" x14ac:dyDescent="0.2">
      <c r="A3" s="12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spans="1:48" x14ac:dyDescent="0.2">
      <c r="Q4" s="13"/>
      <c r="AH4" s="13"/>
      <c r="AV4" s="13"/>
    </row>
    <row r="5" spans="1:48" x14ac:dyDescent="0.2">
      <c r="A5" s="123" t="s">
        <v>621</v>
      </c>
      <c r="Q5" s="13"/>
      <c r="R5" s="123" t="s">
        <v>884</v>
      </c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3"/>
      <c r="AV5" s="13"/>
    </row>
    <row r="6" spans="1:48" x14ac:dyDescent="0.2">
      <c r="Q6" s="13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3"/>
      <c r="AV6" s="13"/>
    </row>
    <row r="7" spans="1:48" x14ac:dyDescent="0.2">
      <c r="Q7" s="13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3"/>
      <c r="AV7" s="13"/>
    </row>
    <row r="8" spans="1:48" x14ac:dyDescent="0.2">
      <c r="Q8" s="13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3"/>
      <c r="AV8" s="13"/>
    </row>
    <row r="9" spans="1:48" x14ac:dyDescent="0.2">
      <c r="Q9" s="13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3"/>
      <c r="AV9" s="13"/>
    </row>
    <row r="10" spans="1:48" x14ac:dyDescent="0.2">
      <c r="Q10" s="13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3"/>
      <c r="AV10" s="13"/>
    </row>
    <row r="11" spans="1:48" x14ac:dyDescent="0.2">
      <c r="Q11" s="13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3"/>
      <c r="AV11" s="13"/>
    </row>
    <row r="12" spans="1:48" x14ac:dyDescent="0.2">
      <c r="Q12" s="13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3"/>
      <c r="AV12" s="13"/>
    </row>
    <row r="13" spans="1:48" x14ac:dyDescent="0.2">
      <c r="Q13" s="13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3"/>
      <c r="AV13" s="13"/>
    </row>
    <row r="14" spans="1:48" x14ac:dyDescent="0.2">
      <c r="Q14" s="13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3"/>
      <c r="AV14" s="13"/>
    </row>
    <row r="15" spans="1:48" x14ac:dyDescent="0.2">
      <c r="Q15" s="13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3"/>
      <c r="AV15" s="13"/>
    </row>
    <row r="16" spans="1:48" x14ac:dyDescent="0.2">
      <c r="Q16" s="13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3"/>
      <c r="AV16" s="13"/>
    </row>
    <row r="17" spans="17:48" x14ac:dyDescent="0.2">
      <c r="Q17" s="13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3"/>
      <c r="AV17" s="13"/>
    </row>
    <row r="18" spans="17:48" x14ac:dyDescent="0.2">
      <c r="Q18" s="13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3"/>
      <c r="AV18" s="13"/>
    </row>
    <row r="19" spans="17:48" x14ac:dyDescent="0.2">
      <c r="Q19" s="13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3"/>
      <c r="AV19" s="13"/>
    </row>
    <row r="20" spans="17:48" x14ac:dyDescent="0.2">
      <c r="Q20" s="13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3"/>
      <c r="AV20" s="13"/>
    </row>
    <row r="21" spans="17:48" x14ac:dyDescent="0.2">
      <c r="Q21" s="13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3"/>
      <c r="AV21" s="13"/>
    </row>
    <row r="22" spans="17:48" x14ac:dyDescent="0.2">
      <c r="Q22" s="13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3"/>
      <c r="AV22" s="13"/>
    </row>
    <row r="23" spans="17:48" x14ac:dyDescent="0.2">
      <c r="Q23" s="13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3"/>
      <c r="AV23" s="13"/>
    </row>
    <row r="24" spans="17:48" x14ac:dyDescent="0.2">
      <c r="Q24" s="13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3"/>
      <c r="AV24" s="13"/>
    </row>
    <row r="25" spans="17:48" x14ac:dyDescent="0.2">
      <c r="Q25" s="13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3"/>
      <c r="AV25" s="13"/>
    </row>
    <row r="26" spans="17:48" x14ac:dyDescent="0.2">
      <c r="Q26" s="13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3"/>
      <c r="AV26" s="13"/>
    </row>
    <row r="27" spans="17:48" x14ac:dyDescent="0.2">
      <c r="Q27" s="13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3"/>
      <c r="AV27" s="13"/>
    </row>
    <row r="28" spans="17:48" x14ac:dyDescent="0.2">
      <c r="Q28" s="13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3"/>
      <c r="AV28" s="13"/>
    </row>
    <row r="29" spans="17:48" x14ac:dyDescent="0.2">
      <c r="Q29" s="13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3"/>
      <c r="AV29" s="13"/>
    </row>
    <row r="30" spans="17:48" x14ac:dyDescent="0.2">
      <c r="Q30" s="13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3"/>
      <c r="AV30" s="13"/>
    </row>
    <row r="31" spans="17:48" x14ac:dyDescent="0.2">
      <c r="Q31" s="13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3"/>
      <c r="AV31" s="13"/>
    </row>
    <row r="32" spans="17:48" x14ac:dyDescent="0.2">
      <c r="Q32" s="13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3"/>
      <c r="AV32" s="13"/>
    </row>
    <row r="33" spans="1:48" x14ac:dyDescent="0.2">
      <c r="Q33" s="13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3"/>
      <c r="AV33" s="13"/>
    </row>
    <row r="34" spans="1:48" x14ac:dyDescent="0.2">
      <c r="Q34" s="13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3"/>
      <c r="AV34" s="13"/>
    </row>
    <row r="35" spans="1:48" x14ac:dyDescent="0.2">
      <c r="A35" s="12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</row>
    <row r="36" spans="1:48" x14ac:dyDescent="0.2">
      <c r="Q36" s="13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3"/>
      <c r="AV36" s="13"/>
    </row>
    <row r="37" spans="1:48" x14ac:dyDescent="0.2">
      <c r="A37" s="123" t="s">
        <v>622</v>
      </c>
      <c r="Q37" s="13"/>
      <c r="R37" s="123" t="s">
        <v>930</v>
      </c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3"/>
      <c r="AI37" s="124" t="s">
        <v>623</v>
      </c>
      <c r="AJ37" s="124"/>
      <c r="AK37" s="124">
        <v>2020</v>
      </c>
      <c r="AL37" s="124">
        <v>2019</v>
      </c>
      <c r="AM37" s="124">
        <v>2018</v>
      </c>
      <c r="AN37" s="124">
        <v>2017</v>
      </c>
      <c r="AO37" s="124">
        <v>2016</v>
      </c>
      <c r="AV37" s="13"/>
    </row>
    <row r="38" spans="1:48" x14ac:dyDescent="0.2">
      <c r="Q38" s="13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3"/>
      <c r="AI38" s="124" t="s">
        <v>624</v>
      </c>
      <c r="AJ38" s="124"/>
      <c r="AK38" s="124"/>
      <c r="AL38" s="124"/>
      <c r="AM38" s="124"/>
      <c r="AN38" s="124"/>
      <c r="AO38" s="124"/>
      <c r="AV38" s="13"/>
    </row>
    <row r="39" spans="1:48" x14ac:dyDescent="0.2">
      <c r="Q39" s="13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3"/>
      <c r="AI39" s="124"/>
      <c r="AJ39" s="124" t="s">
        <v>47</v>
      </c>
      <c r="AK39" s="124">
        <v>2975.2781580363994</v>
      </c>
      <c r="AL39" s="124">
        <v>3627.2806415482846</v>
      </c>
      <c r="AM39" s="124">
        <v>3954.1640648469997</v>
      </c>
      <c r="AN39" s="124">
        <v>3815.9007452920005</v>
      </c>
      <c r="AO39" s="124">
        <v>4767.2096002500002</v>
      </c>
      <c r="AV39" s="13"/>
    </row>
    <row r="40" spans="1:48" x14ac:dyDescent="0.2">
      <c r="Q40" s="13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3"/>
      <c r="AI40" s="124"/>
      <c r="AJ40" s="124" t="s">
        <v>58</v>
      </c>
      <c r="AK40" s="124">
        <v>2768.7274813575673</v>
      </c>
      <c r="AL40" s="124">
        <v>2658.6827286386929</v>
      </c>
      <c r="AM40" s="124">
        <v>3459.4474419641992</v>
      </c>
      <c r="AN40" s="124">
        <v>3146.3928493959097</v>
      </c>
      <c r="AO40" s="124">
        <v>3271.476576618521</v>
      </c>
      <c r="AV40" s="13"/>
    </row>
    <row r="41" spans="1:48" x14ac:dyDescent="0.2">
      <c r="Q41" s="13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3"/>
      <c r="AI41" s="124"/>
      <c r="AJ41" s="124" t="s">
        <v>625</v>
      </c>
      <c r="AK41" s="124">
        <v>206.55067667883213</v>
      </c>
      <c r="AL41" s="124">
        <v>968.59791290959174</v>
      </c>
      <c r="AM41" s="124">
        <v>494.71662288280049</v>
      </c>
      <c r="AN41" s="124">
        <v>669.50789589609076</v>
      </c>
      <c r="AO41" s="124">
        <v>1495.7330236314792</v>
      </c>
      <c r="AV41" s="13"/>
    </row>
    <row r="42" spans="1:48" x14ac:dyDescent="0.2">
      <c r="Q42" s="13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3"/>
      <c r="AI42" s="124" t="s">
        <v>626</v>
      </c>
      <c r="AJ42" s="124"/>
      <c r="AK42" s="124"/>
      <c r="AL42" s="124"/>
      <c r="AM42" s="124"/>
      <c r="AN42" s="124"/>
      <c r="AO42" s="124"/>
      <c r="AV42" s="13"/>
    </row>
    <row r="43" spans="1:48" x14ac:dyDescent="0.2">
      <c r="Q43" s="13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3"/>
      <c r="AI43" s="124"/>
      <c r="AJ43" s="124" t="s">
        <v>47</v>
      </c>
      <c r="AK43" s="124">
        <v>2301.7393735022088</v>
      </c>
      <c r="AL43" s="124">
        <v>2305.1284557332706</v>
      </c>
      <c r="AM43" s="124">
        <v>2478.943125837051</v>
      </c>
      <c r="AN43" s="124">
        <v>2463.181732318063</v>
      </c>
      <c r="AO43" s="124">
        <v>2528.4648872734178</v>
      </c>
      <c r="AV43" s="13"/>
    </row>
    <row r="44" spans="1:48" x14ac:dyDescent="0.2">
      <c r="Q44" s="13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3"/>
      <c r="AI44" s="124"/>
      <c r="AJ44" s="124" t="s">
        <v>58</v>
      </c>
      <c r="AK44" s="124">
        <v>1666.3314041360504</v>
      </c>
      <c r="AL44" s="124">
        <v>1579.9651124406939</v>
      </c>
      <c r="AM44" s="124">
        <v>1634.873372257249</v>
      </c>
      <c r="AN44" s="124">
        <v>1454.2340173911332</v>
      </c>
      <c r="AO44" s="124">
        <v>1452.3171403959352</v>
      </c>
      <c r="AV44" s="13"/>
    </row>
    <row r="45" spans="1:48" x14ac:dyDescent="0.2">
      <c r="Q45" s="13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3"/>
      <c r="AI45" s="124"/>
      <c r="AJ45" s="124" t="s">
        <v>625</v>
      </c>
      <c r="AK45" s="124">
        <v>635.40796936615834</v>
      </c>
      <c r="AL45" s="124">
        <v>725.16334329257666</v>
      </c>
      <c r="AM45" s="124">
        <v>844.06975357980195</v>
      </c>
      <c r="AN45" s="124">
        <v>1008.9477149269298</v>
      </c>
      <c r="AO45" s="124">
        <v>1076.1477468774826</v>
      </c>
      <c r="AV45" s="13"/>
    </row>
    <row r="46" spans="1:48" x14ac:dyDescent="0.2">
      <c r="Q46" s="13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3"/>
      <c r="AI46" s="124" t="s">
        <v>588</v>
      </c>
      <c r="AJ46" s="124"/>
      <c r="AK46" s="124"/>
      <c r="AL46" s="124"/>
      <c r="AM46" s="124"/>
      <c r="AN46" s="124"/>
      <c r="AO46" s="124"/>
      <c r="AV46" s="13"/>
    </row>
    <row r="47" spans="1:48" x14ac:dyDescent="0.2">
      <c r="Q47" s="13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3"/>
      <c r="AI47" s="124"/>
      <c r="AJ47" s="124" t="s">
        <v>47</v>
      </c>
      <c r="AK47" s="124">
        <v>711.03775893139095</v>
      </c>
      <c r="AL47" s="124">
        <v>731.99581407086328</v>
      </c>
      <c r="AM47" s="124">
        <v>746.60062094903969</v>
      </c>
      <c r="AN47" s="124">
        <v>753.79355924565652</v>
      </c>
      <c r="AO47" s="124">
        <v>753.7485205090062</v>
      </c>
      <c r="AV47" s="13"/>
    </row>
    <row r="48" spans="1:48" x14ac:dyDescent="0.2">
      <c r="Q48" s="13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3"/>
      <c r="AI48" s="124"/>
      <c r="AJ48" s="124" t="s">
        <v>58</v>
      </c>
      <c r="AK48" s="124">
        <v>746.50697202202389</v>
      </c>
      <c r="AL48" s="124">
        <v>764.948002520415</v>
      </c>
      <c r="AM48" s="124">
        <v>785.74865119336471</v>
      </c>
      <c r="AN48" s="124">
        <v>773.21396594999578</v>
      </c>
      <c r="AO48" s="124">
        <v>756.72882028694687</v>
      </c>
      <c r="AV48" s="13"/>
    </row>
    <row r="49" spans="17:48" x14ac:dyDescent="0.2">
      <c r="Q49" s="13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3"/>
      <c r="AI49" s="124"/>
      <c r="AJ49" s="124" t="s">
        <v>625</v>
      </c>
      <c r="AK49" s="124">
        <v>-35.469213090632934</v>
      </c>
      <c r="AL49" s="124">
        <v>-32.952188449551727</v>
      </c>
      <c r="AM49" s="124">
        <v>-39.148030244325014</v>
      </c>
      <c r="AN49" s="124">
        <v>-19.420406704339257</v>
      </c>
      <c r="AO49" s="124">
        <v>-2.9802997779406724</v>
      </c>
      <c r="AV49" s="13"/>
    </row>
    <row r="50" spans="17:48" x14ac:dyDescent="0.2">
      <c r="Q50" s="13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3"/>
      <c r="AI50" s="124" t="s">
        <v>627</v>
      </c>
      <c r="AJ50" s="124"/>
      <c r="AK50" s="124"/>
      <c r="AL50" s="124"/>
      <c r="AM50" s="124"/>
      <c r="AN50" s="124"/>
      <c r="AO50" s="124"/>
      <c r="AV50" s="13"/>
    </row>
    <row r="51" spans="17:48" x14ac:dyDescent="0.2">
      <c r="Q51" s="13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3"/>
      <c r="AI51" s="124"/>
      <c r="AJ51" s="124" t="s">
        <v>628</v>
      </c>
      <c r="AK51" s="124">
        <v>206.55067667883213</v>
      </c>
      <c r="AL51" s="124">
        <v>968.59791290959174</v>
      </c>
      <c r="AM51" s="124">
        <v>494.71662288280049</v>
      </c>
      <c r="AN51" s="124">
        <v>669.50789589609076</v>
      </c>
      <c r="AO51" s="124">
        <v>1495.7330236314792</v>
      </c>
      <c r="AV51" s="13"/>
    </row>
    <row r="52" spans="17:48" x14ac:dyDescent="0.2">
      <c r="Q52" s="13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3"/>
      <c r="AI52" s="124"/>
      <c r="AJ52" s="124" t="s">
        <v>629</v>
      </c>
      <c r="AK52" s="124">
        <v>635.40796936615834</v>
      </c>
      <c r="AL52" s="124">
        <v>725.16334329257666</v>
      </c>
      <c r="AM52" s="124">
        <v>844.06975357980195</v>
      </c>
      <c r="AN52" s="124">
        <v>1008.9477149269298</v>
      </c>
      <c r="AO52" s="124">
        <v>1076.1477468774826</v>
      </c>
      <c r="AV52" s="13"/>
    </row>
    <row r="53" spans="17:48" x14ac:dyDescent="0.2">
      <c r="Q53" s="13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3"/>
      <c r="AI53" s="124"/>
      <c r="AJ53" s="124" t="s">
        <v>630</v>
      </c>
      <c r="AK53" s="124">
        <v>-35.469213090632934</v>
      </c>
      <c r="AL53" s="124">
        <v>-32.952188449551727</v>
      </c>
      <c r="AM53" s="124">
        <v>-39.148030244325014</v>
      </c>
      <c r="AN53" s="124">
        <v>-19.420406704339257</v>
      </c>
      <c r="AO53" s="124">
        <v>-2.9802997779406724</v>
      </c>
      <c r="AV53" s="13"/>
    </row>
    <row r="54" spans="17:48" x14ac:dyDescent="0.2">
      <c r="Q54" s="13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3"/>
      <c r="AI54" s="124"/>
      <c r="AJ54" s="124" t="s">
        <v>631</v>
      </c>
      <c r="AK54" s="124">
        <v>806.48943295435754</v>
      </c>
      <c r="AL54" s="124">
        <v>1660.8090677526166</v>
      </c>
      <c r="AM54" s="124">
        <v>1299.6383462182775</v>
      </c>
      <c r="AN54" s="124">
        <v>1659.0352041186813</v>
      </c>
      <c r="AO54" s="124">
        <v>2568.9004707310214</v>
      </c>
      <c r="AV54" s="13"/>
    </row>
    <row r="55" spans="17:48" x14ac:dyDescent="0.2">
      <c r="Q55" s="13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3"/>
      <c r="AI55" s="124"/>
      <c r="AJ55" s="124" t="s">
        <v>632</v>
      </c>
      <c r="AK55" s="124">
        <v>54.594416159984505</v>
      </c>
      <c r="AL55" s="124">
        <v>-746.42354683824703</v>
      </c>
      <c r="AM55" s="124">
        <v>776.47518719360062</v>
      </c>
      <c r="AN55" s="124">
        <v>-612.21901448952451</v>
      </c>
      <c r="AO55" s="124">
        <v>-1592.0088588856081</v>
      </c>
      <c r="AV55" s="13"/>
    </row>
    <row r="56" spans="17:48" x14ac:dyDescent="0.2">
      <c r="Q56" s="13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3"/>
      <c r="AI56" s="124"/>
      <c r="AJ56" s="124" t="s">
        <v>633</v>
      </c>
      <c r="AK56" s="124">
        <v>861.083849114342</v>
      </c>
      <c r="AL56" s="124">
        <v>914.38552091436952</v>
      </c>
      <c r="AM56" s="124">
        <v>2076.1135334118781</v>
      </c>
      <c r="AN56" s="124">
        <v>1046.8161896291567</v>
      </c>
      <c r="AO56" s="124">
        <v>976.89161184541331</v>
      </c>
      <c r="AV56" s="13"/>
    </row>
    <row r="57" spans="17:48" x14ac:dyDescent="0.2">
      <c r="Q57" s="13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3"/>
      <c r="AI57" s="124" t="s">
        <v>634</v>
      </c>
      <c r="AJ57" s="124"/>
      <c r="AK57" s="124"/>
      <c r="AL57" s="124"/>
      <c r="AM57" s="124"/>
      <c r="AN57" s="124"/>
      <c r="AO57" s="124"/>
      <c r="AV57" s="13"/>
    </row>
    <row r="58" spans="17:48" x14ac:dyDescent="0.2">
      <c r="Q58" s="13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3"/>
      <c r="AI58" s="124"/>
      <c r="AJ58" s="124" t="s">
        <v>135</v>
      </c>
      <c r="AK58" s="124">
        <v>450.48456893000002</v>
      </c>
      <c r="AL58" s="124">
        <v>463.74428808999994</v>
      </c>
      <c r="AM58" s="124">
        <v>1542.1837427099999</v>
      </c>
      <c r="AN58" s="124">
        <v>493.11865847999997</v>
      </c>
      <c r="AO58" s="124">
        <v>375.17258742000001</v>
      </c>
      <c r="AV58" s="13"/>
    </row>
    <row r="59" spans="17:48" x14ac:dyDescent="0.2">
      <c r="Q59" s="13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3"/>
      <c r="AI59" s="124"/>
      <c r="AJ59" s="124" t="s">
        <v>635</v>
      </c>
      <c r="AK59" s="124">
        <v>410.59928018434198</v>
      </c>
      <c r="AL59" s="124">
        <v>450.64123282436958</v>
      </c>
      <c r="AM59" s="124">
        <v>533.92979070187812</v>
      </c>
      <c r="AN59" s="124">
        <v>553.6975311491567</v>
      </c>
      <c r="AO59" s="124">
        <v>601.71902442541329</v>
      </c>
      <c r="AV59" s="13"/>
    </row>
    <row r="60" spans="17:48" x14ac:dyDescent="0.2">
      <c r="Q60" s="13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3"/>
      <c r="AI60" s="124"/>
      <c r="AJ60" s="124" t="s">
        <v>633</v>
      </c>
      <c r="AK60" s="124">
        <v>861.083849114342</v>
      </c>
      <c r="AL60" s="124">
        <v>914.38552091436952</v>
      </c>
      <c r="AM60" s="124">
        <v>2076.1135334118781</v>
      </c>
      <c r="AN60" s="124">
        <v>1046.8161896291567</v>
      </c>
      <c r="AO60" s="124">
        <v>976.89161184541331</v>
      </c>
      <c r="AV60" s="13"/>
    </row>
    <row r="61" spans="17:48" x14ac:dyDescent="0.2">
      <c r="Q61" s="13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3"/>
      <c r="AV61" s="13"/>
    </row>
    <row r="62" spans="17:48" x14ac:dyDescent="0.2">
      <c r="Q62" s="13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3"/>
      <c r="AV62" s="13"/>
    </row>
    <row r="63" spans="17:48" x14ac:dyDescent="0.2">
      <c r="Q63" s="13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3"/>
      <c r="AV63" s="13"/>
    </row>
    <row r="64" spans="17:48" x14ac:dyDescent="0.2">
      <c r="Q64" s="13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3"/>
      <c r="AV64" s="13"/>
    </row>
    <row r="65" spans="1:48" x14ac:dyDescent="0.2">
      <c r="A65" s="12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</row>
    <row r="66" spans="1:48" x14ac:dyDescent="0.2">
      <c r="Q66" s="13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3"/>
      <c r="AV66" s="13"/>
    </row>
    <row r="67" spans="1:48" x14ac:dyDescent="0.2">
      <c r="A67" s="123" t="s">
        <v>636</v>
      </c>
      <c r="Q67" s="13"/>
      <c r="R67" s="123" t="s">
        <v>929</v>
      </c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3"/>
      <c r="AI67" s="124">
        <v>2011</v>
      </c>
      <c r="AJ67" s="124">
        <v>0.92281758700109418</v>
      </c>
      <c r="AV67" s="13"/>
    </row>
    <row r="68" spans="1:48" x14ac:dyDescent="0.2">
      <c r="Q68" s="13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3"/>
      <c r="AI68" s="124">
        <v>2012</v>
      </c>
      <c r="AJ68" s="124">
        <v>0.92651601684483809</v>
      </c>
      <c r="AV68" s="13"/>
    </row>
    <row r="69" spans="1:48" x14ac:dyDescent="0.2">
      <c r="Q69" s="13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3"/>
      <c r="AI69" s="124">
        <v>2013</v>
      </c>
      <c r="AJ69" s="124">
        <v>0.92004471451064973</v>
      </c>
      <c r="AV69" s="13"/>
    </row>
    <row r="70" spans="1:48" x14ac:dyDescent="0.2">
      <c r="Q70" s="13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3"/>
      <c r="AI70" s="124">
        <v>2014</v>
      </c>
      <c r="AJ70" s="124">
        <v>0.92414504055205149</v>
      </c>
      <c r="AV70" s="13"/>
    </row>
    <row r="71" spans="1:48" x14ac:dyDescent="0.2">
      <c r="Q71" s="13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3"/>
      <c r="AI71" s="124">
        <v>2015</v>
      </c>
      <c r="AJ71" s="124">
        <v>0.92634598143221214</v>
      </c>
      <c r="AV71" s="13"/>
    </row>
    <row r="72" spans="1:48" x14ac:dyDescent="0.2">
      <c r="Q72" s="13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3"/>
      <c r="AI72" s="124">
        <v>2016</v>
      </c>
      <c r="AJ72" s="124">
        <v>0.92664934354917783</v>
      </c>
      <c r="AV72" s="13"/>
    </row>
    <row r="73" spans="1:48" x14ac:dyDescent="0.2">
      <c r="Q73" s="13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3"/>
      <c r="AI73" s="124">
        <v>2017</v>
      </c>
      <c r="AJ73" s="124">
        <v>0.92504524519502107</v>
      </c>
      <c r="AV73" s="13"/>
    </row>
    <row r="74" spans="1:48" x14ac:dyDescent="0.2">
      <c r="Q74" s="13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3"/>
      <c r="AI74" s="124">
        <v>2018</v>
      </c>
      <c r="AJ74" s="124">
        <v>0.92461925378411192</v>
      </c>
      <c r="AV74" s="13"/>
    </row>
    <row r="75" spans="1:48" x14ac:dyDescent="0.2">
      <c r="Q75" s="13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3"/>
      <c r="AI75" s="124">
        <v>2019</v>
      </c>
      <c r="AJ75" s="124">
        <v>0.93479368508982263</v>
      </c>
      <c r="AV75" s="13"/>
    </row>
    <row r="76" spans="1:48" x14ac:dyDescent="0.2">
      <c r="Q76" s="13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3"/>
      <c r="AI76" s="124">
        <v>2020</v>
      </c>
      <c r="AJ76" s="124">
        <v>0.92932765750039226</v>
      </c>
      <c r="AV76" s="13"/>
    </row>
    <row r="77" spans="1:48" x14ac:dyDescent="0.2">
      <c r="Q77" s="13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3"/>
      <c r="AV77" s="13"/>
    </row>
    <row r="78" spans="1:48" x14ac:dyDescent="0.2">
      <c r="Q78" s="13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3"/>
      <c r="AV78" s="13"/>
    </row>
    <row r="79" spans="1:48" x14ac:dyDescent="0.2">
      <c r="Q79" s="13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3"/>
      <c r="AV79" s="13"/>
    </row>
    <row r="80" spans="1:48" x14ac:dyDescent="0.2">
      <c r="Q80" s="13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3"/>
      <c r="AV80" s="13"/>
    </row>
    <row r="81" spans="1:48" x14ac:dyDescent="0.2">
      <c r="Q81" s="13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3"/>
      <c r="AV81" s="13"/>
    </row>
    <row r="82" spans="1:48" x14ac:dyDescent="0.2">
      <c r="Q82" s="13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3"/>
      <c r="AV82" s="13"/>
    </row>
    <row r="83" spans="1:48" x14ac:dyDescent="0.2">
      <c r="Q83" s="13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3"/>
      <c r="AV83" s="13"/>
    </row>
    <row r="84" spans="1:48" x14ac:dyDescent="0.2">
      <c r="Q84" s="13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3"/>
      <c r="AV84" s="13"/>
    </row>
    <row r="85" spans="1:48" x14ac:dyDescent="0.2">
      <c r="Q85" s="13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3"/>
      <c r="AV85" s="13"/>
    </row>
    <row r="86" spans="1:48" x14ac:dyDescent="0.2">
      <c r="Q86" s="13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3"/>
      <c r="AV86" s="13"/>
    </row>
    <row r="87" spans="1:48" x14ac:dyDescent="0.2">
      <c r="Q87" s="13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3"/>
      <c r="AV87" s="13"/>
    </row>
    <row r="88" spans="1:48" x14ac:dyDescent="0.2">
      <c r="Q88" s="13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3"/>
      <c r="AV88" s="13"/>
    </row>
    <row r="89" spans="1:48" x14ac:dyDescent="0.2">
      <c r="Q89" s="13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3"/>
      <c r="AV89" s="13"/>
    </row>
    <row r="90" spans="1:48" x14ac:dyDescent="0.2">
      <c r="Q90" s="13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3"/>
      <c r="AV90" s="13"/>
    </row>
    <row r="91" spans="1:48" x14ac:dyDescent="0.2">
      <c r="Q91" s="13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3"/>
      <c r="AV91" s="13"/>
    </row>
    <row r="92" spans="1:48" x14ac:dyDescent="0.2">
      <c r="Q92" s="13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3"/>
      <c r="AV92" s="13"/>
    </row>
    <row r="93" spans="1:48" x14ac:dyDescent="0.2">
      <c r="Q93" s="13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3"/>
      <c r="AV93" s="13"/>
    </row>
    <row r="94" spans="1:48" x14ac:dyDescent="0.2">
      <c r="Q94" s="13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3"/>
      <c r="AV94" s="13"/>
    </row>
    <row r="95" spans="1:48" x14ac:dyDescent="0.2">
      <c r="Q95" s="13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3"/>
      <c r="AV95" s="13"/>
    </row>
    <row r="96" spans="1:48" x14ac:dyDescent="0.2">
      <c r="A96" s="12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</row>
    <row r="97" spans="1:48" x14ac:dyDescent="0.2">
      <c r="Q97" s="13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3"/>
      <c r="AV97" s="13"/>
    </row>
    <row r="98" spans="1:48" x14ac:dyDescent="0.2">
      <c r="A98" s="123" t="s">
        <v>637</v>
      </c>
      <c r="Q98" s="13"/>
      <c r="R98" s="123" t="s">
        <v>928</v>
      </c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3"/>
      <c r="AI98" s="124"/>
      <c r="AJ98" s="124" t="s">
        <v>931</v>
      </c>
      <c r="AK98" s="124" t="s">
        <v>932</v>
      </c>
      <c r="AL98" s="124" t="s">
        <v>933</v>
      </c>
      <c r="AV98" s="13"/>
    </row>
    <row r="99" spans="1:48" x14ac:dyDescent="0.2">
      <c r="Q99" s="13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3"/>
      <c r="AI99" s="124"/>
      <c r="AJ99" s="124" t="s">
        <v>638</v>
      </c>
      <c r="AK99" s="124" t="s">
        <v>639</v>
      </c>
      <c r="AL99" s="124" t="s">
        <v>640</v>
      </c>
      <c r="AV99" s="13"/>
    </row>
    <row r="100" spans="1:48" x14ac:dyDescent="0.2">
      <c r="Q100" s="13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3"/>
      <c r="AI100" s="124">
        <v>2011</v>
      </c>
      <c r="AJ100" s="124">
        <v>5.6801574106048927E-2</v>
      </c>
      <c r="AK100" s="124">
        <v>2.9612712636875423E-2</v>
      </c>
      <c r="AL100" s="124">
        <v>146017.88687172002</v>
      </c>
      <c r="AV100" s="13"/>
    </row>
    <row r="101" spans="1:48" x14ac:dyDescent="0.2">
      <c r="Q101" s="13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3"/>
      <c r="AI101" s="124">
        <v>2012</v>
      </c>
      <c r="AJ101" s="124">
        <v>5.7957738422314838E-2</v>
      </c>
      <c r="AK101" s="124">
        <v>3.4662947878045414E-2</v>
      </c>
      <c r="AL101" s="124">
        <v>155605.45092273</v>
      </c>
      <c r="AV101" s="13"/>
    </row>
    <row r="102" spans="1:48" x14ac:dyDescent="0.2">
      <c r="Q102" s="13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3"/>
      <c r="AI102" s="124">
        <v>2013</v>
      </c>
      <c r="AJ102" s="124">
        <v>-1.7344754328600096E-3</v>
      </c>
      <c r="AK102" s="124">
        <v>3.1239925909225953E-2</v>
      </c>
      <c r="AL102" s="124">
        <v>163232.55739258</v>
      </c>
      <c r="AV102" s="13"/>
    </row>
    <row r="103" spans="1:48" x14ac:dyDescent="0.2">
      <c r="Q103" s="13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3"/>
      <c r="AI103" s="124">
        <v>2014</v>
      </c>
      <c r="AJ103" s="124">
        <v>8.6129506924798468E-2</v>
      </c>
      <c r="AK103" s="124">
        <v>3.2002360207142852E-2</v>
      </c>
      <c r="AL103" s="124">
        <v>174755.13178796999</v>
      </c>
      <c r="AV103" s="13"/>
    </row>
    <row r="104" spans="1:48" x14ac:dyDescent="0.2">
      <c r="Q104" s="13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3"/>
      <c r="AI104" s="124">
        <v>2015</v>
      </c>
      <c r="AJ104" s="124">
        <v>1.9053534870943627E-2</v>
      </c>
      <c r="AK104" s="124">
        <v>2.9572591618500042E-2</v>
      </c>
      <c r="AL104" s="124">
        <v>180804.95470258</v>
      </c>
      <c r="AV104" s="13"/>
    </row>
    <row r="105" spans="1:48" x14ac:dyDescent="0.2">
      <c r="Q105" s="13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3"/>
      <c r="AI105" s="124">
        <v>2016</v>
      </c>
      <c r="AJ105" s="124">
        <v>3.2914967390430393E-2</v>
      </c>
      <c r="AK105" s="124">
        <v>2.617939177492289E-2</v>
      </c>
      <c r="AL105" s="124">
        <v>188349.37906167001</v>
      </c>
      <c r="AV105" s="13"/>
    </row>
    <row r="106" spans="1:48" x14ac:dyDescent="0.2">
      <c r="Q106" s="13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3"/>
      <c r="AI106" s="124">
        <v>2017</v>
      </c>
      <c r="AJ106" s="124">
        <v>2.4836807334534874E-2</v>
      </c>
      <c r="AK106" s="124">
        <v>2.044743956147967E-2</v>
      </c>
      <c r="AL106" s="124">
        <v>189766.66139229</v>
      </c>
      <c r="AV106" s="13"/>
    </row>
    <row r="107" spans="1:48" x14ac:dyDescent="0.2">
      <c r="Q107" s="13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3"/>
      <c r="AI107" s="124">
        <v>2018</v>
      </c>
      <c r="AJ107" s="124">
        <v>3.8041134110724435E-3</v>
      </c>
      <c r="AK107" s="124">
        <v>2.1006152124700913E-2</v>
      </c>
      <c r="AL107" s="124">
        <v>190215.07323293999</v>
      </c>
      <c r="AV107" s="13"/>
    </row>
    <row r="108" spans="1:48" x14ac:dyDescent="0.2">
      <c r="Q108" s="13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3"/>
      <c r="AI108" s="124">
        <v>2019</v>
      </c>
      <c r="AJ108" s="124">
        <v>3.4601037948243971E-2</v>
      </c>
      <c r="AK108" s="124">
        <v>2.0537219756093978E-2</v>
      </c>
      <c r="AL108" s="124">
        <v>165822.64357080997</v>
      </c>
      <c r="AV108" s="13"/>
    </row>
    <row r="109" spans="1:48" x14ac:dyDescent="0.2">
      <c r="Q109" s="13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3"/>
      <c r="AI109" s="124">
        <v>2020</v>
      </c>
      <c r="AJ109" s="124">
        <v>2.5192367928890246E-2</v>
      </c>
      <c r="AK109" s="124">
        <v>1.8195662305618532E-2</v>
      </c>
      <c r="AL109" s="124">
        <v>163754.96238062999</v>
      </c>
      <c r="AV109" s="13"/>
    </row>
    <row r="110" spans="1:48" x14ac:dyDescent="0.2">
      <c r="Q110" s="13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3"/>
      <c r="AV110" s="13"/>
    </row>
    <row r="111" spans="1:48" x14ac:dyDescent="0.2">
      <c r="Q111" s="13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3"/>
      <c r="AV111" s="13"/>
    </row>
    <row r="112" spans="1:48" x14ac:dyDescent="0.2">
      <c r="Q112" s="13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3"/>
      <c r="AV112" s="13"/>
    </row>
    <row r="113" spans="17:48" x14ac:dyDescent="0.2">
      <c r="Q113" s="13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3"/>
      <c r="AV113" s="13"/>
    </row>
    <row r="114" spans="17:48" x14ac:dyDescent="0.2">
      <c r="Q114" s="13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3"/>
      <c r="AV114" s="13"/>
    </row>
    <row r="115" spans="17:48" x14ac:dyDescent="0.2">
      <c r="Q115" s="13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3"/>
      <c r="AV115" s="13"/>
    </row>
    <row r="116" spans="17:48" x14ac:dyDescent="0.2">
      <c r="Q116" s="13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3"/>
      <c r="AV116" s="13"/>
    </row>
    <row r="117" spans="17:48" x14ac:dyDescent="0.2">
      <c r="Q117" s="13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3"/>
      <c r="AV117" s="13"/>
    </row>
    <row r="118" spans="17:48" x14ac:dyDescent="0.2">
      <c r="Q118" s="13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3"/>
      <c r="AV118" s="13"/>
    </row>
    <row r="119" spans="17:48" x14ac:dyDescent="0.2">
      <c r="Q119" s="13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3"/>
      <c r="AV119" s="13"/>
    </row>
    <row r="120" spans="17:48" x14ac:dyDescent="0.2">
      <c r="Q120" s="13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3"/>
      <c r="AV120" s="13"/>
    </row>
    <row r="121" spans="17:48" x14ac:dyDescent="0.2">
      <c r="Q121" s="13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3"/>
      <c r="AV121" s="13"/>
    </row>
    <row r="122" spans="17:48" x14ac:dyDescent="0.2">
      <c r="Q122" s="13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3"/>
      <c r="AV122" s="13"/>
    </row>
    <row r="123" spans="17:48" x14ac:dyDescent="0.2">
      <c r="Q123" s="13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3"/>
      <c r="AV123" s="13"/>
    </row>
    <row r="124" spans="17:48" x14ac:dyDescent="0.2">
      <c r="Q124" s="13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3"/>
      <c r="AV124" s="13"/>
    </row>
    <row r="125" spans="17:48" x14ac:dyDescent="0.2">
      <c r="Q125" s="13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3"/>
      <c r="AV125" s="13"/>
    </row>
    <row r="126" spans="17:48" x14ac:dyDescent="0.2">
      <c r="Q126" s="13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3"/>
      <c r="AV126" s="13"/>
    </row>
    <row r="127" spans="17:48" x14ac:dyDescent="0.2">
      <c r="Q127" s="13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3"/>
      <c r="AV127" s="13"/>
    </row>
    <row r="128" spans="17:48" x14ac:dyDescent="0.2">
      <c r="Q128" s="13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3"/>
      <c r="AV128" s="13"/>
    </row>
    <row r="129" spans="1:48" x14ac:dyDescent="0.2">
      <c r="Q129" s="13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3"/>
      <c r="AV129" s="13"/>
    </row>
    <row r="130" spans="1:48" x14ac:dyDescent="0.2">
      <c r="Q130" s="13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3"/>
      <c r="AV130" s="13"/>
    </row>
    <row r="131" spans="1:48" x14ac:dyDescent="0.2">
      <c r="Q131" s="13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3"/>
      <c r="AV131" s="13"/>
    </row>
    <row r="132" spans="1:48" x14ac:dyDescent="0.2">
      <c r="A132" s="1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</row>
    <row r="133" spans="1:48" x14ac:dyDescent="0.2">
      <c r="Q133" s="13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3"/>
      <c r="AV133" s="13"/>
    </row>
    <row r="134" spans="1:48" x14ac:dyDescent="0.2">
      <c r="A134" s="123" t="s">
        <v>641</v>
      </c>
      <c r="Q134" s="13"/>
      <c r="R134" s="123" t="s">
        <v>927</v>
      </c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3"/>
      <c r="AI134" s="124"/>
      <c r="AJ134" s="124" t="s">
        <v>18</v>
      </c>
      <c r="AK134" s="124" t="s">
        <v>934</v>
      </c>
      <c r="AV134" s="13"/>
    </row>
    <row r="135" spans="1:48" x14ac:dyDescent="0.2">
      <c r="Q135" s="13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3"/>
      <c r="AI135" s="124"/>
      <c r="AJ135" s="124" t="s">
        <v>17</v>
      </c>
      <c r="AK135" s="124" t="s">
        <v>642</v>
      </c>
      <c r="AV135" s="13"/>
    </row>
    <row r="136" spans="1:48" x14ac:dyDescent="0.2">
      <c r="Q136" s="13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3"/>
      <c r="AI136" s="124">
        <v>2011</v>
      </c>
      <c r="AJ136" s="124">
        <v>2778.2700042387546</v>
      </c>
      <c r="AK136" s="124">
        <v>1032.2267774798165</v>
      </c>
      <c r="AV136" s="13"/>
    </row>
    <row r="137" spans="1:48" x14ac:dyDescent="0.2">
      <c r="Q137" s="13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3"/>
      <c r="AI137" s="124">
        <v>2012</v>
      </c>
      <c r="AJ137" s="124">
        <v>2722.7621246537651</v>
      </c>
      <c r="AK137" s="124">
        <v>1422.3963000548513</v>
      </c>
      <c r="AV137" s="13"/>
    </row>
    <row r="138" spans="1:48" x14ac:dyDescent="0.2">
      <c r="Q138" s="13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3"/>
      <c r="AI138" s="124">
        <v>2013</v>
      </c>
      <c r="AJ138" s="124">
        <v>2620.9481277042573</v>
      </c>
      <c r="AK138" s="124">
        <v>1716.6577968123315</v>
      </c>
      <c r="AV138" s="13"/>
    </row>
    <row r="139" spans="1:48" x14ac:dyDescent="0.2">
      <c r="Q139" s="13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3"/>
      <c r="AI139" s="124">
        <v>2014</v>
      </c>
      <c r="AJ139" s="124">
        <v>2623.6462187299167</v>
      </c>
      <c r="AK139" s="124">
        <v>1492.0960263247025</v>
      </c>
      <c r="AV139" s="13"/>
    </row>
    <row r="140" spans="1:48" x14ac:dyDescent="0.2">
      <c r="Q140" s="13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3"/>
      <c r="AI140" s="124">
        <v>2015</v>
      </c>
      <c r="AJ140" s="124">
        <v>2594.2703112581726</v>
      </c>
      <c r="AK140" s="124">
        <v>1423.0856690662988</v>
      </c>
      <c r="AV140" s="13"/>
    </row>
    <row r="141" spans="1:48" x14ac:dyDescent="0.2">
      <c r="Q141" s="13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3"/>
      <c r="AI141" s="124">
        <v>2016</v>
      </c>
      <c r="AJ141" s="124">
        <v>2528.4648872734178</v>
      </c>
      <c r="AK141" s="124">
        <v>1415.7424166167912</v>
      </c>
      <c r="AV141" s="13"/>
    </row>
    <row r="142" spans="1:48" x14ac:dyDescent="0.2">
      <c r="Q142" s="13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3"/>
      <c r="AI142" s="124">
        <v>2017</v>
      </c>
      <c r="AJ142" s="124">
        <v>2463.181732318063</v>
      </c>
      <c r="AK142" s="124">
        <v>1418.6834235129172</v>
      </c>
      <c r="AV142" s="13"/>
    </row>
    <row r="143" spans="1:48" x14ac:dyDescent="0.2">
      <c r="Q143" s="13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3"/>
      <c r="AI143" s="124">
        <v>2018</v>
      </c>
      <c r="AJ143" s="124">
        <v>2478.943125837051</v>
      </c>
      <c r="AK143" s="124">
        <v>1525.43049636346</v>
      </c>
      <c r="AV143" s="13"/>
    </row>
    <row r="144" spans="1:48" x14ac:dyDescent="0.2">
      <c r="Q144" s="13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3"/>
      <c r="AI144" s="124">
        <v>2019</v>
      </c>
      <c r="AJ144" s="124">
        <v>2305.1284557332706</v>
      </c>
      <c r="AK144" s="124">
        <v>1664.8000163894803</v>
      </c>
      <c r="AV144" s="13"/>
    </row>
    <row r="145" spans="1:48" x14ac:dyDescent="0.2">
      <c r="Q145" s="13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3"/>
      <c r="AI145" s="124">
        <v>2020</v>
      </c>
      <c r="AJ145" s="124">
        <v>2301.7393735022088</v>
      </c>
      <c r="AK145" s="124">
        <v>1741.2812418783008</v>
      </c>
      <c r="AV145" s="13"/>
    </row>
    <row r="146" spans="1:48" x14ac:dyDescent="0.2">
      <c r="Q146" s="13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3"/>
      <c r="AV146" s="13"/>
    </row>
    <row r="147" spans="1:48" x14ac:dyDescent="0.2">
      <c r="Q147" s="13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3"/>
      <c r="AV147" s="13"/>
    </row>
    <row r="148" spans="1:48" x14ac:dyDescent="0.2">
      <c r="Q148" s="13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3"/>
      <c r="AV148" s="13"/>
    </row>
    <row r="149" spans="1:48" x14ac:dyDescent="0.2">
      <c r="Q149" s="13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3"/>
      <c r="AV149" s="13"/>
    </row>
    <row r="150" spans="1:48" x14ac:dyDescent="0.2">
      <c r="Q150" s="13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3"/>
      <c r="AV150" s="13"/>
    </row>
    <row r="151" spans="1:48" x14ac:dyDescent="0.2">
      <c r="Q151" s="13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3"/>
      <c r="AV151" s="13"/>
    </row>
    <row r="152" spans="1:48" x14ac:dyDescent="0.2">
      <c r="Q152" s="13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3"/>
      <c r="AV152" s="13"/>
    </row>
    <row r="153" spans="1:48" x14ac:dyDescent="0.2">
      <c r="Q153" s="13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3"/>
      <c r="AV153" s="13"/>
    </row>
    <row r="154" spans="1:48" x14ac:dyDescent="0.2">
      <c r="Q154" s="13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3"/>
      <c r="AV154" s="13"/>
    </row>
    <row r="155" spans="1:48" x14ac:dyDescent="0.2">
      <c r="Q155" s="13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3"/>
      <c r="AV155" s="13"/>
    </row>
    <row r="156" spans="1:48" x14ac:dyDescent="0.2">
      <c r="Q156" s="13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3"/>
      <c r="AV156" s="13"/>
    </row>
    <row r="157" spans="1:48" x14ac:dyDescent="0.2">
      <c r="Q157" s="13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3"/>
      <c r="AV157" s="13"/>
    </row>
    <row r="158" spans="1:48" x14ac:dyDescent="0.2">
      <c r="A158" s="12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</row>
    <row r="159" spans="1:48" x14ac:dyDescent="0.2">
      <c r="Q159" s="13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3"/>
      <c r="AJ159" s="124">
        <v>2020</v>
      </c>
      <c r="AV159" s="13"/>
    </row>
    <row r="160" spans="1:48" x14ac:dyDescent="0.2">
      <c r="A160" s="123" t="s">
        <v>643</v>
      </c>
      <c r="Q160" s="13"/>
      <c r="R160" s="123" t="s">
        <v>926</v>
      </c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3"/>
      <c r="AI160" s="124" t="s">
        <v>11</v>
      </c>
      <c r="AJ160" s="124" vm="519">
        <v>225185.17534412432</v>
      </c>
      <c r="AV160" s="13"/>
    </row>
    <row r="161" spans="17:48" x14ac:dyDescent="0.2">
      <c r="Q161" s="13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3"/>
      <c r="AI161" s="124" t="s">
        <v>644</v>
      </c>
      <c r="AJ161" s="124" vm="520">
        <v>93487.879152061534</v>
      </c>
      <c r="AV161" s="13"/>
    </row>
    <row r="162" spans="17:48" x14ac:dyDescent="0.2">
      <c r="Q162" s="13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3"/>
      <c r="AI162" s="124" t="s">
        <v>645</v>
      </c>
      <c r="AJ162" s="124" vm="521">
        <v>86673.33263620481</v>
      </c>
      <c r="AV162" s="13"/>
    </row>
    <row r="163" spans="17:48" x14ac:dyDescent="0.2">
      <c r="Q163" s="13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3"/>
      <c r="AI163" s="124" t="s">
        <v>646</v>
      </c>
      <c r="AJ163" s="124" vm="522">
        <v>45024.004405857937</v>
      </c>
      <c r="AV163" s="13"/>
    </row>
    <row r="164" spans="17:48" x14ac:dyDescent="0.2">
      <c r="Q164" s="13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3"/>
      <c r="AI164" s="124" t="s">
        <v>525</v>
      </c>
      <c r="AJ164" s="124" vm="523">
        <v>496410.92161029374</v>
      </c>
      <c r="AV164" s="13"/>
    </row>
    <row r="165" spans="17:48" x14ac:dyDescent="0.2">
      <c r="Q165" s="13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3"/>
      <c r="AI165" s="124" t="s">
        <v>647</v>
      </c>
      <c r="AJ165" s="124" vm="524">
        <v>127588.11835223805</v>
      </c>
      <c r="AV165" s="13"/>
    </row>
    <row r="166" spans="17:48" x14ac:dyDescent="0.2">
      <c r="Q166" s="13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3"/>
      <c r="AI166" s="124" t="s">
        <v>13</v>
      </c>
      <c r="AJ166" s="124" vm="525">
        <v>15631.200928996626</v>
      </c>
      <c r="AV166" s="13"/>
    </row>
    <row r="167" spans="17:48" x14ac:dyDescent="0.2">
      <c r="Q167" s="13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3"/>
      <c r="AV167" s="13"/>
    </row>
    <row r="168" spans="17:48" x14ac:dyDescent="0.2">
      <c r="Q168" s="13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3"/>
      <c r="AV168" s="13"/>
    </row>
    <row r="169" spans="17:48" x14ac:dyDescent="0.2">
      <c r="Q169" s="13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3"/>
      <c r="AV169" s="13"/>
    </row>
    <row r="170" spans="17:48" x14ac:dyDescent="0.2">
      <c r="Q170" s="13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3"/>
      <c r="AV170" s="13"/>
    </row>
    <row r="171" spans="17:48" x14ac:dyDescent="0.2">
      <c r="Q171" s="13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3"/>
      <c r="AV171" s="13"/>
    </row>
    <row r="172" spans="17:48" x14ac:dyDescent="0.2">
      <c r="Q172" s="13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3"/>
      <c r="AV172" s="13"/>
    </row>
    <row r="173" spans="17:48" x14ac:dyDescent="0.2">
      <c r="Q173" s="13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3"/>
      <c r="AV173" s="13"/>
    </row>
    <row r="174" spans="17:48" x14ac:dyDescent="0.2">
      <c r="Q174" s="13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3"/>
      <c r="AV174" s="13"/>
    </row>
    <row r="175" spans="17:48" x14ac:dyDescent="0.2">
      <c r="Q175" s="13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3"/>
      <c r="AV175" s="13"/>
    </row>
    <row r="176" spans="17:48" x14ac:dyDescent="0.2">
      <c r="Q176" s="13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3"/>
      <c r="AV176" s="13"/>
    </row>
    <row r="177" spans="17:48" x14ac:dyDescent="0.2">
      <c r="Q177" s="13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3"/>
      <c r="AV177" s="13"/>
    </row>
    <row r="178" spans="17:48" x14ac:dyDescent="0.2">
      <c r="Q178" s="13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3"/>
      <c r="AV178" s="13"/>
    </row>
    <row r="179" spans="17:48" x14ac:dyDescent="0.2">
      <c r="Q179" s="13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3"/>
      <c r="AV179" s="13"/>
    </row>
    <row r="180" spans="17:48" x14ac:dyDescent="0.2">
      <c r="Q180" s="13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3"/>
      <c r="AV180" s="13"/>
    </row>
    <row r="181" spans="17:48" x14ac:dyDescent="0.2">
      <c r="Q181" s="13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3"/>
      <c r="AV181" s="13"/>
    </row>
    <row r="182" spans="17:48" x14ac:dyDescent="0.2">
      <c r="Q182" s="13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3"/>
      <c r="AV182" s="13"/>
    </row>
    <row r="183" spans="17:48" x14ac:dyDescent="0.2">
      <c r="Q183" s="13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3"/>
      <c r="AV183" s="13"/>
    </row>
    <row r="184" spans="17:48" x14ac:dyDescent="0.2">
      <c r="Q184" s="13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3"/>
      <c r="AV184" s="13"/>
    </row>
    <row r="185" spans="17:48" x14ac:dyDescent="0.2">
      <c r="Q185" s="13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3"/>
      <c r="AV185" s="13"/>
    </row>
    <row r="186" spans="17:48" x14ac:dyDescent="0.2">
      <c r="Q186" s="13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3"/>
      <c r="AV186" s="13"/>
    </row>
    <row r="187" spans="17:48" x14ac:dyDescent="0.2">
      <c r="Q187" s="13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3"/>
      <c r="AV187" s="13"/>
    </row>
    <row r="188" spans="17:48" x14ac:dyDescent="0.2">
      <c r="Q188" s="13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3"/>
      <c r="AV188" s="13"/>
    </row>
    <row r="189" spans="17:48" x14ac:dyDescent="0.2">
      <c r="Q189" s="13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3"/>
      <c r="AV189" s="13"/>
    </row>
    <row r="190" spans="17:48" x14ac:dyDescent="0.2">
      <c r="Q190" s="13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3"/>
      <c r="AV190" s="13"/>
    </row>
    <row r="191" spans="17:48" x14ac:dyDescent="0.2">
      <c r="Q191" s="13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3"/>
      <c r="AV191" s="13"/>
    </row>
    <row r="192" spans="17:48" x14ac:dyDescent="0.2">
      <c r="Q192" s="13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3"/>
      <c r="AV192" s="13"/>
    </row>
    <row r="193" spans="1:48" x14ac:dyDescent="0.2">
      <c r="A193" s="12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</row>
    <row r="194" spans="1:48" x14ac:dyDescent="0.2">
      <c r="Q194" s="13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3"/>
      <c r="AV194" s="13"/>
    </row>
    <row r="195" spans="1:48" x14ac:dyDescent="0.2">
      <c r="A195" s="123" t="s">
        <v>648</v>
      </c>
      <c r="Q195" s="13"/>
      <c r="R195" s="123" t="s">
        <v>925</v>
      </c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3"/>
      <c r="AI195" s="124">
        <v>2011</v>
      </c>
      <c r="AJ195" s="124">
        <v>390.5414036143921</v>
      </c>
      <c r="AV195" s="13"/>
    </row>
    <row r="196" spans="1:48" x14ac:dyDescent="0.2">
      <c r="Q196" s="13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3"/>
      <c r="AI196" s="124">
        <v>2012</v>
      </c>
      <c r="AJ196" s="124">
        <v>381.4488613028501</v>
      </c>
      <c r="AV196" s="13"/>
    </row>
    <row r="197" spans="1:48" x14ac:dyDescent="0.2">
      <c r="Q197" s="13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3"/>
      <c r="AI197" s="124">
        <v>2013</v>
      </c>
      <c r="AJ197" s="124">
        <v>366.00963034595583</v>
      </c>
      <c r="AV197" s="13"/>
    </row>
    <row r="198" spans="1:48" x14ac:dyDescent="0.2">
      <c r="Q198" s="13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3"/>
      <c r="AI198" s="124">
        <v>2014</v>
      </c>
      <c r="AJ198" s="124">
        <v>355.26950555664899</v>
      </c>
      <c r="AV198" s="13"/>
    </row>
    <row r="199" spans="1:48" x14ac:dyDescent="0.2">
      <c r="Q199" s="13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3"/>
      <c r="AI199" s="124">
        <v>2015</v>
      </c>
      <c r="AJ199" s="124">
        <v>336.52375805695061</v>
      </c>
      <c r="AV199" s="13"/>
    </row>
    <row r="200" spans="1:48" x14ac:dyDescent="0.2">
      <c r="Q200" s="13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3"/>
      <c r="AI200" s="124">
        <v>2016</v>
      </c>
      <c r="AJ200" s="124">
        <v>313.75373038415631</v>
      </c>
      <c r="AV200" s="13"/>
    </row>
    <row r="201" spans="1:48" x14ac:dyDescent="0.2">
      <c r="Q201" s="13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3"/>
      <c r="AI201" s="124">
        <v>2017</v>
      </c>
      <c r="AJ201" s="124">
        <v>319.85851470118212</v>
      </c>
      <c r="AV201" s="13"/>
    </row>
    <row r="202" spans="1:48" x14ac:dyDescent="0.2">
      <c r="Q202" s="13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3"/>
      <c r="AI202" s="124">
        <v>2018</v>
      </c>
      <c r="AJ202" s="124">
        <v>323.62667510694916</v>
      </c>
      <c r="AV202" s="13"/>
    </row>
    <row r="203" spans="1:48" x14ac:dyDescent="0.2">
      <c r="Q203" s="13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3"/>
      <c r="AI203" s="124">
        <v>2019</v>
      </c>
      <c r="AJ203" s="124">
        <v>315.98800477585547</v>
      </c>
      <c r="AV203" s="13"/>
    </row>
    <row r="204" spans="1:48" x14ac:dyDescent="0.2">
      <c r="Q204" s="13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3"/>
      <c r="AI204" s="124">
        <v>2020</v>
      </c>
      <c r="AJ204" s="124">
        <v>309.46651808627274</v>
      </c>
      <c r="AV204" s="13"/>
    </row>
    <row r="205" spans="1:48" x14ac:dyDescent="0.2">
      <c r="Q205" s="13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3"/>
      <c r="AV205" s="13"/>
    </row>
    <row r="206" spans="1:48" x14ac:dyDescent="0.2">
      <c r="Q206" s="13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3"/>
      <c r="AV206" s="13"/>
    </row>
    <row r="207" spans="1:48" x14ac:dyDescent="0.2">
      <c r="Q207" s="13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3"/>
      <c r="AV207" s="13"/>
    </row>
    <row r="208" spans="1:48" x14ac:dyDescent="0.2">
      <c r="Q208" s="13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3"/>
      <c r="AV208" s="13"/>
    </row>
    <row r="209" spans="1:48" x14ac:dyDescent="0.2">
      <c r="Q209" s="13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3"/>
      <c r="AV209" s="13"/>
    </row>
    <row r="210" spans="1:48" x14ac:dyDescent="0.2">
      <c r="Q210" s="13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3"/>
      <c r="AV210" s="13"/>
    </row>
    <row r="211" spans="1:48" x14ac:dyDescent="0.2">
      <c r="Q211" s="13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3"/>
      <c r="AV211" s="13"/>
    </row>
    <row r="212" spans="1:48" x14ac:dyDescent="0.2">
      <c r="Q212" s="13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3"/>
      <c r="AV212" s="13"/>
    </row>
    <row r="213" spans="1:48" x14ac:dyDescent="0.2">
      <c r="Q213" s="13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3"/>
      <c r="AV213" s="13"/>
    </row>
    <row r="214" spans="1:48" x14ac:dyDescent="0.2">
      <c r="Q214" s="13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3"/>
      <c r="AV214" s="13"/>
    </row>
    <row r="215" spans="1:48" x14ac:dyDescent="0.2">
      <c r="Q215" s="13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3"/>
      <c r="AV215" s="13"/>
    </row>
    <row r="216" spans="1:48" x14ac:dyDescent="0.2">
      <c r="Q216" s="13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3"/>
      <c r="AV216" s="13"/>
    </row>
    <row r="217" spans="1:48" x14ac:dyDescent="0.2">
      <c r="Q217" s="13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3"/>
      <c r="AV217" s="13"/>
    </row>
    <row r="218" spans="1:48" x14ac:dyDescent="0.2">
      <c r="Q218" s="13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3"/>
      <c r="AV218" s="13"/>
    </row>
    <row r="219" spans="1:48" x14ac:dyDescent="0.2">
      <c r="Q219" s="13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3"/>
      <c r="AV219" s="13"/>
    </row>
    <row r="220" spans="1:48" x14ac:dyDescent="0.2">
      <c r="A220" s="122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</row>
    <row r="221" spans="1:48" x14ac:dyDescent="0.2">
      <c r="Q221" s="13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3"/>
      <c r="AV221" s="13"/>
    </row>
    <row r="222" spans="1:48" x14ac:dyDescent="0.2">
      <c r="A222" s="123" t="s">
        <v>649</v>
      </c>
      <c r="Q222" s="13"/>
      <c r="R222" s="123" t="s">
        <v>924</v>
      </c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3"/>
      <c r="AI222" s="124" t="s">
        <v>623</v>
      </c>
      <c r="AJ222" s="124"/>
      <c r="AK222" s="124">
        <v>2020</v>
      </c>
      <c r="AL222" s="124">
        <v>2019</v>
      </c>
      <c r="AM222" s="124">
        <v>2018</v>
      </c>
      <c r="AN222" s="124">
        <v>2017</v>
      </c>
      <c r="AO222" s="124">
        <v>2016</v>
      </c>
      <c r="AV222" s="13"/>
    </row>
    <row r="223" spans="1:48" x14ac:dyDescent="0.2">
      <c r="Q223" s="13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3"/>
      <c r="AI223" s="124"/>
      <c r="AJ223" s="124"/>
      <c r="AK223" s="124"/>
      <c r="AL223" s="124"/>
      <c r="AM223" s="124"/>
      <c r="AN223" s="124"/>
      <c r="AO223" s="124"/>
      <c r="AV223" s="13"/>
    </row>
    <row r="224" spans="1:48" x14ac:dyDescent="0.2">
      <c r="Q224" s="13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3"/>
      <c r="AI224" s="124" t="s">
        <v>650</v>
      </c>
      <c r="AJ224" s="124"/>
      <c r="AK224" s="124"/>
      <c r="AL224" s="124"/>
      <c r="AM224" s="124"/>
      <c r="AN224" s="124"/>
      <c r="AO224" s="124"/>
      <c r="AV224" s="13"/>
    </row>
    <row r="225" spans="17:48" x14ac:dyDescent="0.2">
      <c r="Q225" s="13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3"/>
      <c r="AI225" s="124" t="s">
        <v>935</v>
      </c>
      <c r="AJ225" s="124"/>
      <c r="AK225" s="124">
        <v>17400.71433721</v>
      </c>
      <c r="AL225" s="124">
        <v>22048.574735500002</v>
      </c>
      <c r="AM225" s="124">
        <v>22551.599947629998</v>
      </c>
      <c r="AN225" s="124">
        <v>22395.258779719999</v>
      </c>
      <c r="AO225" s="124">
        <v>23282.285210409998</v>
      </c>
      <c r="AV225" s="13"/>
    </row>
    <row r="226" spans="17:48" x14ac:dyDescent="0.2">
      <c r="Q226" s="13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3"/>
      <c r="AI226" s="124" t="s">
        <v>936</v>
      </c>
      <c r="AJ226" s="124"/>
      <c r="AK226" s="124">
        <v>186227.66310459192</v>
      </c>
      <c r="AL226" s="124">
        <v>186138.59308999026</v>
      </c>
      <c r="AM226" s="124">
        <v>207537.09560149003</v>
      </c>
      <c r="AN226" s="124">
        <v>209353.42857886528</v>
      </c>
      <c r="AO226" s="124">
        <v>206137.99194727439</v>
      </c>
      <c r="AV226" s="13"/>
    </row>
    <row r="227" spans="17:48" x14ac:dyDescent="0.2">
      <c r="Q227" s="13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3"/>
      <c r="AI227" s="124" t="s">
        <v>937</v>
      </c>
      <c r="AJ227" s="124"/>
      <c r="AK227" s="124">
        <v>162702.75953349937</v>
      </c>
      <c r="AL227" s="124">
        <v>164328.80542445002</v>
      </c>
      <c r="AM227" s="124">
        <v>188910.82173306</v>
      </c>
      <c r="AN227" s="124">
        <v>187565.94023003001</v>
      </c>
      <c r="AO227" s="124">
        <v>185674.01811279001</v>
      </c>
      <c r="AV227" s="13"/>
    </row>
    <row r="228" spans="17:48" x14ac:dyDescent="0.2">
      <c r="Q228" s="13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3"/>
      <c r="AI228" s="124" t="s">
        <v>651</v>
      </c>
      <c r="AJ228" s="124"/>
      <c r="AK228" s="124">
        <v>1.8195662305618532E-2</v>
      </c>
      <c r="AL228" s="124">
        <v>2.0537219756093978E-2</v>
      </c>
      <c r="AM228" s="124">
        <v>2.1006152124700913E-2</v>
      </c>
      <c r="AN228" s="124">
        <v>2.044743956147967E-2</v>
      </c>
      <c r="AO228" s="124">
        <v>2.617939177492289E-2</v>
      </c>
      <c r="AV228" s="13"/>
    </row>
    <row r="229" spans="17:48" x14ac:dyDescent="0.2">
      <c r="Q229" s="13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3"/>
      <c r="AI229" s="124"/>
      <c r="AJ229" s="124"/>
      <c r="AK229" s="124"/>
      <c r="AL229" s="124"/>
      <c r="AM229" s="124"/>
      <c r="AN229" s="124"/>
      <c r="AO229" s="124"/>
      <c r="AV229" s="13"/>
    </row>
    <row r="230" spans="17:48" x14ac:dyDescent="0.2">
      <c r="Q230" s="13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3"/>
      <c r="AI230" s="124" t="s">
        <v>652</v>
      </c>
      <c r="AJ230" s="124"/>
      <c r="AK230" s="124"/>
      <c r="AL230" s="124"/>
      <c r="AM230" s="124"/>
      <c r="AN230" s="124"/>
      <c r="AO230" s="124"/>
      <c r="AV230" s="13"/>
    </row>
    <row r="231" spans="17:48" x14ac:dyDescent="0.2">
      <c r="Q231" s="13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3"/>
      <c r="AI231" s="124" t="s">
        <v>653</v>
      </c>
      <c r="AJ231" s="124"/>
      <c r="AK231" s="124">
        <v>350.68310585768614</v>
      </c>
      <c r="AL231" s="124">
        <v>369.67748342196631</v>
      </c>
      <c r="AM231" s="124">
        <v>376.82791413468419</v>
      </c>
      <c r="AN231" s="124">
        <v>364.71387393182152</v>
      </c>
      <c r="AO231" s="124">
        <v>359.26887582305676</v>
      </c>
      <c r="AV231" s="13"/>
    </row>
    <row r="232" spans="17:48" x14ac:dyDescent="0.2">
      <c r="Q232" s="13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3"/>
      <c r="AI232" s="124" t="s">
        <v>654</v>
      </c>
      <c r="AJ232" s="124"/>
      <c r="AK232" s="124">
        <v>375.59952074813503</v>
      </c>
      <c r="AL232" s="124">
        <v>398.66622152416227</v>
      </c>
      <c r="AM232" s="124">
        <v>415.44478293953955</v>
      </c>
      <c r="AN232" s="124">
        <v>404.87906763521414</v>
      </c>
      <c r="AO232" s="124">
        <v>399.53959201456672</v>
      </c>
      <c r="AV232" s="13"/>
    </row>
    <row r="233" spans="17:48" x14ac:dyDescent="0.2">
      <c r="Q233" s="13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3"/>
      <c r="AI233" s="124" t="s">
        <v>655</v>
      </c>
      <c r="AJ233" s="124"/>
      <c r="AK233" s="124">
        <v>466.85754557236288</v>
      </c>
      <c r="AL233" s="124">
        <v>480.4601520549727</v>
      </c>
      <c r="AM233" s="124">
        <v>439.54169163397415</v>
      </c>
      <c r="AN233" s="124">
        <v>430.03406792238053</v>
      </c>
      <c r="AO233" s="124">
        <v>425.43458346765601</v>
      </c>
      <c r="AV233" s="13"/>
    </row>
    <row r="234" spans="17:48" x14ac:dyDescent="0.2">
      <c r="Q234" s="13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3"/>
      <c r="AI234" s="124" t="s">
        <v>656</v>
      </c>
      <c r="AJ234" s="124"/>
      <c r="AK234" s="124">
        <v>68.165631392301719</v>
      </c>
      <c r="AL234" s="124">
        <v>74.775708415568403</v>
      </c>
      <c r="AM234" s="124">
        <v>73.221971632279192</v>
      </c>
      <c r="AN234" s="124">
        <v>70.360163564323216</v>
      </c>
      <c r="AO234" s="124">
        <v>69.752768965110945</v>
      </c>
      <c r="AV234" s="13"/>
    </row>
    <row r="235" spans="17:48" x14ac:dyDescent="0.2">
      <c r="Q235" s="13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3"/>
      <c r="AI235" s="124"/>
      <c r="AJ235" s="124"/>
      <c r="AK235" s="124"/>
      <c r="AL235" s="124"/>
      <c r="AM235" s="124"/>
      <c r="AN235" s="124"/>
      <c r="AO235" s="124"/>
      <c r="AV235" s="13"/>
    </row>
    <row r="236" spans="17:48" x14ac:dyDescent="0.2">
      <c r="Q236" s="13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3"/>
      <c r="AI236" s="124" t="s">
        <v>938</v>
      </c>
      <c r="AJ236" s="124"/>
      <c r="AK236" s="124"/>
      <c r="AL236" s="124"/>
      <c r="AM236" s="124"/>
      <c r="AN236" s="124"/>
      <c r="AO236" s="124"/>
      <c r="AV236" s="13"/>
    </row>
    <row r="237" spans="17:48" x14ac:dyDescent="0.2">
      <c r="Q237" s="13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3"/>
      <c r="AI237" s="124" t="s">
        <v>624</v>
      </c>
      <c r="AJ237" s="124"/>
      <c r="AK237" s="124">
        <v>328.04526550106624</v>
      </c>
      <c r="AL237" s="124">
        <v>303.86192763013173</v>
      </c>
      <c r="AM237" s="124">
        <v>911.05803764888594</v>
      </c>
      <c r="AN237" s="124">
        <v>21.738287528350135</v>
      </c>
      <c r="AO237" s="124">
        <v>-132.85055903327324</v>
      </c>
      <c r="AV237" s="13"/>
    </row>
    <row r="238" spans="17:48" x14ac:dyDescent="0.2">
      <c r="Q238" s="13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3"/>
      <c r="AI238" s="124" t="s">
        <v>626</v>
      </c>
      <c r="AJ238" s="124"/>
      <c r="AK238" s="124">
        <v>560.45813162390812</v>
      </c>
      <c r="AL238" s="124">
        <v>640.32843934379014</v>
      </c>
      <c r="AM238" s="124">
        <v>953.51262947359101</v>
      </c>
      <c r="AN238" s="124">
        <v>1044.4983088051461</v>
      </c>
      <c r="AO238" s="124">
        <v>1112.7224706566267</v>
      </c>
      <c r="AV238" s="13"/>
    </row>
    <row r="239" spans="17:48" x14ac:dyDescent="0.2">
      <c r="Q239" s="13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3"/>
      <c r="AI239" s="124" t="s">
        <v>588</v>
      </c>
      <c r="AJ239" s="124"/>
      <c r="AK239" s="124">
        <v>-35.469213090632927</v>
      </c>
      <c r="AL239" s="124">
        <v>-32.952188449551699</v>
      </c>
      <c r="AM239" s="124">
        <v>-39.148030244325057</v>
      </c>
      <c r="AN239" s="124">
        <v>-19.420406704339314</v>
      </c>
      <c r="AO239" s="124">
        <v>-2.9802997779406142</v>
      </c>
      <c r="AV239" s="13"/>
    </row>
    <row r="240" spans="17:48" x14ac:dyDescent="0.2">
      <c r="Q240" s="13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3"/>
      <c r="AI240" s="124" t="s">
        <v>657</v>
      </c>
      <c r="AJ240" s="124"/>
      <c r="AK240" s="124">
        <v>8.0496650799999987</v>
      </c>
      <c r="AL240" s="124">
        <v>3.1473423900000004</v>
      </c>
      <c r="AM240" s="124">
        <v>250.69089653372615</v>
      </c>
      <c r="AN240" s="124" t="s">
        <v>589</v>
      </c>
      <c r="AO240" s="124" t="s">
        <v>589</v>
      </c>
      <c r="AV240" s="13"/>
    </row>
    <row r="241" spans="17:48" x14ac:dyDescent="0.2">
      <c r="Q241" s="13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3"/>
      <c r="AI241" s="124" t="s">
        <v>658</v>
      </c>
      <c r="AJ241" s="124"/>
      <c r="AK241" s="124">
        <v>861.08384911434132</v>
      </c>
      <c r="AL241" s="124">
        <v>914.38552091437009</v>
      </c>
      <c r="AM241" s="124">
        <v>2076.1135334118781</v>
      </c>
      <c r="AN241" s="124">
        <v>1046.816189629157</v>
      </c>
      <c r="AO241" s="124">
        <v>976.89161184541285</v>
      </c>
      <c r="AV241" s="13"/>
    </row>
    <row r="242" spans="17:48" x14ac:dyDescent="0.2">
      <c r="Q242" s="13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3"/>
      <c r="AI242" s="124"/>
      <c r="AJ242" s="124"/>
      <c r="AK242" s="124"/>
      <c r="AL242" s="124"/>
      <c r="AM242" s="124"/>
      <c r="AN242" s="124"/>
      <c r="AO242" s="124"/>
      <c r="AV242" s="13"/>
    </row>
    <row r="243" spans="17:48" x14ac:dyDescent="0.2">
      <c r="Q243" s="13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3"/>
      <c r="AI243" s="124" t="s">
        <v>634</v>
      </c>
      <c r="AJ243" s="124"/>
      <c r="AK243" s="124"/>
      <c r="AL243" s="124"/>
      <c r="AM243" s="124"/>
      <c r="AN243" s="124"/>
      <c r="AO243" s="124"/>
      <c r="AV243" s="13"/>
    </row>
    <row r="244" spans="17:48" x14ac:dyDescent="0.2">
      <c r="Q244" s="13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3"/>
      <c r="AI244" s="124" t="s">
        <v>939</v>
      </c>
      <c r="AJ244" s="124"/>
      <c r="AK244" s="124">
        <v>410.5992801843413</v>
      </c>
      <c r="AL244" s="124">
        <v>450.64123282437015</v>
      </c>
      <c r="AM244" s="124">
        <v>533.92979070187812</v>
      </c>
      <c r="AN244" s="124">
        <v>553.69753114915693</v>
      </c>
      <c r="AO244" s="124">
        <v>601.71902442541284</v>
      </c>
      <c r="AV244" s="13"/>
    </row>
    <row r="245" spans="17:48" x14ac:dyDescent="0.2">
      <c r="Q245" s="13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3"/>
      <c r="AI245" s="124" t="s">
        <v>659</v>
      </c>
      <c r="AJ245" s="124"/>
      <c r="AK245" s="124">
        <v>0.47684006686068825</v>
      </c>
      <c r="AL245" s="124">
        <v>0.49283504880275941</v>
      </c>
      <c r="AM245" s="124">
        <v>0.25717754935319925</v>
      </c>
      <c r="AN245" s="124">
        <v>0.52893481838994938</v>
      </c>
      <c r="AO245" s="124">
        <v>0.61595269846644074</v>
      </c>
      <c r="AV245" s="13"/>
    </row>
    <row r="246" spans="17:48" x14ac:dyDescent="0.2">
      <c r="Q246" s="13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3"/>
      <c r="AI246" s="124" t="s">
        <v>940</v>
      </c>
      <c r="AJ246" s="124"/>
      <c r="AK246" s="124">
        <v>450.48456893000002</v>
      </c>
      <c r="AL246" s="124">
        <v>463.74428808999994</v>
      </c>
      <c r="AM246" s="124">
        <v>1542.1837427099999</v>
      </c>
      <c r="AN246" s="124">
        <v>493.11865847999997</v>
      </c>
      <c r="AO246" s="124">
        <v>375.17258742000001</v>
      </c>
      <c r="AV246" s="13"/>
    </row>
    <row r="247" spans="17:48" x14ac:dyDescent="0.2">
      <c r="Q247" s="13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3"/>
      <c r="AI247" s="124" t="s">
        <v>660</v>
      </c>
      <c r="AJ247" s="124"/>
      <c r="AK247" s="124">
        <v>0.52315993313931175</v>
      </c>
      <c r="AL247" s="124">
        <v>0.50716495119724059</v>
      </c>
      <c r="AM247" s="124">
        <v>0.74282245064680075</v>
      </c>
      <c r="AN247" s="124">
        <v>0.47106518161005057</v>
      </c>
      <c r="AO247" s="124">
        <v>0.38404730153355926</v>
      </c>
      <c r="AV247" s="13"/>
    </row>
    <row r="248" spans="17:48" x14ac:dyDescent="0.2">
      <c r="Q248" s="13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3"/>
      <c r="AI248" s="124"/>
      <c r="AJ248" s="124"/>
      <c r="AK248" s="124"/>
      <c r="AL248" s="124"/>
      <c r="AM248" s="124"/>
      <c r="AN248" s="124"/>
      <c r="AO248" s="124"/>
      <c r="AV248" s="13"/>
    </row>
    <row r="249" spans="17:48" x14ac:dyDescent="0.2">
      <c r="Q249" s="13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3"/>
      <c r="AI249" s="124" t="s">
        <v>701</v>
      </c>
      <c r="AJ249" s="124"/>
      <c r="AK249" s="124">
        <v>5988.0552904699998</v>
      </c>
      <c r="AL249" s="124">
        <v>6664.4049113524179</v>
      </c>
      <c r="AM249" s="124">
        <v>7179.7078116330895</v>
      </c>
      <c r="AN249" s="124">
        <v>7032.8760368557196</v>
      </c>
      <c r="AO249" s="124">
        <v>8049.4230080324241</v>
      </c>
      <c r="AV249" s="13"/>
    </row>
    <row r="250" spans="17:48" x14ac:dyDescent="0.2">
      <c r="Q250" s="13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3"/>
      <c r="AI250" s="124" t="s">
        <v>659</v>
      </c>
      <c r="AJ250" s="124"/>
      <c r="AK250" s="124">
        <v>6.8569720930568345E-2</v>
      </c>
      <c r="AL250" s="124">
        <v>6.7619125611159903E-2</v>
      </c>
      <c r="AM250" s="124">
        <v>7.4366506926196341E-2</v>
      </c>
      <c r="AN250" s="124">
        <v>7.8729886357659415E-2</v>
      </c>
      <c r="AO250" s="124">
        <v>7.4753062899659328E-2</v>
      </c>
      <c r="AV250" s="13"/>
    </row>
    <row r="251" spans="17:48" x14ac:dyDescent="0.2">
      <c r="Q251" s="13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3"/>
      <c r="AI251" s="124" t="s">
        <v>661</v>
      </c>
      <c r="AJ251" s="124"/>
      <c r="AK251" s="124">
        <v>0.93143027906943165</v>
      </c>
      <c r="AL251" s="124">
        <v>0.9323808743888401</v>
      </c>
      <c r="AM251" s="124">
        <v>0.92563349307380371</v>
      </c>
      <c r="AN251" s="124">
        <v>0.92127011364234057</v>
      </c>
      <c r="AO251" s="124">
        <v>0.92524693710034067</v>
      </c>
      <c r="AV251" s="13"/>
    </row>
    <row r="252" spans="17:48" x14ac:dyDescent="0.2">
      <c r="Q252" s="13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3"/>
      <c r="AI252" s="124" t="s">
        <v>662</v>
      </c>
      <c r="AJ252" s="124"/>
      <c r="AK252" s="124">
        <v>0.92932765750039226</v>
      </c>
      <c r="AL252" s="124">
        <v>0.93479368508982263</v>
      </c>
      <c r="AM252" s="124">
        <v>0.92461925378411192</v>
      </c>
      <c r="AN252" s="124">
        <v>0.92504524519502107</v>
      </c>
      <c r="AO252" s="124">
        <v>0.92664934354917783</v>
      </c>
      <c r="AV252" s="13"/>
    </row>
    <row r="253" spans="17:48" x14ac:dyDescent="0.2">
      <c r="Q253" s="13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3"/>
      <c r="AV253" s="13"/>
    </row>
    <row r="254" spans="17:48" x14ac:dyDescent="0.2">
      <c r="Q254" s="13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3"/>
      <c r="AV254" s="13"/>
    </row>
    <row r="255" spans="17:48" x14ac:dyDescent="0.2">
      <c r="Q255" s="13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3"/>
      <c r="AV255" s="13"/>
    </row>
    <row r="256" spans="17:48" x14ac:dyDescent="0.2">
      <c r="Q256" s="13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3"/>
      <c r="AV256" s="13"/>
    </row>
    <row r="257" spans="1:48" x14ac:dyDescent="0.2">
      <c r="Q257" s="13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3"/>
      <c r="AV257" s="13"/>
    </row>
    <row r="258" spans="1:48" x14ac:dyDescent="0.2">
      <c r="Q258" s="13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3"/>
      <c r="AV258" s="13"/>
    </row>
    <row r="259" spans="1:48" x14ac:dyDescent="0.2">
      <c r="Q259" s="13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3"/>
      <c r="AV259" s="13"/>
    </row>
    <row r="260" spans="1:48" x14ac:dyDescent="0.2">
      <c r="Q260" s="13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3"/>
      <c r="AV260" s="13"/>
    </row>
    <row r="261" spans="1:48" x14ac:dyDescent="0.2">
      <c r="Q261" s="13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3"/>
      <c r="AV261" s="13"/>
    </row>
    <row r="262" spans="1:48" x14ac:dyDescent="0.2">
      <c r="Q262" s="13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3"/>
      <c r="AV262" s="13"/>
    </row>
    <row r="263" spans="1:48" x14ac:dyDescent="0.2">
      <c r="Q263" s="13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3"/>
      <c r="AV263" s="13"/>
    </row>
    <row r="264" spans="1:48" x14ac:dyDescent="0.2">
      <c r="Q264" s="13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3"/>
      <c r="AV264" s="13"/>
    </row>
    <row r="265" spans="1:48" x14ac:dyDescent="0.2">
      <c r="Q265" s="13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3"/>
      <c r="AV265" s="13"/>
    </row>
    <row r="266" spans="1:48" x14ac:dyDescent="0.2">
      <c r="Q266" s="13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3"/>
      <c r="AV266" s="13"/>
    </row>
    <row r="267" spans="1:48" x14ac:dyDescent="0.2">
      <c r="Q267" s="13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3"/>
      <c r="AV267" s="13"/>
    </row>
    <row r="268" spans="1:48" x14ac:dyDescent="0.2">
      <c r="Q268" s="13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3"/>
      <c r="AV268" s="13"/>
    </row>
    <row r="269" spans="1:48" x14ac:dyDescent="0.2">
      <c r="A269" s="122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</row>
    <row r="270" spans="1:48" x14ac:dyDescent="0.2">
      <c r="Q270" s="13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3"/>
      <c r="AV270" s="13"/>
    </row>
    <row r="271" spans="1:48" x14ac:dyDescent="0.2">
      <c r="A271" s="123" t="s">
        <v>663</v>
      </c>
      <c r="Q271" s="13"/>
      <c r="R271" s="123" t="s">
        <v>923</v>
      </c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3"/>
      <c r="AI271" s="124" t="s">
        <v>664</v>
      </c>
      <c r="AJ271" s="124"/>
      <c r="AK271" s="124">
        <v>2020</v>
      </c>
      <c r="AL271" s="124">
        <v>2019</v>
      </c>
      <c r="AM271" s="124">
        <v>2018</v>
      </c>
      <c r="AN271" s="124">
        <v>2017</v>
      </c>
      <c r="AO271" s="124">
        <v>2016</v>
      </c>
      <c r="AV271" s="13"/>
    </row>
    <row r="272" spans="1:48" x14ac:dyDescent="0.2">
      <c r="Q272" s="13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3"/>
      <c r="AI272" s="124"/>
      <c r="AJ272" s="124"/>
      <c r="AK272" s="124"/>
      <c r="AL272" s="124"/>
      <c r="AM272" s="124"/>
      <c r="AN272" s="124"/>
      <c r="AO272" s="124"/>
      <c r="AV272" s="13"/>
    </row>
    <row r="273" spans="1:48" x14ac:dyDescent="0.2">
      <c r="Q273" s="13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3"/>
      <c r="AI273" s="124" t="s">
        <v>665</v>
      </c>
      <c r="AJ273" s="124"/>
      <c r="AK273" s="124">
        <v>156.44494534595862</v>
      </c>
      <c r="AL273" s="124">
        <v>157.834357563814</v>
      </c>
      <c r="AM273" s="124">
        <v>178.22342215231754</v>
      </c>
      <c r="AN273" s="124">
        <v>179.18351125757027</v>
      </c>
      <c r="AO273" s="124">
        <v>176.00389828290062</v>
      </c>
      <c r="AV273" s="13"/>
    </row>
    <row r="274" spans="1:48" x14ac:dyDescent="0.2">
      <c r="Q274" s="13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3"/>
      <c r="AI274" s="124" t="s">
        <v>86</v>
      </c>
      <c r="AJ274" s="124"/>
      <c r="AK274" s="124">
        <v>1.0609328214513483</v>
      </c>
      <c r="AL274" s="124">
        <v>1.1018265770613485</v>
      </c>
      <c r="AM274" s="124">
        <v>1.9873446445113485</v>
      </c>
      <c r="AN274" s="124">
        <v>1.0177490621213483</v>
      </c>
      <c r="AO274" s="124">
        <v>1.0638440281275494</v>
      </c>
      <c r="AV274" s="13"/>
    </row>
    <row r="275" spans="1:48" x14ac:dyDescent="0.2">
      <c r="Q275" s="13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3"/>
      <c r="AI275" s="124" t="s">
        <v>666</v>
      </c>
      <c r="AJ275" s="124"/>
      <c r="AK275" s="124">
        <v>17.400714337210001</v>
      </c>
      <c r="AL275" s="124">
        <v>22.048574735500001</v>
      </c>
      <c r="AM275" s="124">
        <v>22.551599947629999</v>
      </c>
      <c r="AN275" s="124">
        <v>22.395258779719999</v>
      </c>
      <c r="AO275" s="124">
        <v>23.282285210409999</v>
      </c>
      <c r="AV275" s="13"/>
    </row>
    <row r="276" spans="1:48" x14ac:dyDescent="0.2">
      <c r="Q276" s="13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3"/>
      <c r="AI276" s="124"/>
      <c r="AJ276" s="124"/>
      <c r="AK276" s="124"/>
      <c r="AL276" s="124"/>
      <c r="AM276" s="124"/>
      <c r="AN276" s="124"/>
      <c r="AO276" s="124"/>
      <c r="AV276" s="13"/>
    </row>
    <row r="277" spans="1:48" x14ac:dyDescent="0.2">
      <c r="Q277" s="13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3"/>
      <c r="AI277" s="124" t="s">
        <v>667</v>
      </c>
      <c r="AJ277" s="124"/>
      <c r="AK277" s="124"/>
      <c r="AL277" s="124"/>
      <c r="AM277" s="124"/>
      <c r="AN277" s="124"/>
      <c r="AO277" s="124"/>
      <c r="AV277" s="13"/>
    </row>
    <row r="278" spans="1:48" x14ac:dyDescent="0.2">
      <c r="Q278" s="13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3"/>
      <c r="AI278" s="124" t="s">
        <v>668</v>
      </c>
      <c r="AJ278" s="124"/>
      <c r="AK278" s="124" vm="526">
        <v>1864716.54</v>
      </c>
      <c r="AL278" s="124" vm="8">
        <v>1865440.8599999999</v>
      </c>
      <c r="AM278" s="124">
        <v>1865682.8</v>
      </c>
      <c r="AN278" s="124">
        <v>1850847.62</v>
      </c>
      <c r="AO278" s="124">
        <v>1836759.4500000002</v>
      </c>
      <c r="AV278" s="13"/>
    </row>
    <row r="279" spans="1:48" x14ac:dyDescent="0.2">
      <c r="Q279" s="13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3"/>
      <c r="AI279" s="124" t="s">
        <v>669</v>
      </c>
      <c r="AJ279" s="124"/>
      <c r="AK279" s="124" vm="527">
        <v>725934.04</v>
      </c>
      <c r="AL279" s="124" vm="9">
        <v>781402.64999999991</v>
      </c>
      <c r="AM279" s="124">
        <v>978953.17507491435</v>
      </c>
      <c r="AN279" s="124">
        <v>1021119.89</v>
      </c>
      <c r="AO279" s="124">
        <v>0</v>
      </c>
      <c r="AV279" s="13"/>
    </row>
    <row r="280" spans="1:48" x14ac:dyDescent="0.2">
      <c r="Q280" s="13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3"/>
      <c r="AI280" s="124" t="s">
        <v>655</v>
      </c>
      <c r="AJ280" s="124"/>
      <c r="AK280" s="124" vm="528">
        <v>262353.71000000002</v>
      </c>
      <c r="AL280" s="124" vm="10">
        <v>261267.56</v>
      </c>
      <c r="AM280" s="124">
        <v>259612.93000000002</v>
      </c>
      <c r="AN280" s="124">
        <v>253366.84</v>
      </c>
      <c r="AO280" s="124">
        <v>251297.56</v>
      </c>
      <c r="AV280" s="13"/>
    </row>
    <row r="281" spans="1:48" x14ac:dyDescent="0.2">
      <c r="Q281" s="13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3"/>
      <c r="AI281" s="124" t="s">
        <v>670</v>
      </c>
      <c r="AJ281" s="124"/>
      <c r="AK281" s="124" vm="529">
        <v>285168</v>
      </c>
      <c r="AL281" s="124" vm="11">
        <v>294105</v>
      </c>
      <c r="AM281" s="124" vm="12">
        <v>302652</v>
      </c>
      <c r="AN281" s="124" vm="13">
        <v>313148</v>
      </c>
      <c r="AO281" s="124" vm="14">
        <v>323799</v>
      </c>
      <c r="AV281" s="13"/>
    </row>
    <row r="282" spans="1:48" x14ac:dyDescent="0.2">
      <c r="Q282" s="13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3"/>
      <c r="AI282" s="124" t="s">
        <v>671</v>
      </c>
      <c r="AJ282" s="124"/>
      <c r="AK282" s="124">
        <v>2412238.25</v>
      </c>
      <c r="AL282" s="124">
        <v>2420813.42</v>
      </c>
      <c r="AM282" s="124">
        <v>2427947.73</v>
      </c>
      <c r="AN282" s="124">
        <v>2417362.46</v>
      </c>
      <c r="AO282" s="124">
        <v>2411856.0100000002</v>
      </c>
      <c r="AV282" s="13"/>
    </row>
    <row r="283" spans="1:48" x14ac:dyDescent="0.2">
      <c r="Q283" s="13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3"/>
      <c r="AV283" s="13"/>
    </row>
    <row r="284" spans="1:48" x14ac:dyDescent="0.2">
      <c r="Q284" s="13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3"/>
      <c r="AV284" s="13"/>
    </row>
    <row r="285" spans="1:48" x14ac:dyDescent="0.2">
      <c r="Q285" s="13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3"/>
      <c r="AV285" s="13"/>
    </row>
    <row r="286" spans="1:48" x14ac:dyDescent="0.2">
      <c r="Q286" s="13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3"/>
      <c r="AV286" s="13"/>
    </row>
    <row r="287" spans="1:48" x14ac:dyDescent="0.2">
      <c r="A287" s="122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</row>
    <row r="288" spans="1:48" x14ac:dyDescent="0.2">
      <c r="Q288" s="13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3"/>
      <c r="AV288" s="13"/>
    </row>
    <row r="289" spans="1:48" x14ac:dyDescent="0.2">
      <c r="A289" s="123" t="s">
        <v>672</v>
      </c>
      <c r="Q289" s="13"/>
      <c r="R289" s="123" t="s">
        <v>922</v>
      </c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3"/>
      <c r="AI289" s="124" t="s">
        <v>623</v>
      </c>
      <c r="AJ289" s="124">
        <v>2020</v>
      </c>
      <c r="AK289" s="124" t="s">
        <v>673</v>
      </c>
      <c r="AL289" s="124" t="s">
        <v>674</v>
      </c>
      <c r="AM289" s="124">
        <v>2019</v>
      </c>
      <c r="AN289" s="124">
        <v>2018</v>
      </c>
      <c r="AO289" s="124">
        <v>2017</v>
      </c>
      <c r="AP289" s="124">
        <v>2016</v>
      </c>
      <c r="AV289" s="13"/>
    </row>
    <row r="290" spans="1:48" x14ac:dyDescent="0.2">
      <c r="Q290" s="13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3"/>
      <c r="AI290" s="124" t="s">
        <v>675</v>
      </c>
      <c r="AJ290" s="124">
        <v>5351.5542322325255</v>
      </c>
      <c r="AK290" s="124">
        <v>0.37194728862563819</v>
      </c>
      <c r="AL290" s="124">
        <v>-3.0549369369362145E-2</v>
      </c>
      <c r="AM290" s="124">
        <v>5520.1926360616044</v>
      </c>
      <c r="AN290" s="124">
        <v>7551.6900928604846</v>
      </c>
      <c r="AO290" s="124">
        <v>7564.9456265452636</v>
      </c>
      <c r="AP290" s="124">
        <v>7482.7473040494924</v>
      </c>
      <c r="AV290" s="13"/>
    </row>
    <row r="291" spans="1:48" x14ac:dyDescent="0.2">
      <c r="Q291" s="13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3"/>
      <c r="AI291" s="124" t="s">
        <v>676</v>
      </c>
      <c r="AJ291" s="124">
        <v>6572.2030468171624</v>
      </c>
      <c r="AK291" s="124">
        <v>0.45678563600036926</v>
      </c>
      <c r="AL291" s="124">
        <v>-8.8495020332025942E-2</v>
      </c>
      <c r="AM291" s="124">
        <v>7210.2766231854939</v>
      </c>
      <c r="AN291" s="124">
        <v>9081.0620851656622</v>
      </c>
      <c r="AO291" s="124">
        <v>8587.9725233631561</v>
      </c>
      <c r="AP291" s="124">
        <v>8741.6413688391112</v>
      </c>
      <c r="AV291" s="13"/>
    </row>
    <row r="292" spans="1:48" x14ac:dyDescent="0.2">
      <c r="Q292" s="13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  <c r="AD292" s="126"/>
      <c r="AE292" s="126"/>
      <c r="AF292" s="126"/>
      <c r="AG292" s="126"/>
      <c r="AH292" s="13"/>
      <c r="AI292" s="124" t="s">
        <v>677</v>
      </c>
      <c r="AJ292" s="124">
        <v>1169.8883497699999</v>
      </c>
      <c r="AK292" s="124">
        <v>8.1310359721449801E-2</v>
      </c>
      <c r="AL292" s="124">
        <v>-0.7588269634462973</v>
      </c>
      <c r="AM292" s="124">
        <v>4850.8256415699998</v>
      </c>
      <c r="AN292" s="124">
        <v>1486.5930735000002</v>
      </c>
      <c r="AO292" s="124">
        <v>1771.3779879000003</v>
      </c>
      <c r="AP292" s="124">
        <v>2168.51133394</v>
      </c>
      <c r="AV292" s="13"/>
    </row>
    <row r="293" spans="1:48" x14ac:dyDescent="0.2">
      <c r="Q293" s="13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  <c r="AD293" s="126"/>
      <c r="AE293" s="126"/>
      <c r="AF293" s="126"/>
      <c r="AG293" s="126"/>
      <c r="AH293" s="13"/>
      <c r="AI293" s="124" t="s">
        <v>678</v>
      </c>
      <c r="AJ293" s="124">
        <v>246.04011799283674</v>
      </c>
      <c r="AK293" s="124">
        <v>1.7100444246528835E-2</v>
      </c>
      <c r="AL293" s="124">
        <v>-0.23913582152899371</v>
      </c>
      <c r="AM293" s="124">
        <v>323.36930158450406</v>
      </c>
      <c r="AN293" s="124">
        <v>297.44397913</v>
      </c>
      <c r="AO293" s="124">
        <v>339.92444668610244</v>
      </c>
      <c r="AP293" s="124">
        <v>372.46581786999991</v>
      </c>
      <c r="AV293" s="13"/>
    </row>
    <row r="294" spans="1:48" x14ac:dyDescent="0.2">
      <c r="Q294" s="13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  <c r="AD294" s="126"/>
      <c r="AE294" s="126"/>
      <c r="AF294" s="126"/>
      <c r="AG294" s="126"/>
      <c r="AH294" s="13"/>
      <c r="AI294" s="124" t="s">
        <v>679</v>
      </c>
      <c r="AJ294" s="124">
        <v>225.79269189999997</v>
      </c>
      <c r="AK294" s="124">
        <v>1.5693194144956582E-2</v>
      </c>
      <c r="AL294" s="124">
        <v>-0.26854980627089708</v>
      </c>
      <c r="AM294" s="124">
        <v>308.69182049</v>
      </c>
      <c r="AN294" s="124">
        <v>142.31366560999999</v>
      </c>
      <c r="AO294" s="124">
        <v>178.35615544000001</v>
      </c>
      <c r="AP294" s="124">
        <v>159.59823653000001</v>
      </c>
      <c r="AV294" s="13"/>
    </row>
    <row r="295" spans="1:48" x14ac:dyDescent="0.2">
      <c r="Q295" s="13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3"/>
      <c r="AI295" s="124" t="s">
        <v>172</v>
      </c>
      <c r="AJ295" s="124">
        <v>822.45912227999997</v>
      </c>
      <c r="AK295" s="124">
        <v>5.716310201902787E-2</v>
      </c>
      <c r="AL295" s="124">
        <v>3.0528912362279392E-2</v>
      </c>
      <c r="AM295" s="124">
        <v>798.09417514999996</v>
      </c>
      <c r="AN295" s="124">
        <v>766.95316109999987</v>
      </c>
      <c r="AO295" s="124">
        <v>735.70660424000005</v>
      </c>
      <c r="AP295" s="124">
        <v>1075.10774382</v>
      </c>
      <c r="AV295" s="13"/>
    </row>
    <row r="296" spans="1:48" x14ac:dyDescent="0.2">
      <c r="Q296" s="13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  <c r="AD296" s="126"/>
      <c r="AE296" s="126"/>
      <c r="AF296" s="126"/>
      <c r="AG296" s="126"/>
      <c r="AH296" s="13"/>
      <c r="AI296" s="124" t="s">
        <v>680</v>
      </c>
      <c r="AJ296" s="124">
        <v>14387.937204776399</v>
      </c>
      <c r="AK296" s="124">
        <v>1</v>
      </c>
      <c r="AL296" s="124">
        <v>-0.24319623951166203</v>
      </c>
      <c r="AM296" s="124">
        <v>19011.450465695871</v>
      </c>
      <c r="AN296" s="124">
        <v>19326.056200843908</v>
      </c>
      <c r="AO296" s="124">
        <v>19178.283488156281</v>
      </c>
      <c r="AP296" s="124">
        <v>20000.071802627579</v>
      </c>
      <c r="AV296" s="13"/>
    </row>
    <row r="297" spans="1:48" x14ac:dyDescent="0.2">
      <c r="Q297" s="13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  <c r="AD297" s="126"/>
      <c r="AE297" s="126"/>
      <c r="AF297" s="126"/>
      <c r="AG297" s="126"/>
      <c r="AH297" s="13"/>
      <c r="AI297" s="124" t="s">
        <v>681</v>
      </c>
      <c r="AJ297" s="124">
        <v>2301.7393735022088</v>
      </c>
      <c r="AK297" s="124"/>
      <c r="AL297" s="124">
        <v>-1.4702357357276874E-3</v>
      </c>
      <c r="AM297" s="124">
        <v>2305.1284557332706</v>
      </c>
      <c r="AN297" s="124">
        <v>2478.943125837051</v>
      </c>
      <c r="AO297" s="124">
        <v>2463.181732318063</v>
      </c>
      <c r="AP297" s="124">
        <v>2528.4648872734178</v>
      </c>
      <c r="AV297" s="13"/>
    </row>
    <row r="298" spans="1:48" x14ac:dyDescent="0.2">
      <c r="Q298" s="13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3"/>
      <c r="AI298" s="124" t="s">
        <v>479</v>
      </c>
      <c r="AJ298" s="124">
        <v>711.03775893139095</v>
      </c>
      <c r="AK298" s="124"/>
      <c r="AL298" s="124">
        <v>-2.8631386596212671E-2</v>
      </c>
      <c r="AM298" s="124">
        <v>731.99581407086328</v>
      </c>
      <c r="AN298" s="124">
        <v>746.60062094903969</v>
      </c>
      <c r="AO298" s="124">
        <v>753.79355924565652</v>
      </c>
      <c r="AP298" s="124">
        <v>753.7485205090062</v>
      </c>
      <c r="AV298" s="13"/>
    </row>
    <row r="299" spans="1:48" x14ac:dyDescent="0.2">
      <c r="Q299" s="13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  <c r="AD299" s="126"/>
      <c r="AE299" s="126"/>
      <c r="AF299" s="126"/>
      <c r="AG299" s="126"/>
      <c r="AH299" s="13"/>
      <c r="AI299" s="124" t="s">
        <v>682</v>
      </c>
      <c r="AJ299" s="124">
        <v>17400.71433721</v>
      </c>
      <c r="AK299" s="124"/>
      <c r="AL299" s="124">
        <v>-0.21080094536934257</v>
      </c>
      <c r="AM299" s="124">
        <v>22048.574735500002</v>
      </c>
      <c r="AN299" s="124">
        <v>22551.599947629998</v>
      </c>
      <c r="AO299" s="124">
        <v>22395.258779719999</v>
      </c>
      <c r="AP299" s="124">
        <v>23282.285210410002</v>
      </c>
      <c r="AV299" s="13"/>
    </row>
    <row r="300" spans="1:48" x14ac:dyDescent="0.2">
      <c r="Q300" s="13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  <c r="AD300" s="126"/>
      <c r="AE300" s="126"/>
      <c r="AF300" s="126"/>
      <c r="AG300" s="126"/>
      <c r="AH300" s="13"/>
      <c r="AV300" s="13"/>
    </row>
    <row r="301" spans="1:48" x14ac:dyDescent="0.2">
      <c r="Q301" s="13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3"/>
      <c r="AV301" s="13"/>
    </row>
    <row r="302" spans="1:48" x14ac:dyDescent="0.2">
      <c r="Q302" s="13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3"/>
      <c r="AV302" s="13"/>
    </row>
    <row r="303" spans="1:48" x14ac:dyDescent="0.2">
      <c r="Q303" s="13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3"/>
      <c r="AV303" s="13"/>
    </row>
    <row r="304" spans="1:48" x14ac:dyDescent="0.2">
      <c r="Q304" s="13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3"/>
      <c r="AV304" s="13"/>
    </row>
    <row r="305" spans="1:48" x14ac:dyDescent="0.2">
      <c r="Q305" s="13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  <c r="AD305" s="126"/>
      <c r="AE305" s="126"/>
      <c r="AF305" s="126"/>
      <c r="AG305" s="126"/>
      <c r="AH305" s="13"/>
      <c r="AV305" s="13"/>
    </row>
    <row r="306" spans="1:48" x14ac:dyDescent="0.2">
      <c r="Q306" s="13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  <c r="AD306" s="126"/>
      <c r="AE306" s="126"/>
      <c r="AF306" s="126"/>
      <c r="AG306" s="126"/>
      <c r="AH306" s="13"/>
      <c r="AV306" s="13"/>
    </row>
    <row r="307" spans="1:48" x14ac:dyDescent="0.2">
      <c r="Q307" s="13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  <c r="AD307" s="126"/>
      <c r="AE307" s="126"/>
      <c r="AF307" s="126"/>
      <c r="AG307" s="126"/>
      <c r="AH307" s="13"/>
      <c r="AV307" s="13"/>
    </row>
    <row r="308" spans="1:48" x14ac:dyDescent="0.2">
      <c r="Q308" s="13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  <c r="AD308" s="126"/>
      <c r="AE308" s="126"/>
      <c r="AF308" s="126"/>
      <c r="AG308" s="126"/>
      <c r="AH308" s="13"/>
      <c r="AV308" s="13"/>
    </row>
    <row r="309" spans="1:48" x14ac:dyDescent="0.2">
      <c r="Q309" s="13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  <c r="AD309" s="126"/>
      <c r="AE309" s="126"/>
      <c r="AF309" s="126"/>
      <c r="AG309" s="126"/>
      <c r="AH309" s="13"/>
      <c r="AV309" s="13"/>
    </row>
    <row r="310" spans="1:48" x14ac:dyDescent="0.2">
      <c r="Q310" s="13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  <c r="AD310" s="126"/>
      <c r="AE310" s="126"/>
      <c r="AF310" s="126"/>
      <c r="AG310" s="126"/>
      <c r="AH310" s="13"/>
      <c r="AV310" s="13"/>
    </row>
    <row r="311" spans="1:48" x14ac:dyDescent="0.2">
      <c r="Q311" s="13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  <c r="AD311" s="126"/>
      <c r="AE311" s="126"/>
      <c r="AF311" s="126"/>
      <c r="AG311" s="126"/>
      <c r="AH311" s="13"/>
      <c r="AV311" s="13"/>
    </row>
    <row r="312" spans="1:48" x14ac:dyDescent="0.2">
      <c r="Q312" s="13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  <c r="AD312" s="126"/>
      <c r="AE312" s="126"/>
      <c r="AF312" s="126"/>
      <c r="AG312" s="126"/>
      <c r="AH312" s="13"/>
      <c r="AV312" s="13"/>
    </row>
    <row r="313" spans="1:48" x14ac:dyDescent="0.2">
      <c r="Q313" s="13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  <c r="AD313" s="126"/>
      <c r="AE313" s="126"/>
      <c r="AF313" s="126"/>
      <c r="AG313" s="126"/>
      <c r="AH313" s="13"/>
      <c r="AV313" s="13"/>
    </row>
    <row r="314" spans="1:48" x14ac:dyDescent="0.2">
      <c r="Q314" s="13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  <c r="AD314" s="126"/>
      <c r="AE314" s="126"/>
      <c r="AF314" s="126"/>
      <c r="AG314" s="126"/>
      <c r="AH314" s="13"/>
      <c r="AV314" s="13"/>
    </row>
    <row r="315" spans="1:48" x14ac:dyDescent="0.2">
      <c r="A315" s="122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</row>
    <row r="316" spans="1:48" x14ac:dyDescent="0.2">
      <c r="Q316" s="13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  <c r="AD316" s="126"/>
      <c r="AE316" s="126"/>
      <c r="AF316" s="126"/>
      <c r="AG316" s="126"/>
      <c r="AH316" s="13"/>
      <c r="AV316" s="13"/>
    </row>
    <row r="317" spans="1:48" x14ac:dyDescent="0.2">
      <c r="A317" s="123" t="s">
        <v>683</v>
      </c>
      <c r="Q317" s="13"/>
      <c r="R317" s="123" t="s">
        <v>921</v>
      </c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  <c r="AD317" s="126"/>
      <c r="AE317" s="126"/>
      <c r="AF317" s="126"/>
      <c r="AG317" s="126"/>
      <c r="AH317" s="13"/>
      <c r="AI317" s="124" t="s">
        <v>684</v>
      </c>
      <c r="AJ317" s="124"/>
      <c r="AK317" s="124">
        <v>2020</v>
      </c>
      <c r="AL317" s="124">
        <v>2019</v>
      </c>
      <c r="AM317" s="124">
        <v>2018</v>
      </c>
      <c r="AN317" s="124">
        <v>2017</v>
      </c>
      <c r="AO317" s="124">
        <v>2016</v>
      </c>
      <c r="AV317" s="13"/>
    </row>
    <row r="318" spans="1:48" x14ac:dyDescent="0.2">
      <c r="Q318" s="13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  <c r="AD318" s="126"/>
      <c r="AE318" s="126"/>
      <c r="AF318" s="126"/>
      <c r="AG318" s="126"/>
      <c r="AH318" s="13"/>
      <c r="AI318" s="124"/>
      <c r="AJ318" s="124"/>
      <c r="AK318" s="124"/>
      <c r="AL318" s="124"/>
      <c r="AM318" s="124"/>
      <c r="AN318" s="124"/>
      <c r="AO318" s="124"/>
      <c r="AV318" s="13"/>
    </row>
    <row r="319" spans="1:48" x14ac:dyDescent="0.2">
      <c r="Q319" s="13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3"/>
      <c r="AI319" s="124" t="s">
        <v>685</v>
      </c>
      <c r="AJ319" s="124"/>
      <c r="AK319" s="124"/>
      <c r="AL319" s="124"/>
      <c r="AM319" s="124"/>
      <c r="AN319" s="124"/>
      <c r="AO319" s="124"/>
      <c r="AV319" s="13"/>
    </row>
    <row r="320" spans="1:48" x14ac:dyDescent="0.2">
      <c r="Q320" s="13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  <c r="AD320" s="126"/>
      <c r="AE320" s="126"/>
      <c r="AF320" s="126"/>
      <c r="AG320" s="126"/>
      <c r="AH320" s="13"/>
      <c r="AI320" s="124" t="s">
        <v>654</v>
      </c>
      <c r="AJ320" s="124"/>
      <c r="AK320" s="124">
        <v>1864.7165400000001</v>
      </c>
      <c r="AL320" s="124">
        <v>1865.4408599999999</v>
      </c>
      <c r="AM320" s="124">
        <v>1865.6828</v>
      </c>
      <c r="AN320" s="124">
        <v>1850.84762</v>
      </c>
      <c r="AO320" s="124">
        <v>1836.7594500000002</v>
      </c>
      <c r="AV320" s="13"/>
    </row>
    <row r="321" spans="1:48" x14ac:dyDescent="0.2">
      <c r="Q321" s="13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  <c r="AD321" s="126"/>
      <c r="AE321" s="126"/>
      <c r="AF321" s="126"/>
      <c r="AG321" s="126"/>
      <c r="AH321" s="13"/>
      <c r="AI321" s="124"/>
      <c r="AJ321" s="124"/>
      <c r="AK321" s="124"/>
      <c r="AL321" s="124"/>
      <c r="AM321" s="124"/>
      <c r="AN321" s="124"/>
      <c r="AO321" s="124"/>
      <c r="AV321" s="13"/>
    </row>
    <row r="322" spans="1:48" x14ac:dyDescent="0.2">
      <c r="Q322" s="13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3"/>
      <c r="AI322" s="124" t="s">
        <v>686</v>
      </c>
      <c r="AJ322" s="124"/>
      <c r="AK322" s="124">
        <v>725.93403999999998</v>
      </c>
      <c r="AL322" s="124">
        <v>781.40264999999988</v>
      </c>
      <c r="AM322" s="124">
        <v>978.95317507491438</v>
      </c>
      <c r="AN322" s="124">
        <v>1021.1198900000001</v>
      </c>
      <c r="AO322" s="124">
        <v>0</v>
      </c>
      <c r="AV322" s="13"/>
    </row>
    <row r="323" spans="1:48" x14ac:dyDescent="0.2">
      <c r="Q323" s="13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  <c r="AD323" s="126"/>
      <c r="AE323" s="126"/>
      <c r="AF323" s="126"/>
      <c r="AG323" s="126"/>
      <c r="AH323" s="13"/>
      <c r="AI323" s="124" t="s">
        <v>655</v>
      </c>
      <c r="AJ323" s="124"/>
      <c r="AK323" s="124">
        <v>262.35371000000004</v>
      </c>
      <c r="AL323" s="124">
        <v>261.26756</v>
      </c>
      <c r="AM323" s="124">
        <v>259.61292999999995</v>
      </c>
      <c r="AN323" s="124">
        <v>253.36683999999985</v>
      </c>
      <c r="AO323" s="124">
        <v>251.29755999999983</v>
      </c>
      <c r="AV323" s="13"/>
    </row>
    <row r="324" spans="1:48" x14ac:dyDescent="0.2">
      <c r="Q324" s="13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  <c r="AD324" s="126"/>
      <c r="AE324" s="126"/>
      <c r="AF324" s="126"/>
      <c r="AG324" s="126"/>
      <c r="AH324" s="13"/>
      <c r="AI324" s="124" t="s">
        <v>687</v>
      </c>
      <c r="AJ324" s="124"/>
      <c r="AK324" s="124">
        <v>2.7670050482609905</v>
      </c>
      <c r="AL324" s="124">
        <v>2.9908138997432361</v>
      </c>
      <c r="AM324" s="124">
        <v>3.7708182526768392</v>
      </c>
      <c r="AN324" s="124">
        <v>4.0302033604713259</v>
      </c>
      <c r="AO324" s="124">
        <v>0</v>
      </c>
      <c r="AV324" s="13"/>
    </row>
    <row r="325" spans="1:48" x14ac:dyDescent="0.2">
      <c r="Q325" s="13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  <c r="AD325" s="126"/>
      <c r="AE325" s="126"/>
      <c r="AF325" s="126"/>
      <c r="AG325" s="126"/>
      <c r="AH325" s="13"/>
      <c r="AI325" s="124"/>
      <c r="AJ325" s="124"/>
      <c r="AK325" s="124"/>
      <c r="AL325" s="124"/>
      <c r="AM325" s="124"/>
      <c r="AN325" s="124"/>
      <c r="AO325" s="124"/>
      <c r="AV325" s="13"/>
    </row>
    <row r="326" spans="1:48" x14ac:dyDescent="0.2">
      <c r="Q326" s="13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  <c r="AD326" s="126"/>
      <c r="AE326" s="126"/>
      <c r="AF326" s="126"/>
      <c r="AG326" s="126"/>
      <c r="AH326" s="13"/>
      <c r="AI326" s="124" t="s">
        <v>688</v>
      </c>
      <c r="AJ326" s="124"/>
      <c r="AK326" s="124"/>
      <c r="AL326" s="124"/>
      <c r="AM326" s="124"/>
      <c r="AN326" s="124"/>
      <c r="AO326" s="124"/>
      <c r="AV326" s="13"/>
    </row>
    <row r="327" spans="1:48" x14ac:dyDescent="0.2">
      <c r="Q327" s="13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  <c r="AD327" s="126"/>
      <c r="AE327" s="126"/>
      <c r="AF327" s="126"/>
      <c r="AG327" s="126"/>
      <c r="AH327" s="13"/>
      <c r="AI327" s="124" t="s">
        <v>654</v>
      </c>
      <c r="AJ327" s="124"/>
      <c r="AK327" s="124" t="s">
        <v>689</v>
      </c>
      <c r="AL327" s="124">
        <v>4343.7030000000004</v>
      </c>
      <c r="AM327" s="124">
        <v>4245.5690000000004</v>
      </c>
      <c r="AN327" s="124">
        <v>4177.7690000000002</v>
      </c>
      <c r="AO327" s="124">
        <v>4090.5079999999998</v>
      </c>
      <c r="AV327" s="13"/>
    </row>
    <row r="328" spans="1:48" x14ac:dyDescent="0.2">
      <c r="Q328" s="13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  <c r="AD328" s="126"/>
      <c r="AE328" s="126"/>
      <c r="AF328" s="126"/>
      <c r="AG328" s="126"/>
      <c r="AH328" s="13"/>
      <c r="AI328" s="124" t="s">
        <v>655</v>
      </c>
      <c r="AJ328" s="124"/>
      <c r="AK328" s="124" t="s">
        <v>689</v>
      </c>
      <c r="AL328" s="124">
        <v>1182.4639999999999</v>
      </c>
      <c r="AM328" s="124">
        <v>1164.1679999999999</v>
      </c>
      <c r="AN328" s="124">
        <v>1140.6959999999999</v>
      </c>
      <c r="AO328" s="124">
        <v>1114.1120000000001</v>
      </c>
      <c r="AV328" s="13"/>
    </row>
    <row r="329" spans="1:48" x14ac:dyDescent="0.2">
      <c r="Q329" s="13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3"/>
      <c r="AI329" s="124" t="s">
        <v>687</v>
      </c>
      <c r="AJ329" s="124"/>
      <c r="AK329" s="124" t="s">
        <v>689</v>
      </c>
      <c r="AL329" s="124">
        <v>3.6734336098181428</v>
      </c>
      <c r="AM329" s="124">
        <v>3.64686969578274</v>
      </c>
      <c r="AN329" s="124">
        <v>3.6624736126014299</v>
      </c>
      <c r="AO329" s="124">
        <v>3.671541101792279</v>
      </c>
      <c r="AV329" s="13"/>
    </row>
    <row r="330" spans="1:48" x14ac:dyDescent="0.2">
      <c r="Q330" s="13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3"/>
      <c r="AV330" s="13"/>
    </row>
    <row r="331" spans="1:48" x14ac:dyDescent="0.2">
      <c r="Q331" s="13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  <c r="AD331" s="126"/>
      <c r="AE331" s="126"/>
      <c r="AF331" s="126"/>
      <c r="AG331" s="126"/>
      <c r="AH331" s="13"/>
      <c r="AV331" s="13"/>
    </row>
    <row r="332" spans="1:48" x14ac:dyDescent="0.2">
      <c r="Q332" s="13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  <c r="AD332" s="126"/>
      <c r="AE332" s="126"/>
      <c r="AF332" s="126"/>
      <c r="AG332" s="126"/>
      <c r="AH332" s="13"/>
      <c r="AV332" s="13"/>
    </row>
    <row r="333" spans="1:48" x14ac:dyDescent="0.2">
      <c r="Q333" s="13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  <c r="AD333" s="126"/>
      <c r="AE333" s="126"/>
      <c r="AF333" s="126"/>
      <c r="AG333" s="126"/>
      <c r="AH333" s="13"/>
      <c r="AV333" s="13"/>
    </row>
    <row r="334" spans="1:48" x14ac:dyDescent="0.2">
      <c r="Q334" s="13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  <c r="AD334" s="126"/>
      <c r="AE334" s="126"/>
      <c r="AF334" s="126"/>
      <c r="AG334" s="126"/>
      <c r="AH334" s="13"/>
      <c r="AV334" s="13"/>
    </row>
    <row r="335" spans="1:48" x14ac:dyDescent="0.2">
      <c r="A335" s="122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</row>
    <row r="336" spans="1:48" x14ac:dyDescent="0.2">
      <c r="Q336" s="13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  <c r="AD336" s="126"/>
      <c r="AE336" s="126"/>
      <c r="AF336" s="126"/>
      <c r="AG336" s="126"/>
      <c r="AH336" s="13"/>
      <c r="AV336" s="13"/>
    </row>
    <row r="337" spans="1:48" x14ac:dyDescent="0.2">
      <c r="A337" s="123" t="s">
        <v>690</v>
      </c>
      <c r="Q337" s="13"/>
      <c r="R337" s="123" t="s">
        <v>920</v>
      </c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  <c r="AD337" s="126"/>
      <c r="AE337" s="126"/>
      <c r="AF337" s="126"/>
      <c r="AG337" s="126"/>
      <c r="AH337" s="13"/>
      <c r="AI337" s="124" t="s">
        <v>623</v>
      </c>
      <c r="AJ337" s="124"/>
      <c r="AK337" s="124">
        <v>2020</v>
      </c>
      <c r="AL337" s="124">
        <v>2019</v>
      </c>
      <c r="AM337" s="124">
        <v>2018</v>
      </c>
      <c r="AN337" s="124">
        <v>2017</v>
      </c>
      <c r="AO337" s="124">
        <v>2016</v>
      </c>
      <c r="AV337" s="13"/>
    </row>
    <row r="338" spans="1:48" x14ac:dyDescent="0.2">
      <c r="Q338" s="13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  <c r="AD338" s="126"/>
      <c r="AE338" s="126"/>
      <c r="AF338" s="126"/>
      <c r="AG338" s="126"/>
      <c r="AH338" s="13"/>
      <c r="AI338" s="124"/>
      <c r="AJ338" s="124"/>
      <c r="AK338" s="124"/>
      <c r="AL338" s="124"/>
      <c r="AM338" s="124"/>
      <c r="AN338" s="124"/>
      <c r="AO338" s="124"/>
      <c r="AV338" s="13"/>
    </row>
    <row r="339" spans="1:48" x14ac:dyDescent="0.2">
      <c r="Q339" s="13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  <c r="AD339" s="126"/>
      <c r="AE339" s="126"/>
      <c r="AF339" s="126"/>
      <c r="AG339" s="126"/>
      <c r="AH339" s="13"/>
      <c r="AI339" s="124" t="s">
        <v>631</v>
      </c>
      <c r="AJ339" s="124"/>
      <c r="AK339" s="124">
        <v>806.48943295435754</v>
      </c>
      <c r="AL339" s="124">
        <v>1660.8090677526166</v>
      </c>
      <c r="AM339" s="124">
        <v>1299.6383462182775</v>
      </c>
      <c r="AN339" s="124">
        <v>1659.0352041186813</v>
      </c>
      <c r="AO339" s="124">
        <v>2568.9004707310214</v>
      </c>
      <c r="AV339" s="13"/>
    </row>
    <row r="340" spans="1:48" x14ac:dyDescent="0.2">
      <c r="Q340" s="13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  <c r="AD340" s="126"/>
      <c r="AE340" s="126"/>
      <c r="AF340" s="126"/>
      <c r="AG340" s="126"/>
      <c r="AH340" s="13"/>
      <c r="AI340" s="124" t="s">
        <v>691</v>
      </c>
      <c r="AJ340" s="124"/>
      <c r="AK340" s="124">
        <v>54.594416159984505</v>
      </c>
      <c r="AL340" s="124">
        <v>-746.42354683824703</v>
      </c>
      <c r="AM340" s="124">
        <v>776.47518719360062</v>
      </c>
      <c r="AN340" s="124">
        <v>-612.21901448952451</v>
      </c>
      <c r="AO340" s="124">
        <v>-1592.0088588856081</v>
      </c>
      <c r="AV340" s="13"/>
    </row>
    <row r="341" spans="1:48" x14ac:dyDescent="0.2">
      <c r="Q341" s="13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  <c r="AD341" s="126"/>
      <c r="AE341" s="126"/>
      <c r="AF341" s="126"/>
      <c r="AG341" s="126"/>
      <c r="AH341" s="13"/>
      <c r="AI341" s="124" t="s">
        <v>633</v>
      </c>
      <c r="AJ341" s="124"/>
      <c r="AK341" s="124">
        <v>861.083849114342</v>
      </c>
      <c r="AL341" s="124">
        <v>914.38552091436952</v>
      </c>
      <c r="AM341" s="124">
        <v>2076.1135334118781</v>
      </c>
      <c r="AN341" s="124">
        <v>1046.8161896291567</v>
      </c>
      <c r="AO341" s="124">
        <v>976.89161184541331</v>
      </c>
      <c r="AV341" s="13"/>
    </row>
    <row r="342" spans="1:48" x14ac:dyDescent="0.2">
      <c r="Q342" s="13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  <c r="AD342" s="126"/>
      <c r="AE342" s="126"/>
      <c r="AF342" s="126"/>
      <c r="AG342" s="126"/>
      <c r="AH342" s="13"/>
      <c r="AI342" s="124" t="s">
        <v>692</v>
      </c>
      <c r="AJ342" s="124"/>
      <c r="AK342" s="124">
        <v>-450.48456893000002</v>
      </c>
      <c r="AL342" s="124">
        <v>-463.74428808999994</v>
      </c>
      <c r="AM342" s="124">
        <v>-1542.1837427099999</v>
      </c>
      <c r="AN342" s="124">
        <v>-493.11865847999997</v>
      </c>
      <c r="AO342" s="124">
        <v>-375.17258742000001</v>
      </c>
      <c r="AV342" s="13"/>
    </row>
    <row r="343" spans="1:48" x14ac:dyDescent="0.2">
      <c r="Q343" s="13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  <c r="AD343" s="126"/>
      <c r="AE343" s="126"/>
      <c r="AF343" s="126"/>
      <c r="AG343" s="126"/>
      <c r="AH343" s="13"/>
      <c r="AI343" s="124" t="s">
        <v>72</v>
      </c>
      <c r="AJ343" s="124"/>
      <c r="AK343" s="124">
        <v>410.59928018434198</v>
      </c>
      <c r="AL343" s="124">
        <v>450.64123282436958</v>
      </c>
      <c r="AM343" s="124">
        <v>533.92979070187812</v>
      </c>
      <c r="AN343" s="124">
        <v>553.6975311491567</v>
      </c>
      <c r="AO343" s="124">
        <v>601.71902442541329</v>
      </c>
      <c r="AV343" s="13"/>
    </row>
    <row r="344" spans="1:48" x14ac:dyDescent="0.2">
      <c r="Q344" s="13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  <c r="AD344" s="126"/>
      <c r="AE344" s="126"/>
      <c r="AF344" s="126"/>
      <c r="AG344" s="126"/>
      <c r="AH344" s="13"/>
      <c r="AV344" s="13"/>
    </row>
    <row r="345" spans="1:48" x14ac:dyDescent="0.2">
      <c r="Q345" s="13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  <c r="AD345" s="126"/>
      <c r="AE345" s="126"/>
      <c r="AF345" s="126"/>
      <c r="AG345" s="126"/>
      <c r="AH345" s="13"/>
      <c r="AV345" s="13"/>
    </row>
    <row r="346" spans="1:48" x14ac:dyDescent="0.2">
      <c r="Q346" s="13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  <c r="AD346" s="126"/>
      <c r="AE346" s="126"/>
      <c r="AF346" s="126"/>
      <c r="AG346" s="126"/>
      <c r="AH346" s="13"/>
      <c r="AV346" s="13"/>
    </row>
    <row r="347" spans="1:48" x14ac:dyDescent="0.2">
      <c r="Q347" s="13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  <c r="AD347" s="126"/>
      <c r="AE347" s="126"/>
      <c r="AF347" s="126"/>
      <c r="AG347" s="126"/>
      <c r="AH347" s="13"/>
      <c r="AV347" s="13"/>
    </row>
    <row r="348" spans="1:48" x14ac:dyDescent="0.2">
      <c r="Q348" s="13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  <c r="AD348" s="126"/>
      <c r="AE348" s="126"/>
      <c r="AF348" s="126"/>
      <c r="AG348" s="126"/>
      <c r="AH348" s="13"/>
      <c r="AV348" s="13"/>
    </row>
    <row r="349" spans="1:48" x14ac:dyDescent="0.2">
      <c r="Q349" s="13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3"/>
      <c r="AV349" s="13"/>
    </row>
    <row r="350" spans="1:48" x14ac:dyDescent="0.2">
      <c r="A350" s="122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</row>
    <row r="351" spans="1:48" x14ac:dyDescent="0.2">
      <c r="Q351" s="13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3"/>
      <c r="AV351" s="13"/>
    </row>
    <row r="352" spans="1:48" x14ac:dyDescent="0.2">
      <c r="A352" s="123" t="s">
        <v>693</v>
      </c>
      <c r="Q352" s="13"/>
      <c r="R352" s="123" t="s">
        <v>919</v>
      </c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3"/>
      <c r="AI352" s="124" t="s">
        <v>623</v>
      </c>
      <c r="AJ352" s="124" t="s">
        <v>694</v>
      </c>
      <c r="AK352" s="124" t="s">
        <v>695</v>
      </c>
      <c r="AL352" s="124" t="s">
        <v>696</v>
      </c>
      <c r="AV352" s="13"/>
    </row>
    <row r="353" spans="17:48" x14ac:dyDescent="0.2">
      <c r="Q353" s="13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3"/>
      <c r="AI353" s="124" t="s">
        <v>624</v>
      </c>
      <c r="AJ353" s="124"/>
      <c r="AK353" s="124"/>
      <c r="AL353" s="124"/>
      <c r="AV353" s="13"/>
    </row>
    <row r="354" spans="17:48" x14ac:dyDescent="0.2">
      <c r="Q354" s="13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3"/>
      <c r="AI354" s="124" t="s">
        <v>47</v>
      </c>
      <c r="AJ354" s="124">
        <v>2975.2781580363994</v>
      </c>
      <c r="AK354" s="124">
        <v>2705.3093945858318</v>
      </c>
      <c r="AL354" s="124">
        <v>269.96876345056751</v>
      </c>
      <c r="AV354" s="13"/>
    </row>
    <row r="355" spans="17:48" x14ac:dyDescent="0.2">
      <c r="Q355" s="13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3"/>
      <c r="AI355" s="124" t="s">
        <v>58</v>
      </c>
      <c r="AJ355" s="124">
        <v>-2768.7274813575668</v>
      </c>
      <c r="AK355" s="124">
        <v>-2545.8011520957907</v>
      </c>
      <c r="AL355" s="124">
        <v>-222.92632926177629</v>
      </c>
      <c r="AV355" s="13"/>
    </row>
    <row r="356" spans="17:48" x14ac:dyDescent="0.2">
      <c r="Q356" s="13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3"/>
      <c r="AI356" s="124" t="s">
        <v>625</v>
      </c>
      <c r="AJ356" s="124">
        <v>206.5506766788323</v>
      </c>
      <c r="AK356" s="124">
        <v>159.50824249004108</v>
      </c>
      <c r="AL356" s="124">
        <v>47.042434188791219</v>
      </c>
      <c r="AV356" s="13"/>
    </row>
    <row r="357" spans="17:48" x14ac:dyDescent="0.2">
      <c r="Q357" s="13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3"/>
      <c r="AI357" s="124"/>
      <c r="AJ357" s="124"/>
      <c r="AK357" s="124"/>
      <c r="AL357" s="124"/>
      <c r="AV357" s="13"/>
    </row>
    <row r="358" spans="17:48" x14ac:dyDescent="0.2">
      <c r="Q358" s="13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3"/>
      <c r="AI358" s="124" t="s">
        <v>626</v>
      </c>
      <c r="AJ358" s="124"/>
      <c r="AK358" s="124"/>
      <c r="AL358" s="124"/>
      <c r="AV358" s="13"/>
    </row>
    <row r="359" spans="17:48" x14ac:dyDescent="0.2">
      <c r="Q359" s="13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3"/>
      <c r="AI359" s="124" t="s">
        <v>47</v>
      </c>
      <c r="AJ359" s="124">
        <v>2301.7393735022088</v>
      </c>
      <c r="AK359" s="124">
        <v>1795.1252670948797</v>
      </c>
      <c r="AL359" s="124">
        <v>506.61410640732919</v>
      </c>
      <c r="AV359" s="13"/>
    </row>
    <row r="360" spans="17:48" x14ac:dyDescent="0.2">
      <c r="Q360" s="13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3"/>
      <c r="AI360" s="124" t="s">
        <v>58</v>
      </c>
      <c r="AJ360" s="124">
        <v>-1666.3314041360504</v>
      </c>
      <c r="AK360" s="124">
        <v>-1321.450018180695</v>
      </c>
      <c r="AL360" s="124">
        <v>-344.88138595535554</v>
      </c>
      <c r="AV360" s="13"/>
    </row>
    <row r="361" spans="17:48" x14ac:dyDescent="0.2">
      <c r="Q361" s="13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3"/>
      <c r="AI361" s="124" t="s">
        <v>625</v>
      </c>
      <c r="AJ361" s="124">
        <v>635.40796936615834</v>
      </c>
      <c r="AK361" s="124">
        <v>473.67524891418475</v>
      </c>
      <c r="AL361" s="124">
        <v>161.73272045197365</v>
      </c>
      <c r="AV361" s="13"/>
    </row>
    <row r="362" spans="17:48" x14ac:dyDescent="0.2">
      <c r="Q362" s="13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3"/>
      <c r="AI362" s="124"/>
      <c r="AJ362" s="124"/>
      <c r="AK362" s="124"/>
      <c r="AL362" s="124"/>
      <c r="AV362" s="13"/>
    </row>
    <row r="363" spans="17:48" x14ac:dyDescent="0.2">
      <c r="Q363" s="13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3"/>
      <c r="AI363" s="124" t="s">
        <v>588</v>
      </c>
      <c r="AJ363" s="124"/>
      <c r="AK363" s="124"/>
      <c r="AL363" s="124"/>
      <c r="AV363" s="13"/>
    </row>
    <row r="364" spans="17:48" x14ac:dyDescent="0.2">
      <c r="Q364" s="13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3"/>
      <c r="AI364" s="124" t="s">
        <v>47</v>
      </c>
      <c r="AJ364" s="124">
        <v>711.03775893139073</v>
      </c>
      <c r="AK364" s="124">
        <v>633.96676093533517</v>
      </c>
      <c r="AL364" s="124">
        <v>77.070997996055581</v>
      </c>
      <c r="AV364" s="13"/>
    </row>
    <row r="365" spans="17:48" x14ac:dyDescent="0.2">
      <c r="Q365" s="13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3"/>
      <c r="AI365" s="124" t="s">
        <v>58</v>
      </c>
      <c r="AJ365" s="124">
        <v>-746.50697202202389</v>
      </c>
      <c r="AK365" s="124">
        <v>-694.19085532466602</v>
      </c>
      <c r="AL365" s="124">
        <v>-52.316116697357884</v>
      </c>
      <c r="AV365" s="13"/>
    </row>
    <row r="366" spans="17:48" x14ac:dyDescent="0.2">
      <c r="Q366" s="13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3"/>
      <c r="AI366" s="124" t="s">
        <v>625</v>
      </c>
      <c r="AJ366" s="124">
        <v>-35.469213090633147</v>
      </c>
      <c r="AK366" s="124">
        <v>-60.224094389330844</v>
      </c>
      <c r="AL366" s="124">
        <v>24.754881298697697</v>
      </c>
      <c r="AV366" s="13"/>
    </row>
    <row r="367" spans="17:48" x14ac:dyDescent="0.2">
      <c r="Q367" s="13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3"/>
      <c r="AI367" s="124"/>
      <c r="AJ367" s="124"/>
      <c r="AK367" s="124"/>
      <c r="AL367" s="124"/>
      <c r="AV367" s="13"/>
    </row>
    <row r="368" spans="17:48" x14ac:dyDescent="0.2">
      <c r="Q368" s="13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3"/>
      <c r="AI368" s="124" t="s">
        <v>697</v>
      </c>
      <c r="AJ368" s="124"/>
      <c r="AK368" s="124"/>
      <c r="AL368" s="124"/>
      <c r="AV368" s="13"/>
    </row>
    <row r="369" spans="17:48" x14ac:dyDescent="0.2">
      <c r="Q369" s="13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3"/>
      <c r="AI369" s="124" t="s">
        <v>628</v>
      </c>
      <c r="AJ369" s="124">
        <v>206.5506766788323</v>
      </c>
      <c r="AK369" s="124">
        <v>159.50824249004108</v>
      </c>
      <c r="AL369" s="124">
        <v>47.042434188791219</v>
      </c>
      <c r="AV369" s="13"/>
    </row>
    <row r="370" spans="17:48" x14ac:dyDescent="0.2">
      <c r="Q370" s="13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3"/>
      <c r="AI370" s="124" t="s">
        <v>629</v>
      </c>
      <c r="AJ370" s="124">
        <v>635.40796936615834</v>
      </c>
      <c r="AK370" s="124">
        <v>473.67524891418475</v>
      </c>
      <c r="AL370" s="124">
        <v>161.73272045197365</v>
      </c>
      <c r="AV370" s="13"/>
    </row>
    <row r="371" spans="17:48" x14ac:dyDescent="0.2">
      <c r="Q371" s="13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3"/>
      <c r="AI371" s="124" t="s">
        <v>630</v>
      </c>
      <c r="AJ371" s="124">
        <v>-35.469213090633147</v>
      </c>
      <c r="AK371" s="124">
        <v>-60.224094389330844</v>
      </c>
      <c r="AL371" s="124">
        <v>24.754881298697697</v>
      </c>
      <c r="AV371" s="13"/>
    </row>
    <row r="372" spans="17:48" x14ac:dyDescent="0.2">
      <c r="Q372" s="13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3"/>
      <c r="AI372" s="124" t="s">
        <v>631</v>
      </c>
      <c r="AJ372" s="124">
        <v>806.48943295435754</v>
      </c>
      <c r="AK372" s="124">
        <v>572.95939701489499</v>
      </c>
      <c r="AL372" s="124">
        <v>233.53003593946255</v>
      </c>
      <c r="AV372" s="13"/>
    </row>
    <row r="373" spans="17:48" x14ac:dyDescent="0.2">
      <c r="Q373" s="13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3"/>
      <c r="AI373" s="124" t="s">
        <v>698</v>
      </c>
      <c r="AJ373" s="124">
        <v>54.594416159984533</v>
      </c>
      <c r="AK373" s="124">
        <v>110.31204720396194</v>
      </c>
      <c r="AL373" s="124">
        <v>-55.717631043977406</v>
      </c>
      <c r="AV373" s="13"/>
    </row>
    <row r="374" spans="17:48" x14ac:dyDescent="0.2">
      <c r="Q374" s="13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3"/>
      <c r="AI374" s="124" t="s">
        <v>633</v>
      </c>
      <c r="AJ374" s="124">
        <v>861.08384911434212</v>
      </c>
      <c r="AK374" s="124">
        <v>683.27144421885691</v>
      </c>
      <c r="AL374" s="124">
        <v>177.81240489548514</v>
      </c>
      <c r="AV374" s="13"/>
    </row>
    <row r="375" spans="17:48" x14ac:dyDescent="0.2">
      <c r="Q375" s="13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3"/>
      <c r="AI375" s="124"/>
      <c r="AJ375" s="124"/>
      <c r="AK375" s="124"/>
      <c r="AL375" s="124"/>
      <c r="AV375" s="13"/>
    </row>
    <row r="376" spans="17:48" x14ac:dyDescent="0.2">
      <c r="Q376" s="13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3"/>
      <c r="AI376" s="124" t="s">
        <v>634</v>
      </c>
      <c r="AJ376" s="124"/>
      <c r="AK376" s="124"/>
      <c r="AL376" s="124"/>
      <c r="AV376" s="13"/>
    </row>
    <row r="377" spans="17:48" x14ac:dyDescent="0.2">
      <c r="Q377" s="13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3"/>
      <c r="AI377" s="124" t="s">
        <v>135</v>
      </c>
      <c r="AJ377" s="124">
        <v>450.48505838772479</v>
      </c>
      <c r="AK377" s="124">
        <v>320.41126834926337</v>
      </c>
      <c r="AL377" s="124">
        <v>130.07379003846142</v>
      </c>
      <c r="AV377" s="13"/>
    </row>
    <row r="378" spans="17:48" x14ac:dyDescent="0.2">
      <c r="Q378" s="13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3"/>
      <c r="AI378" s="124" t="s">
        <v>699</v>
      </c>
      <c r="AJ378" s="124">
        <v>410.59879072661732</v>
      </c>
      <c r="AK378" s="124">
        <v>362.86017586959355</v>
      </c>
      <c r="AL378" s="124">
        <v>47.73861485702372</v>
      </c>
      <c r="AV378" s="13"/>
    </row>
    <row r="379" spans="17:48" x14ac:dyDescent="0.2">
      <c r="Q379" s="13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3"/>
      <c r="AI379" s="124" t="s">
        <v>633</v>
      </c>
      <c r="AJ379" s="124">
        <v>861.08384911434212</v>
      </c>
      <c r="AK379" s="124">
        <v>683.27144421885691</v>
      </c>
      <c r="AL379" s="124">
        <v>177.81240489548514</v>
      </c>
      <c r="AV379" s="13"/>
    </row>
    <row r="380" spans="17:48" x14ac:dyDescent="0.2">
      <c r="Q380" s="13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3"/>
      <c r="AV380" s="13"/>
    </row>
    <row r="381" spans="17:48" x14ac:dyDescent="0.2">
      <c r="Q381" s="13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3"/>
      <c r="AV381" s="13"/>
    </row>
    <row r="382" spans="17:48" x14ac:dyDescent="0.2">
      <c r="Q382" s="13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3"/>
      <c r="AV382" s="13"/>
    </row>
    <row r="383" spans="17:48" x14ac:dyDescent="0.2">
      <c r="Q383" s="13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3"/>
      <c r="AV383" s="13"/>
    </row>
    <row r="384" spans="17:48" x14ac:dyDescent="0.2">
      <c r="Q384" s="13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3"/>
      <c r="AV384" s="13"/>
    </row>
    <row r="385" spans="1:48" x14ac:dyDescent="0.2">
      <c r="Q385" s="13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3"/>
      <c r="AV385" s="13"/>
    </row>
    <row r="386" spans="1:48" x14ac:dyDescent="0.2">
      <c r="Q386" s="13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3"/>
      <c r="AV386" s="13"/>
    </row>
    <row r="387" spans="1:48" x14ac:dyDescent="0.2">
      <c r="Q387" s="13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3"/>
      <c r="AV387" s="13"/>
    </row>
    <row r="388" spans="1:48" x14ac:dyDescent="0.2">
      <c r="Q388" s="13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3"/>
      <c r="AV388" s="13"/>
    </row>
    <row r="389" spans="1:48" x14ac:dyDescent="0.2">
      <c r="Q389" s="13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3"/>
      <c r="AV389" s="13"/>
    </row>
    <row r="390" spans="1:48" x14ac:dyDescent="0.2">
      <c r="Q390" s="13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3"/>
      <c r="AV390" s="13"/>
    </row>
    <row r="391" spans="1:48" x14ac:dyDescent="0.2">
      <c r="A391" s="122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</row>
    <row r="392" spans="1:48" x14ac:dyDescent="0.2">
      <c r="Q392" s="13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3"/>
      <c r="AV392" s="13"/>
    </row>
    <row r="393" spans="1:48" x14ac:dyDescent="0.2">
      <c r="A393" s="123" t="s">
        <v>700</v>
      </c>
      <c r="Q393" s="13"/>
      <c r="R393" s="123" t="s">
        <v>918</v>
      </c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3"/>
      <c r="AI393" s="124" t="s">
        <v>623</v>
      </c>
      <c r="AJ393" s="124"/>
      <c r="AK393" s="124" t="s">
        <v>701</v>
      </c>
      <c r="AL393" s="124" t="s">
        <v>702</v>
      </c>
      <c r="AM393" s="124" t="s">
        <v>703</v>
      </c>
      <c r="AN393" s="124" t="s">
        <v>704</v>
      </c>
      <c r="AV393" s="13"/>
    </row>
    <row r="394" spans="1:48" x14ac:dyDescent="0.2">
      <c r="Q394" s="13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3"/>
      <c r="AI394" s="124">
        <v>2016</v>
      </c>
      <c r="AJ394" s="124" t="s">
        <v>705</v>
      </c>
      <c r="AK394" s="124">
        <v>8049.4230080324232</v>
      </c>
      <c r="AL394" s="124">
        <v>601.71861566538337</v>
      </c>
      <c r="AM394" s="124">
        <v>7447.7043923670399</v>
      </c>
      <c r="AN394" s="124">
        <v>0.92524698788162385</v>
      </c>
      <c r="AV394" s="13"/>
    </row>
    <row r="395" spans="1:48" x14ac:dyDescent="0.2">
      <c r="Q395" s="13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3"/>
      <c r="AI395" s="124"/>
      <c r="AJ395" s="124" t="s">
        <v>706</v>
      </c>
      <c r="AK395" s="124">
        <v>7057.4268684912404</v>
      </c>
      <c r="AL395" s="124">
        <v>517.66689365750199</v>
      </c>
      <c r="AM395" s="124">
        <v>6539.7599748337379</v>
      </c>
      <c r="AN395" s="124">
        <v>0.92664934354917783</v>
      </c>
      <c r="AV395" s="13"/>
    </row>
    <row r="396" spans="1:48" x14ac:dyDescent="0.2">
      <c r="Q396" s="13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3"/>
      <c r="AI396" s="124"/>
      <c r="AJ396" s="124" t="s">
        <v>707</v>
      </c>
      <c r="AK396" s="124">
        <v>991.99613954118286</v>
      </c>
      <c r="AL396" s="124">
        <v>84.051722007881324</v>
      </c>
      <c r="AM396" s="124">
        <v>907.94441753330148</v>
      </c>
      <c r="AN396" s="124">
        <v>0.91527011179019613</v>
      </c>
      <c r="AV396" s="13"/>
    </row>
    <row r="397" spans="1:48" x14ac:dyDescent="0.2">
      <c r="Q397" s="13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3"/>
      <c r="AI397" s="124"/>
      <c r="AJ397" s="124"/>
      <c r="AK397" s="124"/>
      <c r="AL397" s="124"/>
      <c r="AM397" s="124"/>
      <c r="AN397" s="124"/>
      <c r="AV397" s="13"/>
    </row>
    <row r="398" spans="1:48" x14ac:dyDescent="0.2">
      <c r="Q398" s="13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3"/>
      <c r="AI398" s="124">
        <v>2017</v>
      </c>
      <c r="AJ398" s="124" t="s">
        <v>705</v>
      </c>
      <c r="AK398" s="124">
        <v>7032.8760368557214</v>
      </c>
      <c r="AL398" s="124">
        <v>553.69716757106028</v>
      </c>
      <c r="AM398" s="124">
        <v>6479.1788692846612</v>
      </c>
      <c r="AN398" s="124">
        <v>0.92127016533927009</v>
      </c>
      <c r="AV398" s="13"/>
    </row>
    <row r="399" spans="1:48" x14ac:dyDescent="0.2">
      <c r="Q399" s="13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3"/>
      <c r="AI399" s="124"/>
      <c r="AJ399" s="124" t="s">
        <v>706</v>
      </c>
      <c r="AK399" s="124">
        <v>6114.5720478661533</v>
      </c>
      <c r="AL399" s="124">
        <v>458.31624858518626</v>
      </c>
      <c r="AM399" s="124">
        <v>5656.255799280967</v>
      </c>
      <c r="AN399" s="124">
        <v>0.92504524519502096</v>
      </c>
      <c r="AV399" s="13"/>
    </row>
    <row r="400" spans="1:48" x14ac:dyDescent="0.2">
      <c r="Q400" s="13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3"/>
      <c r="AI400" s="124"/>
      <c r="AJ400" s="124" t="s">
        <v>707</v>
      </c>
      <c r="AK400" s="124">
        <v>918.3039889895681</v>
      </c>
      <c r="AL400" s="124">
        <v>95.380918985874018</v>
      </c>
      <c r="AM400" s="124">
        <v>822.92307000369408</v>
      </c>
      <c r="AN400" s="124">
        <v>0.89613361138632974</v>
      </c>
      <c r="AV400" s="13"/>
    </row>
    <row r="401" spans="1:48" x14ac:dyDescent="0.2">
      <c r="Q401" s="13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3"/>
      <c r="AI401" s="124"/>
      <c r="AJ401" s="124"/>
      <c r="AK401" s="124"/>
      <c r="AL401" s="124"/>
      <c r="AM401" s="124"/>
      <c r="AN401" s="124"/>
      <c r="AV401" s="13"/>
    </row>
    <row r="402" spans="1:48" x14ac:dyDescent="0.2">
      <c r="Q402" s="13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3"/>
      <c r="AI402" s="124">
        <v>2018</v>
      </c>
      <c r="AJ402" s="124" t="s">
        <v>705</v>
      </c>
      <c r="AK402" s="124">
        <v>7179.7078116330904</v>
      </c>
      <c r="AL402" s="124">
        <v>533.92963725053119</v>
      </c>
      <c r="AM402" s="124">
        <v>6645.778174382559</v>
      </c>
      <c r="AN402" s="124">
        <v>0.92563351444672726</v>
      </c>
      <c r="AV402" s="13"/>
    </row>
    <row r="403" spans="1:48" x14ac:dyDescent="0.2">
      <c r="Q403" s="13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3"/>
      <c r="AI403" s="124"/>
      <c r="AJ403" s="124" t="s">
        <v>706</v>
      </c>
      <c r="AK403" s="124">
        <v>6288.397181054801</v>
      </c>
      <c r="AL403" s="124">
        <v>474.02407200979837</v>
      </c>
      <c r="AM403" s="124">
        <v>5814.3731090450028</v>
      </c>
      <c r="AN403" s="124">
        <v>0.92461925378411192</v>
      </c>
      <c r="AV403" s="13"/>
    </row>
    <row r="404" spans="1:48" x14ac:dyDescent="0.2">
      <c r="Q404" s="13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3"/>
      <c r="AI404" s="124"/>
      <c r="AJ404" s="124" t="s">
        <v>707</v>
      </c>
      <c r="AK404" s="124">
        <v>891.31063057828942</v>
      </c>
      <c r="AL404" s="124">
        <v>59.905565240732869</v>
      </c>
      <c r="AM404" s="124">
        <v>831.40506533755661</v>
      </c>
      <c r="AN404" s="124">
        <v>0.93278935178651956</v>
      </c>
      <c r="AV404" s="13"/>
    </row>
    <row r="405" spans="1:48" x14ac:dyDescent="0.2">
      <c r="Q405" s="13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3"/>
      <c r="AI405" s="124"/>
      <c r="AJ405" s="124"/>
      <c r="AK405" s="124"/>
      <c r="AL405" s="124"/>
      <c r="AM405" s="124"/>
      <c r="AN405" s="124"/>
      <c r="AV405" s="13"/>
    </row>
    <row r="406" spans="1:48" x14ac:dyDescent="0.2">
      <c r="Q406" s="13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3"/>
      <c r="AI406" s="124">
        <v>2019</v>
      </c>
      <c r="AJ406" s="124" t="s">
        <v>705</v>
      </c>
      <c r="AK406" s="124">
        <v>6664.4049113524188</v>
      </c>
      <c r="AL406" s="124">
        <v>450.64214217634515</v>
      </c>
      <c r="AM406" s="124">
        <v>6213.7627691760736</v>
      </c>
      <c r="AN406" s="124">
        <v>0.93238073793975162</v>
      </c>
      <c r="AV406" s="13"/>
    </row>
    <row r="407" spans="1:48" x14ac:dyDescent="0.2">
      <c r="Q407" s="13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3"/>
      <c r="AI407" s="124"/>
      <c r="AJ407" s="124" t="s">
        <v>706</v>
      </c>
      <c r="AK407" s="124">
        <v>5866.7057354334029</v>
      </c>
      <c r="AL407" s="124">
        <v>382.54626167001572</v>
      </c>
      <c r="AM407" s="124">
        <v>5484.1594737633868</v>
      </c>
      <c r="AN407" s="124">
        <v>0.9347936850898223</v>
      </c>
      <c r="AV407" s="13"/>
    </row>
    <row r="408" spans="1:48" x14ac:dyDescent="0.2">
      <c r="Q408" s="13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3"/>
      <c r="AI408" s="124"/>
      <c r="AJ408" s="124" t="s">
        <v>707</v>
      </c>
      <c r="AK408" s="124">
        <v>797.69917591901606</v>
      </c>
      <c r="AL408" s="124">
        <v>68.095880506329422</v>
      </c>
      <c r="AM408" s="124">
        <v>729.60329541268663</v>
      </c>
      <c r="AN408" s="124">
        <v>0.91463463601065242</v>
      </c>
      <c r="AV408" s="13"/>
    </row>
    <row r="409" spans="1:48" x14ac:dyDescent="0.2">
      <c r="Q409" s="13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3"/>
      <c r="AI409" s="124"/>
      <c r="AJ409" s="124"/>
      <c r="AK409" s="124"/>
      <c r="AL409" s="124"/>
      <c r="AM409" s="124"/>
      <c r="AN409" s="124"/>
      <c r="AV409" s="13"/>
    </row>
    <row r="410" spans="1:48" x14ac:dyDescent="0.2">
      <c r="Q410" s="13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3"/>
      <c r="AI410" s="124">
        <v>2020</v>
      </c>
      <c r="AJ410" s="124" t="s">
        <v>705</v>
      </c>
      <c r="AK410" s="124">
        <v>5988.0552904699989</v>
      </c>
      <c r="AL410" s="124">
        <v>410.59879072661761</v>
      </c>
      <c r="AM410" s="124">
        <v>5577.4564997433808</v>
      </c>
      <c r="AN410" s="124">
        <v>0.93143036080844366</v>
      </c>
      <c r="AV410" s="13"/>
    </row>
    <row r="411" spans="1:48" x14ac:dyDescent="0.2">
      <c r="Q411" s="13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3"/>
      <c r="AI411" s="124"/>
      <c r="AJ411" s="124" t="s">
        <v>706</v>
      </c>
      <c r="AK411" s="124">
        <v>5134.4014226160471</v>
      </c>
      <c r="AL411" s="124">
        <v>362.86017586959389</v>
      </c>
      <c r="AM411" s="124">
        <v>4771.541246746453</v>
      </c>
      <c r="AN411" s="124">
        <v>0.92932765750039237</v>
      </c>
      <c r="AV411" s="13"/>
    </row>
    <row r="412" spans="1:48" x14ac:dyDescent="0.2">
      <c r="Q412" s="13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3"/>
      <c r="AI412" s="124"/>
      <c r="AJ412" s="124" t="s">
        <v>707</v>
      </c>
      <c r="AK412" s="124">
        <v>853.65386785395219</v>
      </c>
      <c r="AL412" s="124">
        <v>47.73861485702372</v>
      </c>
      <c r="AM412" s="124">
        <v>805.91525299692853</v>
      </c>
      <c r="AN412" s="124">
        <v>0.94407731675012918</v>
      </c>
      <c r="AV412" s="13"/>
    </row>
    <row r="413" spans="1:48" x14ac:dyDescent="0.2">
      <c r="Q413" s="13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3"/>
      <c r="AV413" s="13"/>
    </row>
    <row r="414" spans="1:48" x14ac:dyDescent="0.2">
      <c r="Q414" s="13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3"/>
      <c r="AV414" s="13"/>
    </row>
    <row r="415" spans="1:48" x14ac:dyDescent="0.2">
      <c r="Q415" s="13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3"/>
      <c r="AV415" s="13"/>
    </row>
    <row r="416" spans="1:48" x14ac:dyDescent="0.2">
      <c r="A416" s="122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</row>
    <row r="417" spans="1:48" x14ac:dyDescent="0.2">
      <c r="Q417" s="13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3"/>
      <c r="AV417" s="13"/>
    </row>
    <row r="418" spans="1:48" x14ac:dyDescent="0.2">
      <c r="A418" s="123" t="s">
        <v>708</v>
      </c>
      <c r="Q418" s="13"/>
      <c r="R418" s="123" t="s">
        <v>917</v>
      </c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3"/>
      <c r="AI418" s="124" t="s">
        <v>623</v>
      </c>
      <c r="AJ418" s="124">
        <v>2020</v>
      </c>
      <c r="AK418" s="124">
        <v>2019</v>
      </c>
      <c r="AL418" s="124">
        <v>2018</v>
      </c>
      <c r="AM418" s="124">
        <v>2017</v>
      </c>
      <c r="AN418" s="124">
        <v>2016</v>
      </c>
      <c r="AV418" s="13"/>
    </row>
    <row r="419" spans="1:48" x14ac:dyDescent="0.2">
      <c r="Q419" s="13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3"/>
      <c r="AI419" s="124"/>
      <c r="AJ419" s="124"/>
      <c r="AK419" s="124"/>
      <c r="AL419" s="124"/>
      <c r="AM419" s="124"/>
      <c r="AN419" s="124"/>
      <c r="AV419" s="13"/>
    </row>
    <row r="420" spans="1:48" x14ac:dyDescent="0.2">
      <c r="Q420" s="13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3"/>
      <c r="AI420" s="124" t="s">
        <v>709</v>
      </c>
      <c r="AJ420" s="124">
        <v>2975.2781580363994</v>
      </c>
      <c r="AK420" s="124">
        <v>3627.2806415482846</v>
      </c>
      <c r="AL420" s="124">
        <v>3954.1640648469997</v>
      </c>
      <c r="AM420" s="124">
        <v>3815.9007452920005</v>
      </c>
      <c r="AN420" s="124">
        <v>4767.2096002500002</v>
      </c>
      <c r="AV420" s="13"/>
    </row>
    <row r="421" spans="1:48" x14ac:dyDescent="0.2">
      <c r="Q421" s="13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3"/>
      <c r="AI421" s="124" t="s">
        <v>710</v>
      </c>
      <c r="AJ421" s="124">
        <v>-2768.7274813575673</v>
      </c>
      <c r="AK421" s="124">
        <v>-2658.6827286386929</v>
      </c>
      <c r="AL421" s="124">
        <v>-3459.4474419641992</v>
      </c>
      <c r="AM421" s="124">
        <v>-3146.3928493959097</v>
      </c>
      <c r="AN421" s="124">
        <v>-3271.476576618521</v>
      </c>
      <c r="AV421" s="13"/>
    </row>
    <row r="422" spans="1:48" x14ac:dyDescent="0.2">
      <c r="Q422" s="13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3"/>
      <c r="AI422" s="124" t="s">
        <v>628</v>
      </c>
      <c r="AJ422" s="124">
        <v>206.55067667883213</v>
      </c>
      <c r="AK422" s="124">
        <v>968.59791290959174</v>
      </c>
      <c r="AL422" s="124">
        <v>494.71662288280049</v>
      </c>
      <c r="AM422" s="124">
        <v>669.50789589609076</v>
      </c>
      <c r="AN422" s="124">
        <v>1495.7330236314792</v>
      </c>
      <c r="AV422" s="13"/>
    </row>
    <row r="423" spans="1:48" x14ac:dyDescent="0.2">
      <c r="Q423" s="13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3"/>
      <c r="AI423" s="124"/>
      <c r="AJ423" s="124"/>
      <c r="AK423" s="124"/>
      <c r="AL423" s="124"/>
      <c r="AM423" s="124"/>
      <c r="AN423" s="124"/>
      <c r="AV423" s="13"/>
    </row>
    <row r="424" spans="1:48" x14ac:dyDescent="0.2">
      <c r="Q424" s="13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3"/>
      <c r="AV424" s="13"/>
    </row>
    <row r="425" spans="1:48" x14ac:dyDescent="0.2">
      <c r="Q425" s="13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3"/>
      <c r="AV425" s="13"/>
    </row>
    <row r="426" spans="1:48" x14ac:dyDescent="0.2">
      <c r="A426" s="122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</row>
    <row r="427" spans="1:48" x14ac:dyDescent="0.2">
      <c r="Q427" s="13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3"/>
      <c r="AV427" s="13"/>
    </row>
    <row r="428" spans="1:48" x14ac:dyDescent="0.2">
      <c r="A428" s="123" t="s">
        <v>711</v>
      </c>
      <c r="Q428" s="13"/>
      <c r="R428" s="123" t="s">
        <v>916</v>
      </c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3"/>
      <c r="AI428" s="124" t="s">
        <v>712</v>
      </c>
      <c r="AJ428" s="124">
        <v>2020</v>
      </c>
      <c r="AK428" s="124">
        <v>2019</v>
      </c>
      <c r="AL428" s="124">
        <v>2018</v>
      </c>
      <c r="AM428" s="124">
        <v>2017</v>
      </c>
      <c r="AN428" s="124">
        <v>2016</v>
      </c>
      <c r="AV428" s="13"/>
    </row>
    <row r="429" spans="1:48" x14ac:dyDescent="0.2">
      <c r="Q429" s="13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3"/>
      <c r="AI429" s="124"/>
      <c r="AJ429" s="124"/>
      <c r="AK429" s="124"/>
      <c r="AL429" s="124"/>
      <c r="AM429" s="124"/>
      <c r="AN429" s="124"/>
      <c r="AV429" s="13"/>
    </row>
    <row r="430" spans="1:48" x14ac:dyDescent="0.2">
      <c r="Q430" s="13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3"/>
      <c r="AI430" s="124" t="s">
        <v>713</v>
      </c>
      <c r="AJ430" s="124" vm="530">
        <v>0.01</v>
      </c>
      <c r="AK430" s="124" vm="15">
        <v>0.01</v>
      </c>
      <c r="AL430" s="124">
        <v>0.01</v>
      </c>
      <c r="AM430" s="124">
        <v>0.01</v>
      </c>
      <c r="AN430" s="124">
        <v>1.2500000000000001E-2</v>
      </c>
      <c r="AV430" s="13"/>
    </row>
    <row r="431" spans="1:48" x14ac:dyDescent="0.2">
      <c r="Q431" s="13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3"/>
      <c r="AV431" s="13"/>
    </row>
    <row r="432" spans="1:48" x14ac:dyDescent="0.2">
      <c r="Q432" s="13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3"/>
      <c r="AV432" s="13"/>
    </row>
    <row r="433" spans="1:48" x14ac:dyDescent="0.2">
      <c r="Q433" s="13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3"/>
      <c r="AV433" s="13"/>
    </row>
    <row r="434" spans="1:48" x14ac:dyDescent="0.2">
      <c r="Q434" s="13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3"/>
      <c r="AV434" s="13"/>
    </row>
    <row r="435" spans="1:48" x14ac:dyDescent="0.2">
      <c r="A435" s="122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</row>
    <row r="436" spans="1:48" x14ac:dyDescent="0.2">
      <c r="Q436" s="13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3"/>
      <c r="AV436" s="13"/>
    </row>
    <row r="437" spans="1:48" x14ac:dyDescent="0.2">
      <c r="A437" s="123" t="s">
        <v>714</v>
      </c>
      <c r="Q437" s="13"/>
      <c r="R437" s="123" t="s">
        <v>915</v>
      </c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3"/>
      <c r="AI437" s="124" t="s">
        <v>712</v>
      </c>
      <c r="AJ437" s="124">
        <v>2020</v>
      </c>
      <c r="AK437" s="124">
        <v>2019</v>
      </c>
      <c r="AL437" s="124">
        <v>2018</v>
      </c>
      <c r="AM437" s="124">
        <v>2017</v>
      </c>
      <c r="AN437" s="124">
        <v>2016</v>
      </c>
      <c r="AV437" s="13"/>
    </row>
    <row r="438" spans="1:48" x14ac:dyDescent="0.2">
      <c r="Q438" s="13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3"/>
      <c r="AI438" s="124"/>
      <c r="AJ438" s="124"/>
      <c r="AK438" s="124"/>
      <c r="AL438" s="124"/>
      <c r="AM438" s="124"/>
      <c r="AN438" s="124"/>
      <c r="AV438" s="13"/>
    </row>
    <row r="439" spans="1:48" x14ac:dyDescent="0.2">
      <c r="Q439" s="13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3"/>
      <c r="AI439" s="124" t="s">
        <v>715</v>
      </c>
      <c r="AJ439" s="124">
        <v>1.8571428571428573E-3</v>
      </c>
      <c r="AK439" s="124">
        <v>2.5000000000000001E-3</v>
      </c>
      <c r="AL439" s="124">
        <v>2.8571428571428571E-3</v>
      </c>
      <c r="AM439" s="124">
        <v>4.1428571428571426E-3</v>
      </c>
      <c r="AN439" s="124">
        <v>7.8571428571428577E-3</v>
      </c>
      <c r="AV439" s="13"/>
    </row>
    <row r="440" spans="1:48" x14ac:dyDescent="0.2">
      <c r="Q440" s="13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3"/>
      <c r="AI440" s="124" t="s">
        <v>716</v>
      </c>
      <c r="AJ440" s="124">
        <v>1.6293193263632992E-3</v>
      </c>
      <c r="AK440" s="124">
        <v>2.4668510902015753E-3</v>
      </c>
      <c r="AL440" s="124">
        <v>1.900990621098283E-3</v>
      </c>
      <c r="AM440" s="124">
        <v>2.2355613704330758E-3</v>
      </c>
      <c r="AN440" s="124">
        <v>6.5313414696443845E-3</v>
      </c>
      <c r="AV440" s="13"/>
    </row>
    <row r="441" spans="1:48" x14ac:dyDescent="0.2">
      <c r="Q441" s="13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3"/>
      <c r="AV441" s="13"/>
    </row>
    <row r="442" spans="1:48" x14ac:dyDescent="0.2">
      <c r="Q442" s="13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3"/>
      <c r="AV442" s="13"/>
    </row>
    <row r="443" spans="1:48" x14ac:dyDescent="0.2">
      <c r="Q443" s="13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3"/>
      <c r="AV443" s="13"/>
    </row>
    <row r="444" spans="1:48" x14ac:dyDescent="0.2">
      <c r="Q444" s="13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3"/>
      <c r="AV444" s="13"/>
    </row>
    <row r="445" spans="1:48" x14ac:dyDescent="0.2">
      <c r="A445" s="122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</row>
    <row r="446" spans="1:48" x14ac:dyDescent="0.2">
      <c r="Q446" s="13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3"/>
      <c r="AV446" s="13"/>
    </row>
    <row r="447" spans="1:48" x14ac:dyDescent="0.2">
      <c r="A447" s="123" t="s">
        <v>717</v>
      </c>
      <c r="Q447" s="13"/>
      <c r="R447" s="123" t="s">
        <v>914</v>
      </c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3"/>
      <c r="AI447" s="124"/>
      <c r="AJ447" s="124" t="s">
        <v>941</v>
      </c>
      <c r="AK447" s="124" t="s">
        <v>942</v>
      </c>
      <c r="AL447" s="124" t="s">
        <v>718</v>
      </c>
      <c r="AV447" s="13"/>
    </row>
    <row r="448" spans="1:48" x14ac:dyDescent="0.2">
      <c r="Q448" s="13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3"/>
      <c r="AI448" s="125">
        <v>36556</v>
      </c>
      <c r="AJ448" s="124">
        <v>3.7839999999999998</v>
      </c>
      <c r="AK448" s="124">
        <v>4.7498416666666676</v>
      </c>
      <c r="AL448" s="124">
        <v>4</v>
      </c>
      <c r="AV448" s="13"/>
    </row>
    <row r="449" spans="17:48" x14ac:dyDescent="0.2">
      <c r="Q449" s="13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3"/>
      <c r="AI449" s="125">
        <v>36585</v>
      </c>
      <c r="AJ449" s="124">
        <v>3.8679999999999999</v>
      </c>
      <c r="AK449" s="124">
        <v>4.7296416666666667</v>
      </c>
      <c r="AL449" s="124">
        <v>4</v>
      </c>
      <c r="AV449" s="13"/>
    </row>
    <row r="450" spans="17:48" x14ac:dyDescent="0.2">
      <c r="Q450" s="13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3"/>
      <c r="AI450" s="125">
        <v>36616</v>
      </c>
      <c r="AJ450" s="124">
        <v>4.1550000000000002</v>
      </c>
      <c r="AK450" s="124">
        <v>4.7103083333333338</v>
      </c>
      <c r="AL450" s="124">
        <v>4</v>
      </c>
      <c r="AV450" s="13"/>
    </row>
    <row r="451" spans="17:48" x14ac:dyDescent="0.2">
      <c r="Q451" s="13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3"/>
      <c r="AI451" s="125">
        <v>36646</v>
      </c>
      <c r="AJ451" s="124">
        <v>4.0759999999999996</v>
      </c>
      <c r="AK451" s="124">
        <v>4.6890333333333327</v>
      </c>
      <c r="AL451" s="124">
        <v>4</v>
      </c>
      <c r="AV451" s="13"/>
    </row>
    <row r="452" spans="17:48" x14ac:dyDescent="0.2">
      <c r="Q452" s="13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3"/>
      <c r="AI452" s="125">
        <v>36677</v>
      </c>
      <c r="AJ452" s="124">
        <v>4.1900000000000004</v>
      </c>
      <c r="AK452" s="124">
        <v>4.6714499999999992</v>
      </c>
      <c r="AL452" s="124">
        <v>4</v>
      </c>
      <c r="AV452" s="13"/>
    </row>
    <row r="453" spans="17:48" x14ac:dyDescent="0.2">
      <c r="Q453" s="13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3"/>
      <c r="AI453" s="125">
        <v>36707</v>
      </c>
      <c r="AJ453" s="124">
        <v>4.008</v>
      </c>
      <c r="AK453" s="124">
        <v>4.6536250000000008</v>
      </c>
      <c r="AL453" s="124">
        <v>4</v>
      </c>
      <c r="AV453" s="13"/>
    </row>
    <row r="454" spans="17:48" x14ac:dyDescent="0.2">
      <c r="Q454" s="13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3"/>
      <c r="AI454" s="125">
        <v>36738</v>
      </c>
      <c r="AJ454" s="124">
        <v>3.976</v>
      </c>
      <c r="AK454" s="124">
        <v>4.6361083333333344</v>
      </c>
      <c r="AL454" s="124">
        <v>4</v>
      </c>
      <c r="AV454" s="13"/>
    </row>
    <row r="455" spans="17:48" x14ac:dyDescent="0.2">
      <c r="Q455" s="13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3"/>
      <c r="AI455" s="125">
        <v>36769</v>
      </c>
      <c r="AJ455" s="124">
        <v>3.84</v>
      </c>
      <c r="AK455" s="124">
        <v>4.6140750000000006</v>
      </c>
      <c r="AL455" s="124">
        <v>4</v>
      </c>
      <c r="AV455" s="13"/>
    </row>
    <row r="456" spans="17:48" x14ac:dyDescent="0.2">
      <c r="Q456" s="13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3"/>
      <c r="AI456" s="125">
        <v>36799</v>
      </c>
      <c r="AJ456" s="124">
        <v>3.9539999999999997</v>
      </c>
      <c r="AK456" s="124">
        <v>4.5927833333333332</v>
      </c>
      <c r="AL456" s="124">
        <v>4</v>
      </c>
      <c r="AV456" s="13"/>
    </row>
    <row r="457" spans="17:48" x14ac:dyDescent="0.2">
      <c r="Q457" s="13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3"/>
      <c r="AI457" s="125">
        <v>36830</v>
      </c>
      <c r="AJ457" s="124">
        <v>3.927</v>
      </c>
      <c r="AK457" s="124">
        <v>4.5714166666666669</v>
      </c>
      <c r="AL457" s="124">
        <v>4</v>
      </c>
      <c r="AV457" s="13"/>
    </row>
    <row r="458" spans="17:48" x14ac:dyDescent="0.2">
      <c r="Q458" s="13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3"/>
      <c r="AI458" s="125">
        <v>36860</v>
      </c>
      <c r="AJ458" s="124">
        <v>3.7709999999999999</v>
      </c>
      <c r="AK458" s="124">
        <v>4.5481500000000006</v>
      </c>
      <c r="AL458" s="124">
        <v>4</v>
      </c>
      <c r="AV458" s="13"/>
    </row>
    <row r="459" spans="17:48" x14ac:dyDescent="0.2">
      <c r="Q459" s="13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3"/>
      <c r="AI459" s="125">
        <v>36891</v>
      </c>
      <c r="AJ459" s="124">
        <v>3.552</v>
      </c>
      <c r="AK459" s="124">
        <v>4.5227416666666658</v>
      </c>
      <c r="AL459" s="124">
        <v>4</v>
      </c>
      <c r="AV459" s="13"/>
    </row>
    <row r="460" spans="17:48" x14ac:dyDescent="0.2">
      <c r="Q460" s="13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3"/>
      <c r="AI460" s="125">
        <v>36922</v>
      </c>
      <c r="AJ460" s="124">
        <v>3.4969999999999999</v>
      </c>
      <c r="AK460" s="124">
        <v>4.4984249999999983</v>
      </c>
      <c r="AL460" s="124">
        <v>4</v>
      </c>
      <c r="AV460" s="13"/>
    </row>
    <row r="461" spans="17:48" x14ac:dyDescent="0.2">
      <c r="Q461" s="13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3"/>
      <c r="AI461" s="125">
        <v>36950</v>
      </c>
      <c r="AJ461" s="124">
        <v>3.492</v>
      </c>
      <c r="AK461" s="124">
        <v>4.4756833333333308</v>
      </c>
      <c r="AL461" s="124">
        <v>4</v>
      </c>
      <c r="AV461" s="13"/>
    </row>
    <row r="462" spans="17:48" x14ac:dyDescent="0.2">
      <c r="Q462" s="13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3"/>
      <c r="AI462" s="125">
        <v>36981</v>
      </c>
      <c r="AJ462" s="124">
        <v>3.327</v>
      </c>
      <c r="AK462" s="124">
        <v>4.4521166666666643</v>
      </c>
      <c r="AL462" s="124">
        <v>4</v>
      </c>
      <c r="AV462" s="13"/>
    </row>
    <row r="463" spans="17:48" x14ac:dyDescent="0.2">
      <c r="Q463" s="13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3"/>
      <c r="AI463" s="125">
        <v>37011</v>
      </c>
      <c r="AJ463" s="124">
        <v>3.5289999999999999</v>
      </c>
      <c r="AK463" s="124">
        <v>4.4313916666666655</v>
      </c>
      <c r="AL463" s="124">
        <v>4</v>
      </c>
      <c r="AV463" s="13"/>
    </row>
    <row r="464" spans="17:48" x14ac:dyDescent="0.2">
      <c r="Q464" s="13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3"/>
      <c r="AI464" s="125">
        <v>37042</v>
      </c>
      <c r="AJ464" s="124">
        <v>3.556</v>
      </c>
      <c r="AK464" s="124">
        <v>4.4125833333333313</v>
      </c>
      <c r="AL464" s="124">
        <v>4</v>
      </c>
      <c r="AV464" s="13"/>
    </row>
    <row r="465" spans="17:48" x14ac:dyDescent="0.2">
      <c r="Q465" s="13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3"/>
      <c r="AI465" s="125">
        <v>37072</v>
      </c>
      <c r="AJ465" s="124">
        <v>3.383</v>
      </c>
      <c r="AK465" s="124">
        <v>4.3910166666666663</v>
      </c>
      <c r="AL465" s="124">
        <v>4</v>
      </c>
      <c r="AV465" s="13"/>
    </row>
    <row r="466" spans="17:48" x14ac:dyDescent="0.2">
      <c r="Q466" s="13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3"/>
      <c r="AI466" s="125">
        <v>37103</v>
      </c>
      <c r="AJ466" s="124">
        <v>3.3570000000000002</v>
      </c>
      <c r="AK466" s="124">
        <v>4.3690249999999997</v>
      </c>
      <c r="AL466" s="124">
        <v>4</v>
      </c>
      <c r="AV466" s="13"/>
    </row>
    <row r="467" spans="17:48" x14ac:dyDescent="0.2">
      <c r="Q467" s="13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3"/>
      <c r="AI467" s="125">
        <v>37134</v>
      </c>
      <c r="AJ467" s="124">
        <v>3.3170000000000002</v>
      </c>
      <c r="AK467" s="124">
        <v>4.3457749999999997</v>
      </c>
      <c r="AL467" s="124">
        <v>4</v>
      </c>
      <c r="AV467" s="13"/>
    </row>
    <row r="468" spans="17:48" x14ac:dyDescent="0.2">
      <c r="Q468" s="13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3"/>
      <c r="AI468" s="125">
        <v>37164</v>
      </c>
      <c r="AJ468" s="124">
        <v>3.302</v>
      </c>
      <c r="AK468" s="124">
        <v>4.3216416666666655</v>
      </c>
      <c r="AL468" s="124">
        <v>4</v>
      </c>
      <c r="AV468" s="13"/>
    </row>
    <row r="469" spans="17:48" x14ac:dyDescent="0.2">
      <c r="Q469" s="13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3"/>
      <c r="AI469" s="125">
        <v>37195</v>
      </c>
      <c r="AJ469" s="124">
        <v>3.0049999999999999</v>
      </c>
      <c r="AK469" s="124">
        <v>4.2908666666666671</v>
      </c>
      <c r="AL469" s="124">
        <v>4</v>
      </c>
      <c r="AV469" s="13"/>
    </row>
    <row r="470" spans="17:48" x14ac:dyDescent="0.2">
      <c r="Q470" s="13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3"/>
      <c r="AI470" s="125">
        <v>37225</v>
      </c>
      <c r="AJ470" s="124">
        <v>3.2610000000000001</v>
      </c>
      <c r="AK470" s="124">
        <v>4.2627333333333324</v>
      </c>
      <c r="AL470" s="124">
        <v>4</v>
      </c>
      <c r="AV470" s="13"/>
    </row>
    <row r="471" spans="17:48" x14ac:dyDescent="0.2">
      <c r="Q471" s="13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3"/>
      <c r="AI471" s="125">
        <v>37256</v>
      </c>
      <c r="AJ471" s="124">
        <v>3.5550000000000002</v>
      </c>
      <c r="AK471" s="124">
        <v>4.2392749999999992</v>
      </c>
      <c r="AL471" s="124">
        <v>4</v>
      </c>
      <c r="AV471" s="13"/>
    </row>
    <row r="472" spans="17:48" x14ac:dyDescent="0.2">
      <c r="Q472" s="13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3"/>
      <c r="AI472" s="125">
        <v>37287</v>
      </c>
      <c r="AJ472" s="124">
        <v>3.59</v>
      </c>
      <c r="AK472" s="124">
        <v>4.2177333333333324</v>
      </c>
      <c r="AL472" s="124">
        <v>4</v>
      </c>
      <c r="AV472" s="13"/>
    </row>
    <row r="473" spans="17:48" x14ac:dyDescent="0.2">
      <c r="Q473" s="13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3"/>
      <c r="AI473" s="125">
        <v>37315</v>
      </c>
      <c r="AJ473" s="124">
        <v>3.61</v>
      </c>
      <c r="AK473" s="124">
        <v>4.1967166666666653</v>
      </c>
      <c r="AL473" s="124">
        <v>4</v>
      </c>
      <c r="AV473" s="13"/>
    </row>
    <row r="474" spans="17:48" x14ac:dyDescent="0.2">
      <c r="Q474" s="13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3"/>
      <c r="AI474" s="125">
        <v>37346</v>
      </c>
      <c r="AJ474" s="124">
        <v>3.6360000000000001</v>
      </c>
      <c r="AK474" s="124">
        <v>4.171383333333333</v>
      </c>
      <c r="AL474" s="124">
        <v>4</v>
      </c>
      <c r="AV474" s="13"/>
    </row>
    <row r="475" spans="17:48" x14ac:dyDescent="0.2">
      <c r="Q475" s="13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3"/>
      <c r="AI475" s="125">
        <v>37376</v>
      </c>
      <c r="AJ475" s="124">
        <v>3.528</v>
      </c>
      <c r="AK475" s="124">
        <v>4.1462416666666666</v>
      </c>
      <c r="AL475" s="124">
        <v>4</v>
      </c>
      <c r="AV475" s="13"/>
    </row>
    <row r="476" spans="17:48" x14ac:dyDescent="0.2">
      <c r="Q476" s="13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3"/>
      <c r="AI476" s="125">
        <v>37407</v>
      </c>
      <c r="AJ476" s="124">
        <v>3.4649999999999999</v>
      </c>
      <c r="AK476" s="124">
        <v>4.1179416666666668</v>
      </c>
      <c r="AL476" s="124">
        <v>4</v>
      </c>
      <c r="AV476" s="13"/>
    </row>
    <row r="477" spans="17:48" x14ac:dyDescent="0.2">
      <c r="Q477" s="13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3"/>
      <c r="AI477" s="125">
        <v>37437</v>
      </c>
      <c r="AJ477" s="124">
        <v>3.2989999999999999</v>
      </c>
      <c r="AK477" s="124">
        <v>4.0877333333333334</v>
      </c>
      <c r="AL477" s="124">
        <v>4</v>
      </c>
      <c r="AV477" s="13"/>
    </row>
    <row r="478" spans="17:48" x14ac:dyDescent="0.2">
      <c r="Q478" s="13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3"/>
      <c r="AI478" s="125">
        <v>37468</v>
      </c>
      <c r="AJ478" s="124">
        <v>3.2480000000000002</v>
      </c>
      <c r="AK478" s="124">
        <v>4.0575750000000008</v>
      </c>
      <c r="AL478" s="124">
        <v>4</v>
      </c>
      <c r="AV478" s="13"/>
    </row>
    <row r="479" spans="17:48" x14ac:dyDescent="0.2">
      <c r="Q479" s="13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3"/>
      <c r="AI479" s="125">
        <v>37499</v>
      </c>
      <c r="AJ479" s="124">
        <v>3.1920000000000002</v>
      </c>
      <c r="AK479" s="124">
        <v>4.0270583333333336</v>
      </c>
      <c r="AL479" s="124">
        <v>4</v>
      </c>
      <c r="AV479" s="13"/>
    </row>
    <row r="480" spans="17:48" x14ac:dyDescent="0.2">
      <c r="Q480" s="13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3"/>
      <c r="AI480" s="125">
        <v>37529</v>
      </c>
      <c r="AJ480" s="124">
        <v>2.7610000000000001</v>
      </c>
      <c r="AK480" s="124">
        <v>3.9976333333333338</v>
      </c>
      <c r="AL480" s="124">
        <v>4</v>
      </c>
      <c r="AV480" s="13"/>
    </row>
    <row r="481" spans="17:48" x14ac:dyDescent="0.2">
      <c r="Q481" s="13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3"/>
      <c r="AI481" s="125">
        <v>37560</v>
      </c>
      <c r="AJ481" s="124">
        <v>2.863</v>
      </c>
      <c r="AK481" s="124">
        <v>3.9707250000000003</v>
      </c>
      <c r="AL481" s="124">
        <v>4</v>
      </c>
      <c r="AV481" s="13"/>
    </row>
    <row r="482" spans="17:48" x14ac:dyDescent="0.2">
      <c r="Q482" s="13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3"/>
      <c r="AI482" s="125">
        <v>37590</v>
      </c>
      <c r="AJ482" s="124">
        <v>2.7989999999999999</v>
      </c>
      <c r="AK482" s="124">
        <v>3.9435250000000006</v>
      </c>
      <c r="AL482" s="124">
        <v>4</v>
      </c>
      <c r="AV482" s="13"/>
    </row>
    <row r="483" spans="17:48" x14ac:dyDescent="0.2">
      <c r="Q483" s="13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3"/>
      <c r="AI483" s="125">
        <v>37621</v>
      </c>
      <c r="AJ483" s="124">
        <v>2.3959999999999999</v>
      </c>
      <c r="AK483" s="124">
        <v>3.9161583333333341</v>
      </c>
      <c r="AL483" s="124">
        <v>4</v>
      </c>
      <c r="AV483" s="13"/>
    </row>
    <row r="484" spans="17:48" x14ac:dyDescent="0.2">
      <c r="Q484" s="13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3"/>
      <c r="AI484" s="125">
        <v>37652</v>
      </c>
      <c r="AJ484" s="124">
        <v>2.3959999999999999</v>
      </c>
      <c r="AK484" s="124">
        <v>3.8899666666666675</v>
      </c>
      <c r="AL484" s="124">
        <v>3.25</v>
      </c>
      <c r="AV484" s="13"/>
    </row>
    <row r="485" spans="17:48" x14ac:dyDescent="0.2">
      <c r="Q485" s="13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3"/>
      <c r="AI485" s="125">
        <v>37680</v>
      </c>
      <c r="AJ485" s="124">
        <v>2.375</v>
      </c>
      <c r="AK485" s="124">
        <v>3.8688666666666678</v>
      </c>
      <c r="AL485" s="124">
        <v>3.25</v>
      </c>
      <c r="AV485" s="13"/>
    </row>
    <row r="486" spans="17:48" x14ac:dyDescent="0.2">
      <c r="Q486" s="13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3"/>
      <c r="AI486" s="125">
        <v>37711</v>
      </c>
      <c r="AJ486" s="124">
        <v>2.5369999999999999</v>
      </c>
      <c r="AK486" s="124">
        <v>3.8509416666666669</v>
      </c>
      <c r="AL486" s="124">
        <v>3.25</v>
      </c>
      <c r="AV486" s="13"/>
    </row>
    <row r="487" spans="17:48" x14ac:dyDescent="0.2">
      <c r="Q487" s="13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3"/>
      <c r="AI487" s="125">
        <v>37741</v>
      </c>
      <c r="AJ487" s="124">
        <v>2.6589999999999998</v>
      </c>
      <c r="AK487" s="124">
        <v>3.8327250000000008</v>
      </c>
      <c r="AL487" s="124">
        <v>3.25</v>
      </c>
      <c r="AV487" s="13"/>
    </row>
    <row r="488" spans="17:48" x14ac:dyDescent="0.2">
      <c r="Q488" s="13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3"/>
      <c r="AI488" s="125">
        <v>37772</v>
      </c>
      <c r="AJ488" s="124">
        <v>2.3580000000000001</v>
      </c>
      <c r="AK488" s="124">
        <v>3.811991666666668</v>
      </c>
      <c r="AL488" s="124">
        <v>3.25</v>
      </c>
      <c r="AV488" s="13"/>
    </row>
    <row r="489" spans="17:48" x14ac:dyDescent="0.2">
      <c r="Q489" s="13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3"/>
      <c r="AI489" s="125">
        <v>37802</v>
      </c>
      <c r="AJ489" s="124">
        <v>2.6070000000000002</v>
      </c>
      <c r="AK489" s="124">
        <v>3.7956666666666679</v>
      </c>
      <c r="AL489" s="124">
        <v>3.25</v>
      </c>
      <c r="AV489" s="13"/>
    </row>
    <row r="490" spans="17:48" x14ac:dyDescent="0.2">
      <c r="Q490" s="13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3"/>
      <c r="AI490" s="125">
        <v>37833</v>
      </c>
      <c r="AJ490" s="124">
        <v>2.6659999999999999</v>
      </c>
      <c r="AK490" s="124">
        <v>3.7800000000000016</v>
      </c>
      <c r="AL490" s="124">
        <v>3.25</v>
      </c>
      <c r="AV490" s="13"/>
    </row>
    <row r="491" spans="17:48" x14ac:dyDescent="0.2">
      <c r="Q491" s="13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3"/>
      <c r="AI491" s="125">
        <v>37864</v>
      </c>
      <c r="AJ491" s="124">
        <v>2.875</v>
      </c>
      <c r="AK491" s="124">
        <v>3.7666333333333344</v>
      </c>
      <c r="AL491" s="124">
        <v>3.25</v>
      </c>
      <c r="AV491" s="13"/>
    </row>
    <row r="492" spans="17:48" x14ac:dyDescent="0.2">
      <c r="Q492" s="13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3"/>
      <c r="AI492" s="125">
        <v>37894</v>
      </c>
      <c r="AJ492" s="124">
        <v>2.7770000000000001</v>
      </c>
      <c r="AK492" s="124">
        <v>3.7526500000000014</v>
      </c>
      <c r="AL492" s="124">
        <v>3.25</v>
      </c>
      <c r="AV492" s="13"/>
    </row>
    <row r="493" spans="17:48" x14ac:dyDescent="0.2">
      <c r="Q493" s="13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3"/>
      <c r="AI493" s="125">
        <v>37925</v>
      </c>
      <c r="AJ493" s="124">
        <v>2.8820000000000001</v>
      </c>
      <c r="AK493" s="124">
        <v>3.7416000000000014</v>
      </c>
      <c r="AL493" s="124">
        <v>3.25</v>
      </c>
      <c r="AV493" s="13"/>
    </row>
    <row r="494" spans="17:48" x14ac:dyDescent="0.2">
      <c r="Q494" s="13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3"/>
      <c r="AI494" s="125">
        <v>37955</v>
      </c>
      <c r="AJ494" s="124">
        <v>2.9929999999999999</v>
      </c>
      <c r="AK494" s="124">
        <v>3.7311500000000013</v>
      </c>
      <c r="AL494" s="124">
        <v>3.25</v>
      </c>
      <c r="AV494" s="13"/>
    </row>
    <row r="495" spans="17:48" x14ac:dyDescent="0.2">
      <c r="Q495" s="13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3"/>
      <c r="AI495" s="125">
        <v>37986</v>
      </c>
      <c r="AJ495" s="124">
        <v>2.7800000000000002</v>
      </c>
      <c r="AK495" s="124">
        <v>3.7198500000000014</v>
      </c>
      <c r="AL495" s="124">
        <v>3.25</v>
      </c>
      <c r="AV495" s="13"/>
    </row>
    <row r="496" spans="17:48" x14ac:dyDescent="0.2">
      <c r="Q496" s="13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3"/>
      <c r="AI496" s="125">
        <v>38017</v>
      </c>
      <c r="AJ496" s="124">
        <v>2.8519999999999999</v>
      </c>
      <c r="AK496" s="124">
        <v>3.7085666666666683</v>
      </c>
      <c r="AL496" s="124">
        <v>2.25</v>
      </c>
      <c r="AV496" s="13"/>
    </row>
    <row r="497" spans="17:48" x14ac:dyDescent="0.2">
      <c r="Q497" s="13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3"/>
      <c r="AI497" s="125">
        <v>38046</v>
      </c>
      <c r="AJ497" s="124">
        <v>2.681</v>
      </c>
      <c r="AK497" s="124">
        <v>3.6937000000000011</v>
      </c>
      <c r="AL497" s="124">
        <v>2.25</v>
      </c>
      <c r="AV497" s="13"/>
    </row>
    <row r="498" spans="17:48" x14ac:dyDescent="0.2">
      <c r="Q498" s="13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3"/>
      <c r="AI498" s="125">
        <v>38077</v>
      </c>
      <c r="AJ498" s="124">
        <v>2.6320000000000001</v>
      </c>
      <c r="AK498" s="124">
        <v>3.6770166666666677</v>
      </c>
      <c r="AL498" s="124">
        <v>2.25</v>
      </c>
      <c r="AV498" s="13"/>
    </row>
    <row r="499" spans="17:48" x14ac:dyDescent="0.2">
      <c r="Q499" s="13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3"/>
      <c r="AI499" s="125">
        <v>38107</v>
      </c>
      <c r="AJ499" s="124">
        <v>2.8090000000000002</v>
      </c>
      <c r="AK499" s="124">
        <v>3.6582416666666679</v>
      </c>
      <c r="AL499" s="124">
        <v>2.25</v>
      </c>
      <c r="AV499" s="13"/>
    </row>
    <row r="500" spans="17:48" x14ac:dyDescent="0.2">
      <c r="Q500" s="13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3"/>
      <c r="AI500" s="125">
        <v>38138</v>
      </c>
      <c r="AJ500" s="124">
        <v>2.8879999999999999</v>
      </c>
      <c r="AK500" s="124">
        <v>3.6402583333333345</v>
      </c>
      <c r="AL500" s="124">
        <v>2.25</v>
      </c>
      <c r="AV500" s="13"/>
    </row>
    <row r="501" spans="17:48" x14ac:dyDescent="0.2">
      <c r="Q501" s="13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3"/>
      <c r="AI501" s="125">
        <v>38168</v>
      </c>
      <c r="AJ501" s="124">
        <v>3.04</v>
      </c>
      <c r="AK501" s="124">
        <v>3.6211416666666678</v>
      </c>
      <c r="AL501" s="124">
        <v>2.25</v>
      </c>
      <c r="AV501" s="13"/>
    </row>
    <row r="502" spans="17:48" x14ac:dyDescent="0.2">
      <c r="Q502" s="13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3"/>
      <c r="AI502" s="125">
        <v>38199</v>
      </c>
      <c r="AJ502" s="124">
        <v>2.9569999999999999</v>
      </c>
      <c r="AK502" s="124">
        <v>3.6018416666666675</v>
      </c>
      <c r="AL502" s="124">
        <v>2.25</v>
      </c>
      <c r="AV502" s="13"/>
    </row>
    <row r="503" spans="17:48" x14ac:dyDescent="0.2">
      <c r="Q503" s="13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3"/>
      <c r="AI503" s="125">
        <v>38230</v>
      </c>
      <c r="AJ503" s="124">
        <v>2.8250000000000002</v>
      </c>
      <c r="AK503" s="124">
        <v>3.5796166666666673</v>
      </c>
      <c r="AL503" s="124">
        <v>2.25</v>
      </c>
      <c r="AV503" s="13"/>
    </row>
    <row r="504" spans="17:48" x14ac:dyDescent="0.2">
      <c r="Q504" s="13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3"/>
      <c r="AI504" s="125">
        <v>38260</v>
      </c>
      <c r="AJ504" s="124">
        <v>2.75</v>
      </c>
      <c r="AK504" s="124">
        <v>3.555566666666667</v>
      </c>
      <c r="AL504" s="124">
        <v>2.25</v>
      </c>
      <c r="AV504" s="13"/>
    </row>
    <row r="505" spans="17:48" x14ac:dyDescent="0.2">
      <c r="Q505" s="13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3"/>
      <c r="AI505" s="125">
        <v>38291</v>
      </c>
      <c r="AJ505" s="124">
        <v>2.6230000000000002</v>
      </c>
      <c r="AK505" s="124">
        <v>3.5308083333333342</v>
      </c>
      <c r="AL505" s="124">
        <v>2.25</v>
      </c>
      <c r="AV505" s="13"/>
    </row>
    <row r="506" spans="17:48" x14ac:dyDescent="0.2">
      <c r="Q506" s="13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3"/>
      <c r="AI506" s="125">
        <v>38321</v>
      </c>
      <c r="AJ506" s="124">
        <v>2.4430000000000001</v>
      </c>
      <c r="AK506" s="124">
        <v>3.5064333333333337</v>
      </c>
      <c r="AL506" s="124">
        <v>2.25</v>
      </c>
      <c r="AV506" s="13"/>
    </row>
    <row r="507" spans="17:48" x14ac:dyDescent="0.2">
      <c r="Q507" s="13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3"/>
      <c r="AI507" s="125">
        <v>38352</v>
      </c>
      <c r="AJ507" s="124">
        <v>2.3820000000000001</v>
      </c>
      <c r="AK507" s="124">
        <v>3.4820833333333341</v>
      </c>
      <c r="AL507" s="124">
        <v>2.25</v>
      </c>
      <c r="AV507" s="13"/>
    </row>
    <row r="508" spans="17:48" x14ac:dyDescent="0.2">
      <c r="Q508" s="13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3"/>
      <c r="AI508" s="125">
        <v>38383</v>
      </c>
      <c r="AJ508" s="124">
        <v>2.2490000000000001</v>
      </c>
      <c r="AK508" s="124">
        <v>3.4564750000000006</v>
      </c>
      <c r="AL508" s="124">
        <v>2.5</v>
      </c>
      <c r="AV508" s="13"/>
    </row>
    <row r="509" spans="17:48" x14ac:dyDescent="0.2">
      <c r="Q509" s="13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3"/>
      <c r="AI509" s="125">
        <v>38411</v>
      </c>
      <c r="AJ509" s="124">
        <v>2.3810000000000002</v>
      </c>
      <c r="AK509" s="124">
        <v>3.4319416666666673</v>
      </c>
      <c r="AL509" s="124">
        <v>2.5</v>
      </c>
      <c r="AV509" s="13"/>
    </row>
    <row r="510" spans="17:48" x14ac:dyDescent="0.2">
      <c r="Q510" s="13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3"/>
      <c r="AI510" s="125">
        <v>38442</v>
      </c>
      <c r="AJ510" s="124">
        <v>2.355</v>
      </c>
      <c r="AK510" s="124">
        <v>3.4084083333333335</v>
      </c>
      <c r="AL510" s="124">
        <v>2.5</v>
      </c>
      <c r="AV510" s="13"/>
    </row>
    <row r="511" spans="17:48" x14ac:dyDescent="0.2">
      <c r="Q511" s="13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3"/>
      <c r="AI511" s="125">
        <v>38472</v>
      </c>
      <c r="AJ511" s="124">
        <v>2.0739999999999998</v>
      </c>
      <c r="AK511" s="124">
        <v>3.38375</v>
      </c>
      <c r="AL511" s="124">
        <v>2.5</v>
      </c>
      <c r="AV511" s="13"/>
    </row>
    <row r="512" spans="17:48" x14ac:dyDescent="0.2">
      <c r="Q512" s="13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3"/>
      <c r="AI512" s="125">
        <v>38503</v>
      </c>
      <c r="AJ512" s="124">
        <v>2.0139999999999998</v>
      </c>
      <c r="AK512" s="124">
        <v>3.3599249999999996</v>
      </c>
      <c r="AL512" s="124">
        <v>2.5</v>
      </c>
      <c r="AV512" s="13"/>
    </row>
    <row r="513" spans="17:48" x14ac:dyDescent="0.2">
      <c r="Q513" s="13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3"/>
      <c r="AI513" s="125">
        <v>38533</v>
      </c>
      <c r="AJ513" s="124">
        <v>1.9990000000000001</v>
      </c>
      <c r="AK513" s="124">
        <v>3.3354500000000007</v>
      </c>
      <c r="AL513" s="124">
        <v>2.5</v>
      </c>
      <c r="AV513" s="13"/>
    </row>
    <row r="514" spans="17:48" x14ac:dyDescent="0.2">
      <c r="Q514" s="13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3"/>
      <c r="AI514" s="125">
        <v>38564</v>
      </c>
      <c r="AJ514" s="124">
        <v>1.9550000000000001</v>
      </c>
      <c r="AK514" s="124">
        <v>3.3112500000000002</v>
      </c>
      <c r="AL514" s="124">
        <v>2.5</v>
      </c>
      <c r="AV514" s="13"/>
    </row>
    <row r="515" spans="17:48" x14ac:dyDescent="0.2">
      <c r="Q515" s="13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3"/>
      <c r="AI515" s="125">
        <v>38595</v>
      </c>
      <c r="AJ515" s="124">
        <v>1.9279999999999999</v>
      </c>
      <c r="AK515" s="124">
        <v>3.2879</v>
      </c>
      <c r="AL515" s="124">
        <v>2.5</v>
      </c>
      <c r="AV515" s="13"/>
    </row>
    <row r="516" spans="17:48" x14ac:dyDescent="0.2">
      <c r="Q516" s="13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3"/>
      <c r="AI516" s="125">
        <v>38625</v>
      </c>
      <c r="AJ516" s="124">
        <v>1.95</v>
      </c>
      <c r="AK516" s="124">
        <v>3.2661916666666668</v>
      </c>
      <c r="AL516" s="124">
        <v>2.5</v>
      </c>
      <c r="AV516" s="13"/>
    </row>
    <row r="517" spans="17:48" x14ac:dyDescent="0.2">
      <c r="Q517" s="13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3"/>
      <c r="AI517" s="125">
        <v>38656</v>
      </c>
      <c r="AJ517" s="124">
        <v>2.097</v>
      </c>
      <c r="AK517" s="124">
        <v>3.2471666666666668</v>
      </c>
      <c r="AL517" s="124">
        <v>2.5</v>
      </c>
      <c r="AV517" s="13"/>
    </row>
    <row r="518" spans="17:48" x14ac:dyDescent="0.2">
      <c r="Q518" s="13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3"/>
      <c r="AI518" s="125">
        <v>38686</v>
      </c>
      <c r="AJ518" s="124">
        <v>2.1840000000000002</v>
      </c>
      <c r="AK518" s="124">
        <v>3.2315583333333326</v>
      </c>
      <c r="AL518" s="124">
        <v>2.5</v>
      </c>
      <c r="AV518" s="13"/>
    </row>
    <row r="519" spans="17:48" x14ac:dyDescent="0.2">
      <c r="Q519" s="13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3"/>
      <c r="AI519" s="125">
        <v>38717</v>
      </c>
      <c r="AJ519" s="124">
        <v>1.96</v>
      </c>
      <c r="AK519" s="124">
        <v>3.2138083333333332</v>
      </c>
      <c r="AL519" s="124">
        <v>2.5</v>
      </c>
      <c r="AV519" s="13"/>
    </row>
    <row r="520" spans="17:48" x14ac:dyDescent="0.2">
      <c r="Q520" s="13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3"/>
      <c r="AI520" s="125">
        <v>38748</v>
      </c>
      <c r="AJ520" s="124">
        <v>2.153</v>
      </c>
      <c r="AK520" s="124">
        <v>3.1947749999999999</v>
      </c>
      <c r="AL520" s="124">
        <v>2.5</v>
      </c>
      <c r="AV520" s="13"/>
    </row>
    <row r="521" spans="17:48" x14ac:dyDescent="0.2">
      <c r="Q521" s="13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3"/>
      <c r="AI521" s="125">
        <v>38776</v>
      </c>
      <c r="AJ521" s="124">
        <v>2.2519999999999998</v>
      </c>
      <c r="AK521" s="124">
        <v>3.1772249999999995</v>
      </c>
      <c r="AL521" s="124">
        <v>2.5</v>
      </c>
      <c r="AV521" s="13"/>
    </row>
    <row r="522" spans="17:48" x14ac:dyDescent="0.2">
      <c r="Q522" s="13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3"/>
      <c r="AI522" s="125">
        <v>38807</v>
      </c>
      <c r="AJ522" s="124">
        <v>2.5169999999999999</v>
      </c>
      <c r="AK522" s="124">
        <v>3.1614833333333334</v>
      </c>
      <c r="AL522" s="124">
        <v>2.5</v>
      </c>
      <c r="AV522" s="13"/>
    </row>
    <row r="523" spans="17:48" x14ac:dyDescent="0.2">
      <c r="Q523" s="13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3"/>
      <c r="AI523" s="125">
        <v>38837</v>
      </c>
      <c r="AJ523" s="124">
        <v>2.7519999999999998</v>
      </c>
      <c r="AK523" s="124">
        <v>3.148341666666667</v>
      </c>
      <c r="AL523" s="124">
        <v>2.5</v>
      </c>
      <c r="AV523" s="13"/>
    </row>
    <row r="524" spans="17:48" x14ac:dyDescent="0.2">
      <c r="Q524" s="13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3"/>
      <c r="AI524" s="125">
        <v>38868</v>
      </c>
      <c r="AJ524" s="124">
        <v>2.7</v>
      </c>
      <c r="AK524" s="124">
        <v>3.1318249999999992</v>
      </c>
      <c r="AL524" s="124">
        <v>2.5</v>
      </c>
      <c r="AV524" s="13"/>
    </row>
    <row r="525" spans="17:48" x14ac:dyDescent="0.2">
      <c r="Q525" s="13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3"/>
      <c r="AI525" s="125">
        <v>38898</v>
      </c>
      <c r="AJ525" s="124">
        <v>2.8479999999999999</v>
      </c>
      <c r="AK525" s="124">
        <v>3.1169999999999995</v>
      </c>
      <c r="AL525" s="124">
        <v>2.5</v>
      </c>
      <c r="AV525" s="13"/>
    </row>
    <row r="526" spans="17:48" x14ac:dyDescent="0.2">
      <c r="Q526" s="13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3"/>
      <c r="AI526" s="125">
        <v>38929</v>
      </c>
      <c r="AJ526" s="124">
        <v>2.742</v>
      </c>
      <c r="AK526" s="124">
        <v>3.1018416666666662</v>
      </c>
      <c r="AL526" s="124">
        <v>2.5</v>
      </c>
      <c r="AV526" s="13"/>
    </row>
    <row r="527" spans="17:48" x14ac:dyDescent="0.2">
      <c r="Q527" s="13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3"/>
      <c r="AI527" s="125">
        <v>38960</v>
      </c>
      <c r="AJ527" s="124">
        <v>2.5470000000000002</v>
      </c>
      <c r="AK527" s="124">
        <v>3.0858416666666666</v>
      </c>
      <c r="AL527" s="124">
        <v>2.5</v>
      </c>
      <c r="AV527" s="13"/>
    </row>
    <row r="528" spans="17:48" x14ac:dyDescent="0.2">
      <c r="Q528" s="13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3"/>
      <c r="AI528" s="125">
        <v>38990</v>
      </c>
      <c r="AJ528" s="124">
        <v>2.3689999999999998</v>
      </c>
      <c r="AK528" s="124">
        <v>3.0701166666666664</v>
      </c>
      <c r="AL528" s="124">
        <v>2.5</v>
      </c>
      <c r="AV528" s="13"/>
    </row>
    <row r="529" spans="17:48" x14ac:dyDescent="0.2">
      <c r="Q529" s="13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3"/>
      <c r="AI529" s="125">
        <v>39021</v>
      </c>
      <c r="AJ529" s="124">
        <v>2.4950000000000001</v>
      </c>
      <c r="AK529" s="124">
        <v>3.0561916666666673</v>
      </c>
      <c r="AL529" s="124">
        <v>2.5</v>
      </c>
      <c r="AV529" s="13"/>
    </row>
    <row r="530" spans="17:48" x14ac:dyDescent="0.2">
      <c r="Q530" s="13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3"/>
      <c r="AI530" s="125">
        <v>39051</v>
      </c>
      <c r="AJ530" s="124">
        <v>2.3410000000000002</v>
      </c>
      <c r="AK530" s="124">
        <v>3.0407750000000004</v>
      </c>
      <c r="AL530" s="124">
        <v>2.5</v>
      </c>
      <c r="AV530" s="13"/>
    </row>
    <row r="531" spans="17:48" x14ac:dyDescent="0.2">
      <c r="Q531" s="13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3"/>
      <c r="AI531" s="125">
        <v>39082</v>
      </c>
      <c r="AJ531" s="124">
        <v>2.4889999999999999</v>
      </c>
      <c r="AK531" s="124">
        <v>3.0271416666666666</v>
      </c>
      <c r="AL531" s="124">
        <v>2.5</v>
      </c>
      <c r="AV531" s="13"/>
    </row>
    <row r="532" spans="17:48" x14ac:dyDescent="0.2">
      <c r="Q532" s="13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3"/>
      <c r="AI532" s="125">
        <v>39113</v>
      </c>
      <c r="AJ532" s="124">
        <v>2.6189999999999998</v>
      </c>
      <c r="AK532" s="124">
        <v>3.0159750000000001</v>
      </c>
      <c r="AL532" s="124">
        <v>2.5</v>
      </c>
      <c r="AV532" s="13"/>
    </row>
    <row r="533" spans="17:48" x14ac:dyDescent="0.2">
      <c r="Q533" s="13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3"/>
      <c r="AI533" s="125">
        <v>39141</v>
      </c>
      <c r="AJ533" s="124">
        <v>2.556</v>
      </c>
      <c r="AK533" s="124">
        <v>3.0079666666666665</v>
      </c>
      <c r="AL533" s="124">
        <v>2.5</v>
      </c>
      <c r="AV533" s="13"/>
    </row>
    <row r="534" spans="17:48" x14ac:dyDescent="0.2">
      <c r="Q534" s="13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3"/>
      <c r="AI534" s="125">
        <v>39172</v>
      </c>
      <c r="AJ534" s="124">
        <v>2.702</v>
      </c>
      <c r="AK534" s="124">
        <v>2.9983749999999989</v>
      </c>
      <c r="AL534" s="124">
        <v>2.5</v>
      </c>
      <c r="AV534" s="13"/>
    </row>
    <row r="535" spans="17:48" x14ac:dyDescent="0.2">
      <c r="Q535" s="13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3"/>
      <c r="AI535" s="125">
        <v>39202</v>
      </c>
      <c r="AJ535" s="124">
        <v>2.8010000000000002</v>
      </c>
      <c r="AK535" s="124">
        <v>2.9903083333333331</v>
      </c>
      <c r="AL535" s="124">
        <v>2.5</v>
      </c>
      <c r="AV535" s="13"/>
    </row>
    <row r="536" spans="17:48" x14ac:dyDescent="0.2">
      <c r="Q536" s="13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3"/>
      <c r="AI536" s="125">
        <v>39233</v>
      </c>
      <c r="AJ536" s="124">
        <v>3.032</v>
      </c>
      <c r="AK536" s="124">
        <v>2.9856916666666655</v>
      </c>
      <c r="AL536" s="124">
        <v>2.5</v>
      </c>
      <c r="AV536" s="13"/>
    </row>
    <row r="537" spans="17:48" x14ac:dyDescent="0.2">
      <c r="Q537" s="13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3"/>
      <c r="AI537" s="125">
        <v>39263</v>
      </c>
      <c r="AJ537" s="124">
        <v>3.194</v>
      </c>
      <c r="AK537" s="124">
        <v>2.9829583333333329</v>
      </c>
      <c r="AL537" s="124">
        <v>2.5</v>
      </c>
      <c r="AV537" s="13"/>
    </row>
    <row r="538" spans="17:48" x14ac:dyDescent="0.2">
      <c r="Q538" s="13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3"/>
      <c r="AI538" s="125">
        <v>39294</v>
      </c>
      <c r="AJ538" s="124">
        <v>3.1080000000000001</v>
      </c>
      <c r="AK538" s="124">
        <v>2.9789833333333333</v>
      </c>
      <c r="AL538" s="124">
        <v>2.5</v>
      </c>
      <c r="AV538" s="13"/>
    </row>
    <row r="539" spans="17:48" x14ac:dyDescent="0.2">
      <c r="Q539" s="13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3"/>
      <c r="AI539" s="125">
        <v>39325</v>
      </c>
      <c r="AJ539" s="124">
        <v>3.0489999999999999</v>
      </c>
      <c r="AK539" s="124">
        <v>2.9736249999999997</v>
      </c>
      <c r="AL539" s="124">
        <v>2.5</v>
      </c>
      <c r="AV539" s="13"/>
    </row>
    <row r="540" spans="17:48" x14ac:dyDescent="0.2">
      <c r="Q540" s="13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3"/>
      <c r="AI540" s="125">
        <v>39355</v>
      </c>
      <c r="AJ540" s="124">
        <v>3.056</v>
      </c>
      <c r="AK540" s="124">
        <v>2.9682249999999999</v>
      </c>
      <c r="AL540" s="124">
        <v>2.5</v>
      </c>
      <c r="AV540" s="13"/>
    </row>
    <row r="541" spans="17:48" x14ac:dyDescent="0.2">
      <c r="Q541" s="13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3"/>
      <c r="AI541" s="125">
        <v>39386</v>
      </c>
      <c r="AJ541" s="124">
        <v>2.9870000000000001</v>
      </c>
      <c r="AK541" s="124">
        <v>2.9621249999999999</v>
      </c>
      <c r="AL541" s="124">
        <v>2.5</v>
      </c>
      <c r="AV541" s="13"/>
    </row>
    <row r="542" spans="17:48" x14ac:dyDescent="0.2">
      <c r="Q542" s="13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3"/>
      <c r="AI542" s="125">
        <v>39416</v>
      </c>
      <c r="AJ542" s="124">
        <v>2.9060000000000001</v>
      </c>
      <c r="AK542" s="124">
        <v>2.9555750000000001</v>
      </c>
      <c r="AL542" s="124">
        <v>2.5</v>
      </c>
      <c r="AV542" s="13"/>
    </row>
    <row r="543" spans="17:48" x14ac:dyDescent="0.2">
      <c r="Q543" s="13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3"/>
      <c r="AI543" s="125">
        <v>39447</v>
      </c>
      <c r="AJ543" s="124">
        <v>3.1110000000000002</v>
      </c>
      <c r="AK543" s="124">
        <v>2.9527916666666658</v>
      </c>
      <c r="AL543" s="124">
        <v>2.5</v>
      </c>
      <c r="AV543" s="13"/>
    </row>
    <row r="544" spans="17:48" x14ac:dyDescent="0.2">
      <c r="Q544" s="13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3"/>
      <c r="AI544" s="125">
        <v>39478</v>
      </c>
      <c r="AJ544" s="124">
        <v>2.9390000000000001</v>
      </c>
      <c r="AK544" s="124">
        <v>2.9515833333333332</v>
      </c>
      <c r="AL544" s="124">
        <v>2.25</v>
      </c>
      <c r="AV544" s="13"/>
    </row>
    <row r="545" spans="17:48" x14ac:dyDescent="0.2">
      <c r="Q545" s="13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3"/>
      <c r="AI545" s="125">
        <v>39507</v>
      </c>
      <c r="AJ545" s="124">
        <v>3.0590000000000002</v>
      </c>
      <c r="AK545" s="124">
        <v>2.9523749999999995</v>
      </c>
      <c r="AL545" s="124">
        <v>2.25</v>
      </c>
      <c r="AV545" s="13"/>
    </row>
    <row r="546" spans="17:48" x14ac:dyDescent="0.2">
      <c r="Q546" s="13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3"/>
      <c r="AI546" s="125">
        <v>39538</v>
      </c>
      <c r="AJ546" s="124">
        <v>3.0329999999999999</v>
      </c>
      <c r="AK546" s="124">
        <v>2.9517416666666674</v>
      </c>
      <c r="AL546" s="124">
        <v>2.25</v>
      </c>
      <c r="AV546" s="13"/>
    </row>
    <row r="547" spans="17:48" x14ac:dyDescent="0.2">
      <c r="Q547" s="13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3"/>
      <c r="AI547" s="125">
        <v>39568</v>
      </c>
      <c r="AJ547" s="124">
        <v>3.242</v>
      </c>
      <c r="AK547" s="124">
        <v>2.9508916666666667</v>
      </c>
      <c r="AL547" s="124">
        <v>2.25</v>
      </c>
      <c r="AV547" s="13"/>
    </row>
    <row r="548" spans="17:48" x14ac:dyDescent="0.2">
      <c r="Q548" s="13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3"/>
      <c r="AI548" s="125">
        <v>39599</v>
      </c>
      <c r="AJ548" s="124">
        <v>3.2839999999999998</v>
      </c>
      <c r="AK548" s="124">
        <v>2.9517666666666669</v>
      </c>
      <c r="AL548" s="124">
        <v>2.25</v>
      </c>
      <c r="AV548" s="13"/>
    </row>
    <row r="549" spans="17:48" x14ac:dyDescent="0.2">
      <c r="Q549" s="13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3"/>
      <c r="AI549" s="125">
        <v>39629</v>
      </c>
      <c r="AJ549" s="124">
        <v>3.29</v>
      </c>
      <c r="AK549" s="124">
        <v>2.9516166666666663</v>
      </c>
      <c r="AL549" s="124">
        <v>2.25</v>
      </c>
      <c r="AV549" s="13"/>
    </row>
    <row r="550" spans="17:48" x14ac:dyDescent="0.2">
      <c r="Q550" s="13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3"/>
      <c r="AI550" s="125">
        <v>39660</v>
      </c>
      <c r="AJ550" s="124">
        <v>3.1659999999999999</v>
      </c>
      <c r="AK550" s="124">
        <v>2.9514166666666668</v>
      </c>
      <c r="AL550" s="124">
        <v>2.25</v>
      </c>
      <c r="AV550" s="13"/>
    </row>
    <row r="551" spans="17:48" x14ac:dyDescent="0.2">
      <c r="Q551" s="13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3"/>
      <c r="AI551" s="125">
        <v>39691</v>
      </c>
      <c r="AJ551" s="124">
        <v>2.9420000000000002</v>
      </c>
      <c r="AK551" s="124">
        <v>2.9510333333333341</v>
      </c>
      <c r="AL551" s="124">
        <v>2.25</v>
      </c>
      <c r="AV551" s="13"/>
    </row>
    <row r="552" spans="17:48" x14ac:dyDescent="0.2">
      <c r="Q552" s="13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3"/>
      <c r="AI552" s="125">
        <v>39721</v>
      </c>
      <c r="AJ552" s="124">
        <v>2.669</v>
      </c>
      <c r="AK552" s="124">
        <v>2.9475583333333337</v>
      </c>
      <c r="AL552" s="124">
        <v>2.25</v>
      </c>
      <c r="AV552" s="13"/>
    </row>
    <row r="553" spans="17:48" x14ac:dyDescent="0.2">
      <c r="Q553" s="13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3"/>
      <c r="AI553" s="125">
        <v>39752</v>
      </c>
      <c r="AJ553" s="124">
        <v>2.7640000000000002</v>
      </c>
      <c r="AK553" s="124">
        <v>2.946308333333334</v>
      </c>
      <c r="AL553" s="124">
        <v>2.25</v>
      </c>
      <c r="AV553" s="13"/>
    </row>
    <row r="554" spans="17:48" x14ac:dyDescent="0.2">
      <c r="Q554" s="13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3"/>
      <c r="AI554" s="125">
        <v>39782</v>
      </c>
      <c r="AJ554" s="124">
        <v>2.226</v>
      </c>
      <c r="AK554" s="124">
        <v>2.9427000000000008</v>
      </c>
      <c r="AL554" s="124">
        <v>2.25</v>
      </c>
      <c r="AV554" s="13"/>
    </row>
    <row r="555" spans="17:48" x14ac:dyDescent="0.2">
      <c r="Q555" s="13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3"/>
      <c r="AI555" s="125">
        <v>39813</v>
      </c>
      <c r="AJ555" s="124">
        <v>2.1480000000000001</v>
      </c>
      <c r="AK555" s="124">
        <v>2.9380166666666674</v>
      </c>
      <c r="AL555" s="124">
        <v>2.25</v>
      </c>
      <c r="AV555" s="13"/>
    </row>
    <row r="556" spans="17:48" x14ac:dyDescent="0.2">
      <c r="Q556" s="13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3"/>
      <c r="AI556" s="125">
        <v>39844</v>
      </c>
      <c r="AJ556" s="124">
        <v>2.2210000000000001</v>
      </c>
      <c r="AK556" s="124">
        <v>2.9352333333333345</v>
      </c>
      <c r="AL556" s="124">
        <v>2</v>
      </c>
      <c r="AV556" s="13"/>
    </row>
    <row r="557" spans="17:48" x14ac:dyDescent="0.2">
      <c r="Q557" s="13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3"/>
      <c r="AI557" s="125">
        <v>39872</v>
      </c>
      <c r="AJ557" s="124">
        <v>2.1739999999999999</v>
      </c>
      <c r="AK557" s="124">
        <v>2.9321000000000002</v>
      </c>
      <c r="AL557" s="124">
        <v>2</v>
      </c>
      <c r="AV557" s="13"/>
    </row>
    <row r="558" spans="17:48" x14ac:dyDescent="0.2">
      <c r="Q558" s="13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3"/>
      <c r="AI558" s="125">
        <v>39903</v>
      </c>
      <c r="AJ558" s="124">
        <v>2.1749999999999998</v>
      </c>
      <c r="AK558" s="124">
        <v>2.9285250000000009</v>
      </c>
      <c r="AL558" s="124">
        <v>2</v>
      </c>
      <c r="AV558" s="13"/>
    </row>
    <row r="559" spans="17:48" x14ac:dyDescent="0.2">
      <c r="Q559" s="13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3"/>
      <c r="AI559" s="125">
        <v>39933</v>
      </c>
      <c r="AJ559" s="124">
        <v>2.1960000000000002</v>
      </c>
      <c r="AK559" s="124">
        <v>2.9257083333333336</v>
      </c>
      <c r="AL559" s="124">
        <v>2</v>
      </c>
      <c r="AV559" s="13"/>
    </row>
    <row r="560" spans="17:48" x14ac:dyDescent="0.2">
      <c r="Q560" s="13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3"/>
      <c r="AI560" s="125">
        <v>39964</v>
      </c>
      <c r="AJ560" s="124">
        <v>2.536</v>
      </c>
      <c r="AK560" s="124">
        <v>2.924175</v>
      </c>
      <c r="AL560" s="124">
        <v>2</v>
      </c>
      <c r="AV560" s="13"/>
    </row>
    <row r="561" spans="17:48" x14ac:dyDescent="0.2">
      <c r="Q561" s="13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3"/>
      <c r="AI561" s="125">
        <v>39994</v>
      </c>
      <c r="AJ561" s="124">
        <v>2.4779999999999998</v>
      </c>
      <c r="AK561" s="124">
        <v>2.92035</v>
      </c>
      <c r="AL561" s="124">
        <v>2</v>
      </c>
      <c r="AV561" s="13"/>
    </row>
    <row r="562" spans="17:48" x14ac:dyDescent="0.2">
      <c r="Q562" s="13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3"/>
      <c r="AI562" s="125">
        <v>40025</v>
      </c>
      <c r="AJ562" s="124">
        <v>2.1920000000000002</v>
      </c>
      <c r="AK562" s="124">
        <v>2.9132500000000001</v>
      </c>
      <c r="AL562" s="124">
        <v>2</v>
      </c>
      <c r="AV562" s="13"/>
    </row>
    <row r="563" spans="17:48" x14ac:dyDescent="0.2">
      <c r="Q563" s="13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3"/>
      <c r="AI563" s="125">
        <v>40056</v>
      </c>
      <c r="AJ563" s="124">
        <v>2.1240000000000001</v>
      </c>
      <c r="AK563" s="124">
        <v>2.9045416666666672</v>
      </c>
      <c r="AL563" s="124">
        <v>2</v>
      </c>
      <c r="AV563" s="13"/>
    </row>
    <row r="564" spans="17:48" x14ac:dyDescent="0.2">
      <c r="Q564" s="13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3"/>
      <c r="AI564" s="125">
        <v>40086</v>
      </c>
      <c r="AJ564" s="124">
        <v>2.1549999999999998</v>
      </c>
      <c r="AK564" s="124">
        <v>2.893941666666668</v>
      </c>
      <c r="AL564" s="124">
        <v>2</v>
      </c>
      <c r="AV564" s="13"/>
    </row>
    <row r="565" spans="17:48" x14ac:dyDescent="0.2">
      <c r="Q565" s="13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3"/>
      <c r="AI565" s="125">
        <v>40117</v>
      </c>
      <c r="AJ565" s="124">
        <v>2.2069999999999999</v>
      </c>
      <c r="AK565" s="124">
        <v>2.8821250000000012</v>
      </c>
      <c r="AL565" s="124">
        <v>2</v>
      </c>
      <c r="AV565" s="13"/>
    </row>
    <row r="566" spans="17:48" x14ac:dyDescent="0.2">
      <c r="Q566" s="13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3"/>
      <c r="AI566" s="125">
        <v>40147</v>
      </c>
      <c r="AJ566" s="124">
        <v>2.0019999999999998</v>
      </c>
      <c r="AK566" s="124">
        <v>2.8680583333333347</v>
      </c>
      <c r="AL566" s="124">
        <v>2</v>
      </c>
      <c r="AV566" s="13"/>
    </row>
    <row r="567" spans="17:48" x14ac:dyDescent="0.2">
      <c r="Q567" s="13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3"/>
      <c r="AI567" s="125">
        <v>40178</v>
      </c>
      <c r="AJ567" s="124">
        <v>1.972</v>
      </c>
      <c r="AK567" s="124">
        <v>2.8543500000000015</v>
      </c>
      <c r="AL567" s="124">
        <v>2</v>
      </c>
      <c r="AV567" s="13"/>
    </row>
    <row r="568" spans="17:48" x14ac:dyDescent="0.2">
      <c r="Q568" s="13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3"/>
      <c r="AI568" s="125">
        <v>40209</v>
      </c>
      <c r="AJ568" s="124">
        <v>2.0099999999999998</v>
      </c>
      <c r="AK568" s="124">
        <v>2.8395666666666681</v>
      </c>
      <c r="AL568" s="124">
        <v>2</v>
      </c>
      <c r="AV568" s="13"/>
    </row>
    <row r="569" spans="17:48" x14ac:dyDescent="0.2">
      <c r="Q569" s="13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3"/>
      <c r="AI569" s="125">
        <v>40237</v>
      </c>
      <c r="AJ569" s="124">
        <v>1.931</v>
      </c>
      <c r="AK569" s="124">
        <v>2.8234250000000007</v>
      </c>
      <c r="AL569" s="124">
        <v>2</v>
      </c>
      <c r="AV569" s="13"/>
    </row>
    <row r="570" spans="17:48" x14ac:dyDescent="0.2">
      <c r="Q570" s="13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3"/>
      <c r="AI570" s="125">
        <v>40268</v>
      </c>
      <c r="AJ570" s="124">
        <v>1.9409999999999998</v>
      </c>
      <c r="AK570" s="124">
        <v>2.8049750000000011</v>
      </c>
      <c r="AL570" s="124">
        <v>2</v>
      </c>
      <c r="AV570" s="13"/>
    </row>
    <row r="571" spans="17:48" x14ac:dyDescent="0.2">
      <c r="Q571" s="13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3"/>
      <c r="AI571" s="125">
        <v>40298</v>
      </c>
      <c r="AJ571" s="124">
        <v>1.865</v>
      </c>
      <c r="AK571" s="124">
        <v>2.7865500000000014</v>
      </c>
      <c r="AL571" s="124">
        <v>2</v>
      </c>
      <c r="AV571" s="13"/>
    </row>
    <row r="572" spans="17:48" x14ac:dyDescent="0.2">
      <c r="Q572" s="13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3"/>
      <c r="AI572" s="125">
        <v>40329</v>
      </c>
      <c r="AJ572" s="124">
        <v>1.573</v>
      </c>
      <c r="AK572" s="124">
        <v>2.7647416666666675</v>
      </c>
      <c r="AL572" s="124">
        <v>2</v>
      </c>
      <c r="AV572" s="13"/>
    </row>
    <row r="573" spans="17:48" x14ac:dyDescent="0.2">
      <c r="Q573" s="13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3"/>
      <c r="AI573" s="125">
        <v>40359</v>
      </c>
      <c r="AJ573" s="124">
        <v>1.5089999999999999</v>
      </c>
      <c r="AK573" s="124">
        <v>2.7439166666666681</v>
      </c>
      <c r="AL573" s="124">
        <v>2</v>
      </c>
      <c r="AV573" s="13"/>
    </row>
    <row r="574" spans="17:48" x14ac:dyDescent="0.2">
      <c r="Q574" s="13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3"/>
      <c r="AI574" s="125">
        <v>40390</v>
      </c>
      <c r="AJ574" s="124">
        <v>1.5</v>
      </c>
      <c r="AK574" s="124">
        <v>2.7232833333333346</v>
      </c>
      <c r="AL574" s="124">
        <v>2</v>
      </c>
      <c r="AV574" s="13"/>
    </row>
    <row r="575" spans="17:48" x14ac:dyDescent="0.2">
      <c r="Q575" s="13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3"/>
      <c r="AI575" s="125">
        <v>40421</v>
      </c>
      <c r="AJ575" s="124">
        <v>1.1919999999999999</v>
      </c>
      <c r="AK575" s="124">
        <v>2.7012166666666677</v>
      </c>
      <c r="AL575" s="124">
        <v>2</v>
      </c>
      <c r="AV575" s="13"/>
    </row>
    <row r="576" spans="17:48" x14ac:dyDescent="0.2">
      <c r="Q576" s="13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3"/>
      <c r="AI576" s="125">
        <v>40451</v>
      </c>
      <c r="AJ576" s="124">
        <v>1.3719999999999999</v>
      </c>
      <c r="AK576" s="124">
        <v>2.6797000000000009</v>
      </c>
      <c r="AL576" s="124">
        <v>2</v>
      </c>
      <c r="AV576" s="13"/>
    </row>
    <row r="577" spans="17:48" x14ac:dyDescent="0.2">
      <c r="Q577" s="13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3"/>
      <c r="AI577" s="125">
        <v>40482</v>
      </c>
      <c r="AJ577" s="124">
        <v>1.458</v>
      </c>
      <c r="AK577" s="124">
        <v>2.6591250000000013</v>
      </c>
      <c r="AL577" s="124">
        <v>2</v>
      </c>
      <c r="AV577" s="13"/>
    </row>
    <row r="578" spans="17:48" x14ac:dyDescent="0.2">
      <c r="Q578" s="13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3"/>
      <c r="AI578" s="125">
        <v>40512</v>
      </c>
      <c r="AJ578" s="124">
        <v>1.5580000000000001</v>
      </c>
      <c r="AK578" s="124">
        <v>2.6406833333333339</v>
      </c>
      <c r="AL578" s="124">
        <v>2</v>
      </c>
      <c r="AV578" s="13"/>
    </row>
    <row r="579" spans="17:48" x14ac:dyDescent="0.2">
      <c r="Q579" s="13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3"/>
      <c r="AI579" s="125">
        <v>40543</v>
      </c>
      <c r="AJ579" s="124">
        <v>1.6739999999999999</v>
      </c>
      <c r="AK579" s="124">
        <v>2.6250333333333336</v>
      </c>
      <c r="AL579" s="124">
        <v>2</v>
      </c>
      <c r="AV579" s="13"/>
    </row>
    <row r="580" spans="17:48" x14ac:dyDescent="0.2">
      <c r="Q580" s="13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3"/>
      <c r="AI580" s="125">
        <v>40574</v>
      </c>
      <c r="AJ580" s="124">
        <v>1.8180000000000001</v>
      </c>
      <c r="AK580" s="124">
        <v>2.6110416666666665</v>
      </c>
      <c r="AL580" s="124">
        <v>2</v>
      </c>
      <c r="AV580" s="13"/>
    </row>
    <row r="581" spans="17:48" x14ac:dyDescent="0.2">
      <c r="Q581" s="13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3"/>
      <c r="AI581" s="125">
        <v>40602</v>
      </c>
      <c r="AJ581" s="124">
        <v>1.897</v>
      </c>
      <c r="AK581" s="124">
        <v>2.59775</v>
      </c>
      <c r="AL581" s="124">
        <v>2</v>
      </c>
      <c r="AV581" s="13"/>
    </row>
    <row r="582" spans="17:48" x14ac:dyDescent="0.2">
      <c r="Q582" s="13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3"/>
      <c r="AI582" s="125">
        <v>40633</v>
      </c>
      <c r="AJ582" s="124">
        <v>1.931</v>
      </c>
      <c r="AK582" s="124">
        <v>2.5861166666666673</v>
      </c>
      <c r="AL582" s="124">
        <v>2</v>
      </c>
      <c r="AV582" s="13"/>
    </row>
    <row r="583" spans="17:48" x14ac:dyDescent="0.2">
      <c r="Q583" s="13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3"/>
      <c r="AI583" s="125">
        <v>40663</v>
      </c>
      <c r="AJ583" s="124">
        <v>2.0830000000000002</v>
      </c>
      <c r="AK583" s="124">
        <v>2.5740666666666665</v>
      </c>
      <c r="AL583" s="124">
        <v>2</v>
      </c>
      <c r="AV583" s="13"/>
    </row>
    <row r="584" spans="17:48" x14ac:dyDescent="0.2">
      <c r="Q584" s="13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3"/>
      <c r="AI584" s="125">
        <v>40694</v>
      </c>
      <c r="AJ584" s="124">
        <v>1.849</v>
      </c>
      <c r="AK584" s="124">
        <v>2.5598416666666668</v>
      </c>
      <c r="AL584" s="124">
        <v>2</v>
      </c>
      <c r="AV584" s="13"/>
    </row>
    <row r="585" spans="17:48" x14ac:dyDescent="0.2">
      <c r="Q585" s="13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3"/>
      <c r="AI585" s="125">
        <v>40724</v>
      </c>
      <c r="AJ585" s="124">
        <v>1.7389999999999999</v>
      </c>
      <c r="AK585" s="124">
        <v>2.5461416666666663</v>
      </c>
      <c r="AL585" s="124">
        <v>2</v>
      </c>
      <c r="AV585" s="13"/>
    </row>
    <row r="586" spans="17:48" x14ac:dyDescent="0.2">
      <c r="Q586" s="13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3"/>
      <c r="AI586" s="125">
        <v>40755</v>
      </c>
      <c r="AJ586" s="124">
        <v>1.4359999999999999</v>
      </c>
      <c r="AK586" s="124">
        <v>2.5301333333333327</v>
      </c>
      <c r="AL586" s="124">
        <v>2</v>
      </c>
      <c r="AV586" s="13"/>
    </row>
    <row r="587" spans="17:48" x14ac:dyDescent="0.2">
      <c r="Q587" s="13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3"/>
      <c r="AI587" s="125">
        <v>40786</v>
      </c>
      <c r="AJ587" s="124">
        <v>1.133</v>
      </c>
      <c r="AK587" s="124">
        <v>2.5119333333333325</v>
      </c>
      <c r="AL587" s="124">
        <v>2</v>
      </c>
      <c r="AV587" s="13"/>
    </row>
    <row r="588" spans="17:48" x14ac:dyDescent="0.2">
      <c r="Q588" s="13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3"/>
      <c r="AI588" s="125">
        <v>40816</v>
      </c>
      <c r="AJ588" s="124">
        <v>1.0029999999999999</v>
      </c>
      <c r="AK588" s="124">
        <v>2.4927749999999991</v>
      </c>
      <c r="AL588" s="124">
        <v>2</v>
      </c>
      <c r="AV588" s="13"/>
    </row>
    <row r="589" spans="17:48" x14ac:dyDescent="0.2">
      <c r="Q589" s="13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3"/>
      <c r="AI589" s="125">
        <v>40847</v>
      </c>
      <c r="AJ589" s="124">
        <v>1.0820000000000001</v>
      </c>
      <c r="AK589" s="124">
        <v>2.4767499999999987</v>
      </c>
      <c r="AL589" s="124">
        <v>2</v>
      </c>
      <c r="AV589" s="13"/>
    </row>
    <row r="590" spans="17:48" x14ac:dyDescent="0.2">
      <c r="Q590" s="13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3"/>
      <c r="AI590" s="125">
        <v>40877</v>
      </c>
      <c r="AJ590" s="124">
        <v>0.94499999999999995</v>
      </c>
      <c r="AK590" s="124">
        <v>2.4574499999999988</v>
      </c>
      <c r="AL590" s="124">
        <v>2</v>
      </c>
      <c r="AV590" s="13"/>
    </row>
    <row r="591" spans="17:48" x14ac:dyDescent="0.2">
      <c r="Q591" s="13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3"/>
      <c r="AI591" s="125">
        <v>40908</v>
      </c>
      <c r="AJ591" s="124">
        <v>0.74</v>
      </c>
      <c r="AK591" s="124">
        <v>2.4339916666666657</v>
      </c>
      <c r="AL591" s="124">
        <v>2</v>
      </c>
      <c r="AV591" s="13"/>
    </row>
    <row r="592" spans="17:48" x14ac:dyDescent="0.2">
      <c r="Q592" s="13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3"/>
      <c r="AI592" s="125">
        <v>40939</v>
      </c>
      <c r="AJ592" s="124">
        <v>0.73499999999999999</v>
      </c>
      <c r="AK592" s="124">
        <v>2.4101999999999992</v>
      </c>
      <c r="AL592" s="124">
        <v>1.5</v>
      </c>
      <c r="AV592" s="13"/>
    </row>
    <row r="593" spans="17:48" x14ac:dyDescent="0.2">
      <c r="Q593" s="13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3"/>
      <c r="AI593" s="125">
        <v>40968</v>
      </c>
      <c r="AJ593" s="124">
        <v>0.72</v>
      </c>
      <c r="AK593" s="124">
        <v>2.3861166666666667</v>
      </c>
      <c r="AL593" s="124">
        <v>1.5</v>
      </c>
      <c r="AV593" s="13"/>
    </row>
    <row r="594" spans="17:48" x14ac:dyDescent="0.2">
      <c r="Q594" s="13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3"/>
      <c r="AI594" s="125">
        <v>40999</v>
      </c>
      <c r="AJ594" s="124">
        <v>0.85399999999999998</v>
      </c>
      <c r="AK594" s="124">
        <v>2.3629333333333329</v>
      </c>
      <c r="AL594" s="124">
        <v>1.5</v>
      </c>
      <c r="AV594" s="13"/>
    </row>
    <row r="595" spans="17:48" x14ac:dyDescent="0.2">
      <c r="Q595" s="13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3"/>
      <c r="AI595" s="125">
        <v>41029</v>
      </c>
      <c r="AJ595" s="124">
        <v>0.73499999999999999</v>
      </c>
      <c r="AK595" s="124">
        <v>2.339658333333333</v>
      </c>
      <c r="AL595" s="124">
        <v>1.5</v>
      </c>
      <c r="AV595" s="13"/>
    </row>
    <row r="596" spans="17:48" x14ac:dyDescent="0.2">
      <c r="Q596" s="13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3"/>
      <c r="AI596" s="125">
        <v>41060</v>
      </c>
      <c r="AJ596" s="124">
        <v>0.61</v>
      </c>
      <c r="AK596" s="124">
        <v>2.3158666666666661</v>
      </c>
      <c r="AL596" s="124">
        <v>1.5</v>
      </c>
      <c r="AV596" s="13"/>
    </row>
    <row r="597" spans="17:48" x14ac:dyDescent="0.2">
      <c r="Q597" s="13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3"/>
      <c r="AI597" s="125">
        <v>41090</v>
      </c>
      <c r="AJ597" s="124">
        <v>0.67800000000000005</v>
      </c>
      <c r="AK597" s="124">
        <v>2.294025</v>
      </c>
      <c r="AL597" s="124">
        <v>1.5</v>
      </c>
      <c r="AV597" s="13"/>
    </row>
    <row r="598" spans="17:48" x14ac:dyDescent="0.2">
      <c r="Q598" s="13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3"/>
      <c r="AI598" s="125">
        <v>41121</v>
      </c>
      <c r="AJ598" s="124">
        <v>0.56100000000000005</v>
      </c>
      <c r="AK598" s="124">
        <v>2.2716333333333334</v>
      </c>
      <c r="AL598" s="124">
        <v>1.5</v>
      </c>
      <c r="AV598" s="13"/>
    </row>
    <row r="599" spans="17:48" x14ac:dyDescent="0.2">
      <c r="Q599" s="13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3"/>
      <c r="AI599" s="125">
        <v>41152</v>
      </c>
      <c r="AJ599" s="124">
        <v>0.56899999999999995</v>
      </c>
      <c r="AK599" s="124">
        <v>2.2497750000000001</v>
      </c>
      <c r="AL599" s="124">
        <v>1.5</v>
      </c>
      <c r="AV599" s="13"/>
    </row>
    <row r="600" spans="17:48" x14ac:dyDescent="0.2">
      <c r="Q600" s="13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3"/>
      <c r="AI600" s="125">
        <v>41182</v>
      </c>
      <c r="AJ600" s="124">
        <v>0.59899999999999998</v>
      </c>
      <c r="AK600" s="124">
        <v>2.2317583333333331</v>
      </c>
      <c r="AL600" s="124">
        <v>1.5</v>
      </c>
      <c r="AV600" s="13"/>
    </row>
    <row r="601" spans="17:48" x14ac:dyDescent="0.2">
      <c r="Q601" s="13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3"/>
      <c r="AI601" s="125">
        <v>41213</v>
      </c>
      <c r="AJ601" s="124">
        <v>0.59699999999999998</v>
      </c>
      <c r="AK601" s="124">
        <v>2.2128749999999999</v>
      </c>
      <c r="AL601" s="124">
        <v>1.5</v>
      </c>
      <c r="AV601" s="13"/>
    </row>
    <row r="602" spans="17:48" x14ac:dyDescent="0.2">
      <c r="Q602" s="13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3"/>
      <c r="AI602" s="125">
        <v>41243</v>
      </c>
      <c r="AJ602" s="124">
        <v>0.53</v>
      </c>
      <c r="AK602" s="124">
        <v>2.1939666666666668</v>
      </c>
      <c r="AL602" s="124">
        <v>1.5</v>
      </c>
      <c r="AV602" s="13"/>
    </row>
    <row r="603" spans="17:48" x14ac:dyDescent="0.2">
      <c r="Q603" s="13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3"/>
      <c r="AI603" s="125">
        <v>41274</v>
      </c>
      <c r="AJ603" s="124">
        <v>0.55700000000000005</v>
      </c>
      <c r="AK603" s="124">
        <v>2.1786416666666666</v>
      </c>
      <c r="AL603" s="124">
        <v>1.5</v>
      </c>
      <c r="AV603" s="13"/>
    </row>
    <row r="604" spans="17:48" x14ac:dyDescent="0.2">
      <c r="Q604" s="13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3"/>
      <c r="AI604" s="125">
        <v>41305</v>
      </c>
      <c r="AJ604" s="124">
        <v>0.78900000000000003</v>
      </c>
      <c r="AK604" s="124">
        <v>2.1652499999999999</v>
      </c>
      <c r="AL604" s="124">
        <v>1.5</v>
      </c>
      <c r="AV604" s="13"/>
    </row>
    <row r="605" spans="17:48" x14ac:dyDescent="0.2">
      <c r="Q605" s="13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3"/>
      <c r="AI605" s="125">
        <v>41333</v>
      </c>
      <c r="AJ605" s="124">
        <v>0.72099999999999997</v>
      </c>
      <c r="AK605" s="124">
        <v>2.1514666666666669</v>
      </c>
      <c r="AL605" s="124">
        <v>1.5</v>
      </c>
      <c r="AV605" s="13"/>
    </row>
    <row r="606" spans="17:48" x14ac:dyDescent="0.2">
      <c r="Q606" s="13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3"/>
      <c r="AI606" s="125">
        <v>41364</v>
      </c>
      <c r="AJ606" s="124">
        <v>0.747</v>
      </c>
      <c r="AK606" s="124">
        <v>2.1365500000000002</v>
      </c>
      <c r="AL606" s="124">
        <v>1.5</v>
      </c>
      <c r="AV606" s="13"/>
    </row>
    <row r="607" spans="17:48" x14ac:dyDescent="0.2">
      <c r="Q607" s="13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3"/>
      <c r="AI607" s="125">
        <v>41394</v>
      </c>
      <c r="AJ607" s="124">
        <v>0.61199999999999999</v>
      </c>
      <c r="AK607" s="124">
        <v>2.1194916666666672</v>
      </c>
      <c r="AL607" s="124">
        <v>1.5</v>
      </c>
      <c r="AV607" s="13"/>
    </row>
    <row r="608" spans="17:48" x14ac:dyDescent="0.2">
      <c r="Q608" s="13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3"/>
      <c r="AI608" s="125">
        <v>41425</v>
      </c>
      <c r="AJ608" s="124">
        <v>0.75986748179999997</v>
      </c>
      <c r="AK608" s="124">
        <v>2.1061738956816671</v>
      </c>
      <c r="AL608" s="124">
        <v>1.5</v>
      </c>
      <c r="AV608" s="13"/>
    </row>
    <row r="609" spans="17:48" x14ac:dyDescent="0.2">
      <c r="Q609" s="13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3"/>
      <c r="AI609" s="125">
        <v>41455</v>
      </c>
      <c r="AJ609" s="124">
        <v>1.0602406277</v>
      </c>
      <c r="AK609" s="124">
        <v>2.093284234245834</v>
      </c>
      <c r="AL609" s="124">
        <v>1.5</v>
      </c>
      <c r="AV609" s="13"/>
    </row>
    <row r="610" spans="17:48" x14ac:dyDescent="0.2">
      <c r="Q610" s="13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3"/>
      <c r="AI610" s="125">
        <v>41486</v>
      </c>
      <c r="AJ610" s="124">
        <v>1.0972088360000001</v>
      </c>
      <c r="AK610" s="124">
        <v>2.0802109745458339</v>
      </c>
      <c r="AL610" s="124">
        <v>1.5</v>
      </c>
      <c r="AV610" s="13"/>
    </row>
    <row r="611" spans="17:48" x14ac:dyDescent="0.2">
      <c r="Q611" s="13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3"/>
      <c r="AI611" s="125">
        <v>41517</v>
      </c>
      <c r="AJ611" s="124">
        <v>1.1423637806</v>
      </c>
      <c r="AK611" s="124">
        <v>2.0657723393841674</v>
      </c>
      <c r="AL611" s="124">
        <v>1.5</v>
      </c>
      <c r="AV611" s="13"/>
    </row>
    <row r="612" spans="17:48" x14ac:dyDescent="0.2">
      <c r="Q612" s="13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3"/>
      <c r="AI612" s="125">
        <v>41547</v>
      </c>
      <c r="AJ612" s="124">
        <v>1.1097486560000001</v>
      </c>
      <c r="AK612" s="124">
        <v>2.0518785781841671</v>
      </c>
      <c r="AL612" s="124">
        <v>1.5</v>
      </c>
      <c r="AV612" s="13"/>
    </row>
    <row r="613" spans="17:48" x14ac:dyDescent="0.2">
      <c r="Q613" s="13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3"/>
      <c r="AI613" s="125">
        <v>41578</v>
      </c>
      <c r="AJ613" s="124">
        <v>1.0698666475</v>
      </c>
      <c r="AK613" s="124">
        <v>2.0367774669133336</v>
      </c>
      <c r="AL613" s="124">
        <v>1.5</v>
      </c>
      <c r="AV613" s="13"/>
    </row>
    <row r="614" spans="17:48" x14ac:dyDescent="0.2">
      <c r="Q614" s="13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3"/>
      <c r="AI614" s="125">
        <v>41608</v>
      </c>
      <c r="AJ614" s="124">
        <v>1.0312548026999999</v>
      </c>
      <c r="AK614" s="124">
        <v>2.0204295902691674</v>
      </c>
      <c r="AL614" s="124">
        <v>1.5</v>
      </c>
      <c r="AV614" s="13"/>
    </row>
    <row r="615" spans="17:48" x14ac:dyDescent="0.2">
      <c r="Q615" s="13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3"/>
      <c r="AI615" s="125">
        <v>41639</v>
      </c>
      <c r="AJ615" s="124">
        <v>1.2529629352</v>
      </c>
      <c r="AK615" s="124">
        <v>2.0077042813958337</v>
      </c>
      <c r="AL615" s="124">
        <v>1.5</v>
      </c>
      <c r="AV615" s="13"/>
    </row>
    <row r="616" spans="17:48" x14ac:dyDescent="0.2">
      <c r="Q616" s="13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3"/>
      <c r="AI616" s="125">
        <v>41670</v>
      </c>
      <c r="AJ616" s="124">
        <v>0.98286495659999995</v>
      </c>
      <c r="AK616" s="124">
        <v>1.9921281560341673</v>
      </c>
      <c r="AL616" s="124">
        <v>1.75</v>
      </c>
      <c r="AV616" s="13"/>
    </row>
    <row r="617" spans="17:48" x14ac:dyDescent="0.2">
      <c r="Q617" s="13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3"/>
      <c r="AI617" s="125">
        <v>41698</v>
      </c>
      <c r="AJ617" s="124">
        <v>0.95060976239999995</v>
      </c>
      <c r="AK617" s="124">
        <v>1.9777082373875008</v>
      </c>
      <c r="AL617" s="124">
        <v>1.75</v>
      </c>
      <c r="AV617" s="13"/>
    </row>
    <row r="618" spans="17:48" x14ac:dyDescent="0.2">
      <c r="Q618" s="13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3"/>
      <c r="AI618" s="125">
        <v>41729</v>
      </c>
      <c r="AJ618" s="124">
        <v>0.9547188378</v>
      </c>
      <c r="AK618" s="124">
        <v>1.9637308943691678</v>
      </c>
      <c r="AL618" s="124">
        <v>1.75</v>
      </c>
      <c r="AV618" s="13"/>
    </row>
    <row r="619" spans="17:48" x14ac:dyDescent="0.2">
      <c r="Q619" s="13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3"/>
      <c r="AI619" s="125">
        <v>41759</v>
      </c>
      <c r="AJ619" s="124">
        <v>0.85983924609999995</v>
      </c>
      <c r="AK619" s="124">
        <v>1.9474878880866675</v>
      </c>
      <c r="AL619" s="124">
        <v>1.75</v>
      </c>
      <c r="AV619" s="13"/>
    </row>
    <row r="620" spans="17:48" x14ac:dyDescent="0.2">
      <c r="Q620" s="13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3"/>
      <c r="AI620" s="125">
        <v>41790</v>
      </c>
      <c r="AJ620" s="124">
        <v>0.76959865130000005</v>
      </c>
      <c r="AK620" s="124">
        <v>1.9298345435141677</v>
      </c>
      <c r="AL620" s="124">
        <v>1.75</v>
      </c>
      <c r="AV620" s="13"/>
    </row>
    <row r="621" spans="17:48" x14ac:dyDescent="0.2">
      <c r="Q621" s="13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3"/>
      <c r="AI621" s="125">
        <v>41820</v>
      </c>
      <c r="AJ621" s="124">
        <v>0.71393398730000002</v>
      </c>
      <c r="AK621" s="124">
        <v>1.9104506600750009</v>
      </c>
      <c r="AL621" s="124">
        <v>1.75</v>
      </c>
      <c r="AV621" s="13"/>
    </row>
    <row r="622" spans="17:48" x14ac:dyDescent="0.2">
      <c r="Q622" s="13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3"/>
      <c r="AI622" s="125">
        <v>41851</v>
      </c>
      <c r="AJ622" s="124">
        <v>0.61587201170000005</v>
      </c>
      <c r="AK622" s="124">
        <v>1.8909412601725009</v>
      </c>
      <c r="AL622" s="124">
        <v>1.75</v>
      </c>
      <c r="AV622" s="13"/>
    </row>
    <row r="623" spans="17:48" x14ac:dyDescent="0.2">
      <c r="Q623" s="13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3"/>
      <c r="AI623" s="125">
        <v>41882</v>
      </c>
      <c r="AJ623" s="124">
        <v>0.52884216709999998</v>
      </c>
      <c r="AK623" s="124">
        <v>1.8718066115650012</v>
      </c>
      <c r="AL623" s="124">
        <v>1.75</v>
      </c>
      <c r="AV623" s="13"/>
    </row>
    <row r="624" spans="17:48" x14ac:dyDescent="0.2">
      <c r="Q624" s="13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3"/>
      <c r="AI624" s="125">
        <v>41912</v>
      </c>
      <c r="AJ624" s="124">
        <v>0.58865734000000003</v>
      </c>
      <c r="AK624" s="124">
        <v>1.8537954227316673</v>
      </c>
      <c r="AL624" s="124">
        <v>1.75</v>
      </c>
      <c r="AV624" s="13"/>
    </row>
    <row r="625" spans="17:48" x14ac:dyDescent="0.2">
      <c r="Q625" s="13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3"/>
      <c r="AI625" s="125">
        <v>41943</v>
      </c>
      <c r="AJ625" s="124">
        <v>0.55757454760000003</v>
      </c>
      <c r="AK625" s="124">
        <v>1.8365835439616673</v>
      </c>
      <c r="AL625" s="124">
        <v>1.75</v>
      </c>
      <c r="AV625" s="13"/>
    </row>
    <row r="626" spans="17:48" x14ac:dyDescent="0.2">
      <c r="Q626" s="13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3"/>
      <c r="AI626" s="125">
        <v>41973</v>
      </c>
      <c r="AJ626" s="124">
        <v>0.41342656680000001</v>
      </c>
      <c r="AK626" s="124">
        <v>1.8196704320183343</v>
      </c>
      <c r="AL626" s="124">
        <v>1.75</v>
      </c>
      <c r="AV626" s="13"/>
    </row>
    <row r="627" spans="17:48" x14ac:dyDescent="0.2">
      <c r="Q627" s="13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3"/>
      <c r="AI627" s="125">
        <v>42004</v>
      </c>
      <c r="AJ627" s="124">
        <v>0.37503819560000001</v>
      </c>
      <c r="AK627" s="124">
        <v>1.802945750315001</v>
      </c>
      <c r="AL627" s="124">
        <v>1.75</v>
      </c>
      <c r="AV627" s="13"/>
    </row>
    <row r="628" spans="17:48" x14ac:dyDescent="0.2">
      <c r="Q628" s="13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3"/>
      <c r="AI628" s="125">
        <v>42035</v>
      </c>
      <c r="AJ628" s="124">
        <v>-6.7009544200000007E-2</v>
      </c>
      <c r="AK628" s="124">
        <v>1.7836456707800008</v>
      </c>
      <c r="AL628" s="124">
        <v>1.75</v>
      </c>
      <c r="AV628" s="13"/>
    </row>
    <row r="629" spans="17:48" x14ac:dyDescent="0.2">
      <c r="Q629" s="13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3"/>
      <c r="AI629" s="125">
        <v>42063</v>
      </c>
      <c r="AJ629" s="124">
        <v>1.4946622499999999E-2</v>
      </c>
      <c r="AK629" s="124">
        <v>1.7639285593008343</v>
      </c>
      <c r="AL629" s="124">
        <v>1.75</v>
      </c>
      <c r="AV629" s="13"/>
    </row>
    <row r="630" spans="17:48" x14ac:dyDescent="0.2">
      <c r="Q630" s="13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3"/>
      <c r="AI630" s="125">
        <v>42094</v>
      </c>
      <c r="AJ630" s="124">
        <v>-7.0754209999999995E-4</v>
      </c>
      <c r="AK630" s="124">
        <v>1.7442976631166671</v>
      </c>
      <c r="AL630" s="124">
        <v>1.75</v>
      </c>
      <c r="AV630" s="13"/>
    </row>
    <row r="631" spans="17:48" x14ac:dyDescent="0.2">
      <c r="Q631" s="13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3"/>
      <c r="AI631" s="125">
        <v>42124</v>
      </c>
      <c r="AJ631" s="124">
        <v>3.9750188499999999E-2</v>
      </c>
      <c r="AK631" s="124">
        <v>1.7273455813541674</v>
      </c>
      <c r="AL631" s="124">
        <v>1.75</v>
      </c>
      <c r="AV631" s="13"/>
    </row>
    <row r="632" spans="17:48" x14ac:dyDescent="0.2">
      <c r="Q632" s="13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3"/>
      <c r="AI632" s="125">
        <v>42155</v>
      </c>
      <c r="AJ632" s="124">
        <v>-3.08765485E-2</v>
      </c>
      <c r="AK632" s="124">
        <v>1.7103049434500006</v>
      </c>
      <c r="AL632" s="124">
        <v>1.75</v>
      </c>
      <c r="AV632" s="13"/>
    </row>
    <row r="633" spans="17:48" x14ac:dyDescent="0.2">
      <c r="Q633" s="13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3"/>
      <c r="AI633" s="125">
        <v>42185</v>
      </c>
      <c r="AJ633" s="124">
        <v>0.1005386497</v>
      </c>
      <c r="AK633" s="124">
        <v>1.6944844321975006</v>
      </c>
      <c r="AL633" s="124">
        <v>1.75</v>
      </c>
      <c r="AV633" s="13"/>
    </row>
    <row r="634" spans="17:48" x14ac:dyDescent="0.2">
      <c r="Q634" s="13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3"/>
      <c r="AI634" s="125">
        <v>42216</v>
      </c>
      <c r="AJ634" s="124">
        <v>-3.5333244700000002E-2</v>
      </c>
      <c r="AK634" s="124">
        <v>1.6778983218250005</v>
      </c>
      <c r="AL634" s="124">
        <v>1.75</v>
      </c>
      <c r="AV634" s="13"/>
    </row>
    <row r="635" spans="17:48" x14ac:dyDescent="0.2">
      <c r="Q635" s="13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3"/>
      <c r="AI635" s="125">
        <v>42247</v>
      </c>
      <c r="AJ635" s="124">
        <v>-0.123975775</v>
      </c>
      <c r="AK635" s="124">
        <v>1.6607985237000007</v>
      </c>
      <c r="AL635" s="124">
        <v>1.75</v>
      </c>
      <c r="AV635" s="13"/>
    </row>
    <row r="636" spans="17:48" x14ac:dyDescent="0.2">
      <c r="Q636" s="13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3"/>
      <c r="AI636" s="125">
        <v>42277</v>
      </c>
      <c r="AJ636" s="124">
        <v>-9.9937408000000005E-2</v>
      </c>
      <c r="AK636" s="124">
        <v>1.6437157119666674</v>
      </c>
      <c r="AL636" s="124">
        <v>1.75</v>
      </c>
      <c r="AV636" s="13"/>
    </row>
    <row r="637" spans="17:48" x14ac:dyDescent="0.2">
      <c r="Q637" s="13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3"/>
      <c r="AI637" s="125">
        <v>42308</v>
      </c>
      <c r="AJ637" s="124">
        <v>-0.27153993199999998</v>
      </c>
      <c r="AK637" s="124">
        <v>1.6239778792000006</v>
      </c>
      <c r="AL637" s="124">
        <v>1.75</v>
      </c>
      <c r="AV637" s="13"/>
    </row>
    <row r="638" spans="17:48" x14ac:dyDescent="0.2">
      <c r="Q638" s="13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3"/>
      <c r="AI638" s="125">
        <v>42338</v>
      </c>
      <c r="AJ638" s="124">
        <v>-0.31123436799999998</v>
      </c>
      <c r="AK638" s="124">
        <v>1.603184259466667</v>
      </c>
      <c r="AL638" s="124">
        <v>1.75</v>
      </c>
      <c r="AV638" s="13"/>
    </row>
    <row r="639" spans="17:48" x14ac:dyDescent="0.2">
      <c r="Q639" s="13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3"/>
      <c r="AI639" s="125">
        <v>42369</v>
      </c>
      <c r="AJ639" s="124">
        <v>-3.9249846999999997E-2</v>
      </c>
      <c r="AK639" s="124">
        <v>1.5865238440750005</v>
      </c>
      <c r="AL639" s="124">
        <v>1.75</v>
      </c>
      <c r="AV639" s="13"/>
    </row>
    <row r="640" spans="17:48" x14ac:dyDescent="0.2">
      <c r="Q640" s="13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3"/>
      <c r="AI640" s="125">
        <v>42400</v>
      </c>
      <c r="AJ640" s="124">
        <v>-0.29944502200000001</v>
      </c>
      <c r="AK640" s="124">
        <v>1.5660868022250005</v>
      </c>
      <c r="AL640" s="124">
        <v>1.25</v>
      </c>
      <c r="AV640" s="13"/>
    </row>
    <row r="641" spans="17:48" x14ac:dyDescent="0.2">
      <c r="Q641" s="13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3"/>
      <c r="AI641" s="125">
        <v>42429</v>
      </c>
      <c r="AJ641" s="124">
        <v>-0.45337317500000002</v>
      </c>
      <c r="AK641" s="124">
        <v>1.543542025766667</v>
      </c>
      <c r="AL641" s="124">
        <v>1.25</v>
      </c>
      <c r="AV641" s="13"/>
    </row>
    <row r="642" spans="17:48" x14ac:dyDescent="0.2">
      <c r="Q642" s="13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3"/>
      <c r="AI642" s="125">
        <v>42460</v>
      </c>
      <c r="AJ642" s="124">
        <v>-0.38706774799999999</v>
      </c>
      <c r="AK642" s="124">
        <v>1.5193414612000005</v>
      </c>
      <c r="AL642" s="124">
        <v>1.25</v>
      </c>
      <c r="AV642" s="13"/>
    </row>
    <row r="643" spans="17:48" x14ac:dyDescent="0.2">
      <c r="Q643" s="13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3"/>
      <c r="AI643" s="125">
        <v>42490</v>
      </c>
      <c r="AJ643" s="124">
        <v>-0.245108091</v>
      </c>
      <c r="AK643" s="124">
        <v>1.4943655604416672</v>
      </c>
      <c r="AL643" s="124">
        <v>1.25</v>
      </c>
      <c r="AV643" s="13"/>
    </row>
    <row r="644" spans="17:48" x14ac:dyDescent="0.2">
      <c r="Q644" s="13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3"/>
      <c r="AI644" s="125">
        <v>42521</v>
      </c>
      <c r="AJ644" s="124">
        <v>-0.29782250999999998</v>
      </c>
      <c r="AK644" s="124">
        <v>1.4693837061916672</v>
      </c>
      <c r="AL644" s="124">
        <v>1.25</v>
      </c>
      <c r="AV644" s="13"/>
    </row>
    <row r="645" spans="17:48" x14ac:dyDescent="0.2">
      <c r="Q645" s="13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3"/>
      <c r="AI645" s="125">
        <v>42551</v>
      </c>
      <c r="AJ645" s="124">
        <v>-0.50837182400000003</v>
      </c>
      <c r="AK645" s="124">
        <v>1.4414139409916671</v>
      </c>
      <c r="AL645" s="124">
        <v>1.25</v>
      </c>
      <c r="AV645" s="13"/>
    </row>
    <row r="646" spans="17:48" x14ac:dyDescent="0.2">
      <c r="Q646" s="13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3"/>
      <c r="AI646" s="125">
        <v>42582</v>
      </c>
      <c r="AJ646" s="124">
        <v>-0.54332497199999996</v>
      </c>
      <c r="AK646" s="124">
        <v>1.4140362328916671</v>
      </c>
      <c r="AL646" s="124">
        <v>1.25</v>
      </c>
      <c r="AV646" s="13"/>
    </row>
    <row r="647" spans="17:48" x14ac:dyDescent="0.2">
      <c r="Q647" s="13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3"/>
      <c r="AI647" s="125">
        <v>42613</v>
      </c>
      <c r="AJ647" s="124">
        <v>-0.46185548300000001</v>
      </c>
      <c r="AK647" s="124">
        <v>1.3889624372000005</v>
      </c>
      <c r="AL647" s="124">
        <v>1.25</v>
      </c>
      <c r="AV647" s="13"/>
    </row>
    <row r="648" spans="17:48" x14ac:dyDescent="0.2">
      <c r="Q648" s="13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3"/>
      <c r="AI648" s="125">
        <v>42643</v>
      </c>
      <c r="AJ648" s="124">
        <v>-0.52230522099999999</v>
      </c>
      <c r="AK648" s="124">
        <v>1.3648682270250003</v>
      </c>
      <c r="AL648" s="124">
        <v>1.25</v>
      </c>
      <c r="AV648" s="13"/>
    </row>
    <row r="649" spans="17:48" x14ac:dyDescent="0.2">
      <c r="Q649" s="13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3"/>
      <c r="AI649" s="125">
        <v>42674</v>
      </c>
      <c r="AJ649" s="124">
        <v>-0.361533414</v>
      </c>
      <c r="AK649" s="124">
        <v>1.3410637819083335</v>
      </c>
      <c r="AL649" s="124">
        <v>1.25</v>
      </c>
      <c r="AV649" s="13"/>
    </row>
    <row r="650" spans="17:48" x14ac:dyDescent="0.2">
      <c r="Q650" s="13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3"/>
      <c r="AI650" s="125">
        <v>42704</v>
      </c>
      <c r="AJ650" s="124">
        <v>-0.129981978</v>
      </c>
      <c r="AK650" s="124">
        <v>1.3204722654250003</v>
      </c>
      <c r="AL650" s="124">
        <v>1.25</v>
      </c>
      <c r="AV650" s="13"/>
    </row>
    <row r="651" spans="17:48" x14ac:dyDescent="0.2">
      <c r="Q651" s="13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3"/>
      <c r="AI651" s="125">
        <v>42735</v>
      </c>
      <c r="AJ651" s="124">
        <v>-0.1354735</v>
      </c>
      <c r="AK651" s="124">
        <v>1.2986016529250006</v>
      </c>
      <c r="AL651" s="124">
        <v>1.25</v>
      </c>
      <c r="AV651" s="13"/>
    </row>
    <row r="652" spans="17:48" x14ac:dyDescent="0.2">
      <c r="Q652" s="13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3"/>
      <c r="AI652" s="125">
        <v>42766</v>
      </c>
      <c r="AJ652" s="124">
        <v>-7.1584973999999996E-2</v>
      </c>
      <c r="AK652" s="124">
        <v>1.2761801114750007</v>
      </c>
      <c r="AL652" s="124">
        <v>1</v>
      </c>
      <c r="AV652" s="13"/>
    </row>
    <row r="653" spans="17:48" x14ac:dyDescent="0.2">
      <c r="Q653" s="13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3"/>
      <c r="AI653" s="125">
        <v>42794</v>
      </c>
      <c r="AJ653" s="124">
        <v>-0.212659493</v>
      </c>
      <c r="AK653" s="124">
        <v>1.2531079490333343</v>
      </c>
      <c r="AL653" s="124">
        <v>1</v>
      </c>
      <c r="AV653" s="13"/>
    </row>
    <row r="654" spans="17:48" x14ac:dyDescent="0.2">
      <c r="Q654" s="13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3"/>
      <c r="AI654" s="125">
        <v>42825</v>
      </c>
      <c r="AJ654" s="124">
        <v>-0.100431149</v>
      </c>
      <c r="AK654" s="124">
        <v>1.2297543561250004</v>
      </c>
      <c r="AL654" s="124">
        <v>1</v>
      </c>
      <c r="AV654" s="13"/>
    </row>
    <row r="655" spans="17:48" x14ac:dyDescent="0.2">
      <c r="Q655" s="13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3"/>
      <c r="AI655" s="125">
        <v>42855</v>
      </c>
      <c r="AJ655" s="124">
        <v>-9.6000000000000002E-2</v>
      </c>
      <c r="AK655" s="124">
        <v>1.2056126894583337</v>
      </c>
      <c r="AL655" s="124">
        <v>1</v>
      </c>
      <c r="AV655" s="13"/>
    </row>
    <row r="656" spans="17:48" x14ac:dyDescent="0.2">
      <c r="Q656" s="13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3"/>
      <c r="AI656" s="125">
        <v>42886</v>
      </c>
      <c r="AJ656" s="124">
        <v>-0.14499999999999999</v>
      </c>
      <c r="AK656" s="124">
        <v>1.1791376894583339</v>
      </c>
      <c r="AL656" s="124">
        <v>1</v>
      </c>
      <c r="AV656" s="13"/>
    </row>
    <row r="657" spans="17:48" x14ac:dyDescent="0.2">
      <c r="Q657" s="13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3"/>
      <c r="AI657" s="125">
        <v>42916</v>
      </c>
      <c r="AJ657" s="124">
        <v>-2.5000000000000001E-2</v>
      </c>
      <c r="AK657" s="124">
        <v>1.1523126894583335</v>
      </c>
      <c r="AL657" s="124">
        <v>1</v>
      </c>
      <c r="AV657" s="13"/>
    </row>
    <row r="658" spans="17:48" x14ac:dyDescent="0.2">
      <c r="Q658" s="13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3"/>
      <c r="AI658" s="125">
        <v>42947</v>
      </c>
      <c r="AJ658" s="124">
        <v>0.06</v>
      </c>
      <c r="AK658" s="124">
        <v>1.1269126894583334</v>
      </c>
      <c r="AL658" s="124">
        <v>1</v>
      </c>
      <c r="AV658" s="13"/>
    </row>
    <row r="659" spans="17:48" x14ac:dyDescent="0.2">
      <c r="Q659" s="13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3"/>
      <c r="AI659" s="125">
        <v>42978</v>
      </c>
      <c r="AJ659" s="124">
        <v>-0.114</v>
      </c>
      <c r="AK659" s="124">
        <v>1.1005543561250002</v>
      </c>
      <c r="AL659" s="124">
        <v>1</v>
      </c>
      <c r="AV659" s="13"/>
    </row>
    <row r="660" spans="17:48" x14ac:dyDescent="0.2">
      <c r="Q660" s="13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3"/>
      <c r="AI660" s="125">
        <v>43008</v>
      </c>
      <c r="AJ660" s="124">
        <v>1.7000000000000001E-2</v>
      </c>
      <c r="AK660" s="124">
        <v>1.0752293561250001</v>
      </c>
      <c r="AL660" s="124">
        <v>1</v>
      </c>
      <c r="AV660" s="13"/>
    </row>
    <row r="661" spans="17:48" x14ac:dyDescent="0.2">
      <c r="Q661" s="13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3"/>
      <c r="AI661" s="125">
        <v>43039</v>
      </c>
      <c r="AJ661" s="124">
        <v>-2.9000000000000001E-2</v>
      </c>
      <c r="AK661" s="124">
        <v>1.0500960227916669</v>
      </c>
      <c r="AL661" s="124">
        <v>1</v>
      </c>
      <c r="AV661" s="13"/>
    </row>
    <row r="662" spans="17:48" x14ac:dyDescent="0.2">
      <c r="Q662" s="13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3"/>
      <c r="AI662" s="125">
        <v>43069</v>
      </c>
      <c r="AJ662" s="124">
        <v>-5.2999999999999999E-2</v>
      </c>
      <c r="AK662" s="124">
        <v>1.0254376894583335</v>
      </c>
      <c r="AL662" s="124">
        <v>1</v>
      </c>
      <c r="AV662" s="13"/>
    </row>
    <row r="663" spans="17:48" x14ac:dyDescent="0.2">
      <c r="Q663" s="13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3"/>
      <c r="AI663" s="125">
        <v>43100</v>
      </c>
      <c r="AJ663" s="124">
        <v>-9.5000000000000001E-2</v>
      </c>
      <c r="AK663" s="124">
        <v>0.9987210227916663</v>
      </c>
      <c r="AL663" s="124">
        <v>1</v>
      </c>
      <c r="AV663" s="13"/>
    </row>
    <row r="664" spans="17:48" x14ac:dyDescent="0.2">
      <c r="Q664" s="13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3"/>
      <c r="AI664" s="125">
        <v>43131</v>
      </c>
      <c r="AJ664" s="124">
        <v>0.10299999999999999</v>
      </c>
      <c r="AK664" s="124">
        <v>0.97508768945833291</v>
      </c>
      <c r="AL664" s="124">
        <v>1</v>
      </c>
      <c r="AV664" s="13"/>
    </row>
    <row r="665" spans="17:48" x14ac:dyDescent="0.2">
      <c r="Q665" s="13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3"/>
      <c r="AI665" s="125">
        <v>43159</v>
      </c>
      <c r="AJ665" s="124">
        <v>0.11600000000000001</v>
      </c>
      <c r="AK665" s="124">
        <v>0.950562689458333</v>
      </c>
      <c r="AL665" s="124">
        <v>1</v>
      </c>
      <c r="AV665" s="13"/>
    </row>
    <row r="666" spans="17:48" x14ac:dyDescent="0.2">
      <c r="Q666" s="13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3"/>
      <c r="AI666" s="125">
        <v>43190</v>
      </c>
      <c r="AJ666" s="124">
        <v>5.3999999999999999E-2</v>
      </c>
      <c r="AK666" s="124">
        <v>0.92573768945833312</v>
      </c>
      <c r="AL666" s="124">
        <v>1</v>
      </c>
      <c r="AV666" s="13"/>
    </row>
    <row r="667" spans="17:48" x14ac:dyDescent="0.2">
      <c r="Q667" s="13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3"/>
      <c r="AI667" s="125">
        <v>43220</v>
      </c>
      <c r="AJ667" s="124">
        <v>0.12</v>
      </c>
      <c r="AK667" s="124">
        <v>0.89972102279166655</v>
      </c>
      <c r="AL667" s="124">
        <v>1</v>
      </c>
      <c r="AV667" s="13"/>
    </row>
    <row r="668" spans="17:48" x14ac:dyDescent="0.2">
      <c r="Q668" s="13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3"/>
      <c r="AI668" s="125">
        <v>43251</v>
      </c>
      <c r="AJ668" s="124">
        <v>-8.0000000000000002E-3</v>
      </c>
      <c r="AK668" s="124">
        <v>0.87228768945833302</v>
      </c>
      <c r="AL668" s="124">
        <v>1</v>
      </c>
      <c r="AV668" s="13"/>
    </row>
    <row r="669" spans="17:48" x14ac:dyDescent="0.2">
      <c r="Q669" s="13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3"/>
      <c r="AI669" s="125">
        <v>43281</v>
      </c>
      <c r="AJ669" s="124">
        <v>-1.2E-2</v>
      </c>
      <c r="AK669" s="124">
        <v>0.84477102279166649</v>
      </c>
      <c r="AL669" s="124">
        <v>1</v>
      </c>
      <c r="AV669" s="13"/>
    </row>
    <row r="670" spans="17:48" x14ac:dyDescent="0.2">
      <c r="Q670" s="13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3"/>
      <c r="AI670" s="125">
        <v>43312</v>
      </c>
      <c r="AJ670" s="124">
        <v>4.2000000000000003E-2</v>
      </c>
      <c r="AK670" s="124">
        <v>0.81873768945833292</v>
      </c>
      <c r="AL670" s="124">
        <v>1</v>
      </c>
      <c r="AV670" s="13"/>
    </row>
    <row r="671" spans="17:48" x14ac:dyDescent="0.2">
      <c r="Q671" s="13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3"/>
      <c r="AI671" s="125">
        <v>43343</v>
      </c>
      <c r="AJ671" s="124">
        <v>-3.2000000000000001E-2</v>
      </c>
      <c r="AK671" s="124">
        <v>0.79395435612499954</v>
      </c>
      <c r="AL671" s="124">
        <v>1</v>
      </c>
      <c r="AV671" s="13"/>
    </row>
    <row r="672" spans="17:48" x14ac:dyDescent="0.2">
      <c r="Q672" s="13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3"/>
      <c r="AI672" s="125">
        <v>43373</v>
      </c>
      <c r="AJ672" s="124">
        <v>0.113</v>
      </c>
      <c r="AK672" s="124">
        <v>0.77265435612499944</v>
      </c>
      <c r="AL672" s="124">
        <v>1</v>
      </c>
      <c r="AV672" s="13"/>
    </row>
    <row r="673" spans="17:48" x14ac:dyDescent="0.2">
      <c r="Q673" s="13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3"/>
      <c r="AI673" s="125">
        <v>43404</v>
      </c>
      <c r="AJ673" s="124">
        <v>7.0999999999999994E-2</v>
      </c>
      <c r="AK673" s="124">
        <v>0.75021268945833297</v>
      </c>
      <c r="AL673" s="124">
        <v>1</v>
      </c>
      <c r="AV673" s="13"/>
    </row>
    <row r="674" spans="17:48" x14ac:dyDescent="0.2">
      <c r="Q674" s="13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3"/>
      <c r="AI674" s="125">
        <v>43434</v>
      </c>
      <c r="AJ674" s="124">
        <v>-1.4999999999999999E-2</v>
      </c>
      <c r="AK674" s="124">
        <v>0.73153768945833297</v>
      </c>
      <c r="AL674" s="124">
        <v>1</v>
      </c>
      <c r="AV674" s="13"/>
    </row>
    <row r="675" spans="17:48" x14ac:dyDescent="0.2">
      <c r="Q675" s="13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3"/>
      <c r="AI675" s="125">
        <v>43465</v>
      </c>
      <c r="AJ675" s="124">
        <v>-0.154</v>
      </c>
      <c r="AK675" s="124">
        <v>0.71235435612499987</v>
      </c>
      <c r="AL675" s="124">
        <v>1</v>
      </c>
      <c r="AV675" s="13"/>
    </row>
    <row r="676" spans="17:48" x14ac:dyDescent="0.2">
      <c r="Q676" s="13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3"/>
      <c r="AI676" s="125">
        <v>43496</v>
      </c>
      <c r="AJ676" s="124">
        <v>-0.21</v>
      </c>
      <c r="AK676" s="124">
        <v>0.6920960227916666</v>
      </c>
      <c r="AL676" s="124">
        <v>1</v>
      </c>
      <c r="AV676" s="13"/>
    </row>
    <row r="677" spans="17:48" x14ac:dyDescent="0.2">
      <c r="Q677" s="13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3"/>
      <c r="AI677" s="125">
        <v>43524</v>
      </c>
      <c r="AJ677" s="124">
        <v>-0.23599999999999999</v>
      </c>
      <c r="AK677" s="124">
        <v>0.67201268945833315</v>
      </c>
      <c r="AL677" s="124">
        <v>1</v>
      </c>
      <c r="AV677" s="13"/>
    </row>
    <row r="678" spans="17:48" x14ac:dyDescent="0.2">
      <c r="Q678" s="13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3"/>
      <c r="AI678" s="125">
        <v>43555</v>
      </c>
      <c r="AJ678" s="124">
        <v>-0.35199999999999998</v>
      </c>
      <c r="AK678" s="124">
        <v>0.65095435612499974</v>
      </c>
      <c r="AL678" s="124">
        <v>1</v>
      </c>
      <c r="AV678" s="13"/>
    </row>
    <row r="679" spans="17:48" x14ac:dyDescent="0.2">
      <c r="Q679" s="13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3"/>
      <c r="AI679" s="125">
        <v>43585</v>
      </c>
      <c r="AJ679" s="124">
        <v>-0.26700000000000002</v>
      </c>
      <c r="AK679" s="124">
        <v>0.63042935612499973</v>
      </c>
      <c r="AL679" s="124">
        <v>1</v>
      </c>
      <c r="AV679" s="13"/>
    </row>
    <row r="680" spans="17:48" x14ac:dyDescent="0.2">
      <c r="Q680" s="13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3"/>
      <c r="AI680" s="125">
        <v>43616</v>
      </c>
      <c r="AJ680" s="124">
        <v>-0.44500000000000001</v>
      </c>
      <c r="AK680" s="124">
        <v>0.60558768945833319</v>
      </c>
      <c r="AL680" s="124">
        <v>1</v>
      </c>
      <c r="AV680" s="13"/>
    </row>
    <row r="681" spans="17:48" x14ac:dyDescent="0.2">
      <c r="Q681" s="13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3"/>
      <c r="AI681" s="125">
        <v>43646</v>
      </c>
      <c r="AJ681" s="124">
        <v>-0.48199999999999998</v>
      </c>
      <c r="AK681" s="124">
        <v>0.58092102279166657</v>
      </c>
      <c r="AL681" s="124">
        <v>1</v>
      </c>
      <c r="AV681" s="13"/>
    </row>
    <row r="682" spans="17:48" x14ac:dyDescent="0.2">
      <c r="Q682" s="13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3"/>
      <c r="AI682" s="125">
        <v>43677</v>
      </c>
      <c r="AJ682" s="124">
        <v>-0.65400000000000003</v>
      </c>
      <c r="AK682" s="124">
        <v>0.55720435612499997</v>
      </c>
      <c r="AL682" s="124">
        <v>1</v>
      </c>
      <c r="AV682" s="13"/>
    </row>
    <row r="683" spans="17:48" x14ac:dyDescent="0.2">
      <c r="Q683" s="13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3"/>
      <c r="AI683" s="125">
        <v>43708</v>
      </c>
      <c r="AJ683" s="124">
        <v>-0.97499999999999998</v>
      </c>
      <c r="AK683" s="124">
        <v>0.53137935612499987</v>
      </c>
      <c r="AL683" s="124">
        <v>1</v>
      </c>
      <c r="AV683" s="13"/>
    </row>
    <row r="684" spans="17:48" x14ac:dyDescent="0.2">
      <c r="Q684" s="13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3"/>
      <c r="AI684" s="125">
        <v>43738</v>
      </c>
      <c r="AJ684" s="124">
        <v>-0.7</v>
      </c>
      <c r="AK684" s="124">
        <v>0.50758768945833299</v>
      </c>
      <c r="AL684" s="124">
        <v>1</v>
      </c>
      <c r="AV684" s="13"/>
    </row>
    <row r="685" spans="17:48" x14ac:dyDescent="0.2">
      <c r="Q685" s="13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3"/>
      <c r="AI685" s="125">
        <v>43769</v>
      </c>
      <c r="AJ685" s="124">
        <v>-0.51100000000000001</v>
      </c>
      <c r="AK685" s="124">
        <v>0.48493768945833321</v>
      </c>
      <c r="AL685" s="124">
        <v>1</v>
      </c>
      <c r="AV685" s="13"/>
    </row>
    <row r="686" spans="17:48" x14ac:dyDescent="0.2">
      <c r="Q686" s="13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3"/>
      <c r="AI686" s="125">
        <v>43799</v>
      </c>
      <c r="AJ686" s="124">
        <v>-0.57999999999999996</v>
      </c>
      <c r="AK686" s="124">
        <v>0.46342102279166647</v>
      </c>
      <c r="AL686" s="124">
        <v>1</v>
      </c>
      <c r="AV686" s="13"/>
    </row>
    <row r="687" spans="17:48" x14ac:dyDescent="0.2">
      <c r="Q687" s="13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3"/>
      <c r="AI687" s="125">
        <v>43830</v>
      </c>
      <c r="AJ687" s="124">
        <v>-0.45600000000000002</v>
      </c>
      <c r="AK687" s="124">
        <v>0.44318768945833314</v>
      </c>
      <c r="AL687" s="124">
        <v>1</v>
      </c>
      <c r="AV687" s="13"/>
    </row>
    <row r="688" spans="17:48" x14ac:dyDescent="0.2">
      <c r="Q688" s="13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3"/>
      <c r="AI688" s="125">
        <v>43861</v>
      </c>
      <c r="AJ688" s="124">
        <v>-0.69799999999999995</v>
      </c>
      <c r="AK688" s="124">
        <v>0.42062102279166641</v>
      </c>
      <c r="AL688" s="124">
        <v>1</v>
      </c>
      <c r="AV688" s="13"/>
    </row>
    <row r="689" spans="17:48" x14ac:dyDescent="0.2">
      <c r="Q689" s="13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3"/>
      <c r="AI689" s="125">
        <v>43890</v>
      </c>
      <c r="AJ689" s="124">
        <v>-0.83199999999999996</v>
      </c>
      <c r="AK689" s="124">
        <v>0.39759602279166645</v>
      </c>
      <c r="AL689" s="124">
        <v>1</v>
      </c>
      <c r="AV689" s="13"/>
    </row>
    <row r="690" spans="17:48" x14ac:dyDescent="0.2">
      <c r="Q690" s="13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3"/>
      <c r="AI690" s="125">
        <v>43921</v>
      </c>
      <c r="AJ690" s="124">
        <v>-0.36799999999999999</v>
      </c>
      <c r="AK690" s="124">
        <v>0.37835435612499974</v>
      </c>
      <c r="AL690" s="124">
        <v>1</v>
      </c>
      <c r="AV690" s="13"/>
    </row>
    <row r="691" spans="17:48" x14ac:dyDescent="0.2">
      <c r="Q691" s="13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3"/>
      <c r="AI691" s="125">
        <v>43951</v>
      </c>
      <c r="AJ691" s="124">
        <v>-0.48699999999999999</v>
      </c>
      <c r="AK691" s="124">
        <v>0.35875435612499978</v>
      </c>
      <c r="AL691" s="124">
        <v>1</v>
      </c>
      <c r="AV691" s="13"/>
    </row>
    <row r="692" spans="17:48" x14ac:dyDescent="0.2">
      <c r="Q692" s="13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3"/>
      <c r="AI692" s="125">
        <v>43982</v>
      </c>
      <c r="AJ692" s="124">
        <v>-0.47099999999999997</v>
      </c>
      <c r="AK692" s="124">
        <v>0.34172102279166638</v>
      </c>
      <c r="AL692" s="124">
        <v>1</v>
      </c>
      <c r="AV692" s="13"/>
    </row>
    <row r="693" spans="17:48" x14ac:dyDescent="0.2">
      <c r="Q693" s="13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3"/>
      <c r="AI693" s="125">
        <v>44012</v>
      </c>
      <c r="AJ693" s="124">
        <v>-0.439</v>
      </c>
      <c r="AK693" s="124">
        <v>0.32548768945833306</v>
      </c>
      <c r="AL693" s="124">
        <v>1</v>
      </c>
      <c r="AV693" s="13"/>
    </row>
    <row r="694" spans="17:48" x14ac:dyDescent="0.2">
      <c r="Q694" s="13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3"/>
      <c r="AI694" s="125">
        <v>44043</v>
      </c>
      <c r="AJ694" s="124">
        <v>-0.52900000000000003</v>
      </c>
      <c r="AK694" s="124">
        <v>0.3085793561249997</v>
      </c>
      <c r="AL694" s="124">
        <v>1</v>
      </c>
      <c r="AV694" s="13"/>
    </row>
    <row r="695" spans="17:48" x14ac:dyDescent="0.2">
      <c r="Q695" s="13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3"/>
      <c r="AI695" s="125">
        <v>44074</v>
      </c>
      <c r="AJ695" s="124">
        <v>-0.41</v>
      </c>
      <c r="AK695" s="124">
        <v>0.29522935612499979</v>
      </c>
      <c r="AL695" s="124">
        <v>1</v>
      </c>
      <c r="AV695" s="13"/>
    </row>
    <row r="696" spans="17:48" x14ac:dyDescent="0.2">
      <c r="Q696" s="13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3"/>
      <c r="AI696" s="125">
        <v>44104</v>
      </c>
      <c r="AJ696" s="124">
        <v>-0.5</v>
      </c>
      <c r="AK696" s="124">
        <v>0.27962935612499978</v>
      </c>
      <c r="AL696" s="124">
        <v>1</v>
      </c>
      <c r="AV696" s="13"/>
    </row>
    <row r="697" spans="17:48" x14ac:dyDescent="0.2">
      <c r="Q697" s="13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3"/>
      <c r="AI697" s="125">
        <v>44135</v>
      </c>
      <c r="AJ697" s="124">
        <v>-0.51800000000000002</v>
      </c>
      <c r="AK697" s="124">
        <v>0.26316268945833315</v>
      </c>
      <c r="AL697" s="124">
        <v>1</v>
      </c>
      <c r="AV697" s="13"/>
    </row>
    <row r="698" spans="17:48" x14ac:dyDescent="0.2">
      <c r="Q698" s="13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3"/>
      <c r="AI698" s="125">
        <v>44165</v>
      </c>
      <c r="AJ698" s="124">
        <v>-0.50900000000000001</v>
      </c>
      <c r="AK698" s="124">
        <v>0.24593768945833308</v>
      </c>
      <c r="AL698" s="124">
        <v>1</v>
      </c>
      <c r="AV698" s="13"/>
    </row>
    <row r="699" spans="17:48" x14ac:dyDescent="0.2">
      <c r="Q699" s="13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3"/>
      <c r="AI699" s="125">
        <v>44196</v>
      </c>
      <c r="AJ699" s="124">
        <v>-0.52500000000000002</v>
      </c>
      <c r="AK699" s="124">
        <v>0.22761268945833318</v>
      </c>
      <c r="AL699" s="124">
        <v>1</v>
      </c>
      <c r="AV699" s="13"/>
    </row>
    <row r="700" spans="17:48" x14ac:dyDescent="0.2">
      <c r="Q700" s="13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3"/>
      <c r="AI700" s="125">
        <v>44227</v>
      </c>
      <c r="AJ700" s="124">
        <v>-0.45400000000000001</v>
      </c>
      <c r="AK700" s="124">
        <v>0.20867935612499988</v>
      </c>
      <c r="AL700" s="124">
        <v>1</v>
      </c>
      <c r="AV700" s="13"/>
    </row>
    <row r="701" spans="17:48" x14ac:dyDescent="0.2">
      <c r="Q701" s="13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3"/>
      <c r="AI701" s="125">
        <v>44255</v>
      </c>
      <c r="AJ701" s="124">
        <v>-0.22900000000000001</v>
      </c>
      <c r="AK701" s="124">
        <v>0.19096268945833336</v>
      </c>
      <c r="AL701" s="124">
        <v>1</v>
      </c>
      <c r="AV701" s="13"/>
    </row>
    <row r="702" spans="17:48" x14ac:dyDescent="0.2">
      <c r="Q702" s="13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3"/>
      <c r="AI702" s="125">
        <v>44286</v>
      </c>
      <c r="AJ702" s="124">
        <v>-0.26700000000000002</v>
      </c>
      <c r="AK702" s="124">
        <v>0.17264602279166663</v>
      </c>
      <c r="AL702" s="124">
        <v>1</v>
      </c>
      <c r="AV702" s="13"/>
    </row>
    <row r="703" spans="17:48" x14ac:dyDescent="0.2">
      <c r="Q703" s="13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3"/>
      <c r="AI703" s="125">
        <v>44316</v>
      </c>
      <c r="AJ703" s="124">
        <v>-0.21</v>
      </c>
      <c r="AK703" s="124">
        <v>0.15353768945833324</v>
      </c>
      <c r="AL703" s="124">
        <v>1</v>
      </c>
      <c r="AV703" s="13"/>
    </row>
    <row r="704" spans="17:48" x14ac:dyDescent="0.2">
      <c r="Q704" s="13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3"/>
      <c r="AI704" s="125">
        <v>44347</v>
      </c>
      <c r="AJ704" s="124">
        <v>-0.13400000000000001</v>
      </c>
      <c r="AK704" s="124">
        <v>0.13701268945833328</v>
      </c>
      <c r="AL704" s="124">
        <v>1</v>
      </c>
      <c r="AV704" s="13"/>
    </row>
    <row r="705" spans="17:48" x14ac:dyDescent="0.2">
      <c r="Q705" s="13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3"/>
      <c r="AI705" s="125">
        <v>44377</v>
      </c>
      <c r="AJ705" s="124">
        <v>-0.13400000000000001</v>
      </c>
      <c r="AK705" s="124">
        <v>0.12140435612499992</v>
      </c>
      <c r="AL705" s="124">
        <v>1</v>
      </c>
      <c r="AV705" s="13"/>
    </row>
    <row r="706" spans="17:48" x14ac:dyDescent="0.2">
      <c r="Q706" s="13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3"/>
      <c r="AI706" s="125">
        <v>44408</v>
      </c>
      <c r="AJ706" s="124">
        <v>-0.13400000000000001</v>
      </c>
      <c r="AK706" s="124">
        <v>0.10832102279166669</v>
      </c>
      <c r="AL706" s="124">
        <v>1</v>
      </c>
      <c r="AV706" s="13"/>
    </row>
    <row r="707" spans="17:48" x14ac:dyDescent="0.2">
      <c r="Q707" s="13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3"/>
      <c r="AI707" s="125">
        <v>44439</v>
      </c>
      <c r="AJ707" s="124">
        <v>-0.13400000000000001</v>
      </c>
      <c r="AK707" s="124">
        <v>9.7762689458333302E-2</v>
      </c>
      <c r="AL707" s="124">
        <v>1</v>
      </c>
      <c r="AV707" s="13"/>
    </row>
    <row r="708" spans="17:48" x14ac:dyDescent="0.2">
      <c r="Q708" s="13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3"/>
      <c r="AI708" s="125">
        <v>44469</v>
      </c>
      <c r="AJ708" s="124">
        <v>-0.13400000000000001</v>
      </c>
      <c r="AK708" s="124">
        <v>8.828768945833336E-2</v>
      </c>
      <c r="AL708" s="124">
        <v>1</v>
      </c>
      <c r="AV708" s="13"/>
    </row>
    <row r="709" spans="17:48" x14ac:dyDescent="0.2">
      <c r="Q709" s="13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3"/>
      <c r="AI709" s="125">
        <v>44500</v>
      </c>
      <c r="AJ709" s="124">
        <v>-0.13400000000000001</v>
      </c>
      <c r="AK709" s="124">
        <v>7.8154356124999991E-2</v>
      </c>
      <c r="AL709" s="124">
        <v>1</v>
      </c>
      <c r="AV709" s="13"/>
    </row>
    <row r="710" spans="17:48" x14ac:dyDescent="0.2">
      <c r="Q710" s="13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3"/>
      <c r="AI710" s="125">
        <v>44530</v>
      </c>
      <c r="AJ710" s="124">
        <v>-0.13400000000000001</v>
      </c>
      <c r="AK710" s="124">
        <v>6.9162689458333315E-2</v>
      </c>
      <c r="AL710" s="124">
        <v>1</v>
      </c>
      <c r="AV710" s="13"/>
    </row>
    <row r="711" spans="17:48" x14ac:dyDescent="0.2">
      <c r="Q711" s="13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3"/>
      <c r="AI711" s="125">
        <v>44561</v>
      </c>
      <c r="AJ711" s="124">
        <v>-0.13400000000000001</v>
      </c>
      <c r="AK711" s="124">
        <v>6.1879356124999965E-2</v>
      </c>
      <c r="AL711" s="124">
        <v>1</v>
      </c>
      <c r="AV711" s="13"/>
    </row>
    <row r="712" spans="17:48" x14ac:dyDescent="0.2">
      <c r="Q712" s="13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3"/>
      <c r="AI712" s="125">
        <v>44592</v>
      </c>
      <c r="AJ712" s="124">
        <v>-0.13400000000000001</v>
      </c>
      <c r="AK712" s="124">
        <v>5.4637689458333284E-2</v>
      </c>
      <c r="AL712" s="124">
        <v>1</v>
      </c>
      <c r="AV712" s="13"/>
    </row>
    <row r="713" spans="17:48" x14ac:dyDescent="0.2">
      <c r="Q713" s="13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3"/>
      <c r="AI713" s="125">
        <v>44620</v>
      </c>
      <c r="AJ713" s="124">
        <v>-0.13400000000000001</v>
      </c>
      <c r="AK713" s="124">
        <v>4.7521022791666624E-2</v>
      </c>
      <c r="AL713" s="124">
        <v>1</v>
      </c>
      <c r="AV713" s="13"/>
    </row>
    <row r="714" spans="17:48" x14ac:dyDescent="0.2">
      <c r="Q714" s="13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3"/>
      <c r="AI714" s="125">
        <v>44651</v>
      </c>
      <c r="AJ714" s="124">
        <v>-0.13400000000000001</v>
      </c>
      <c r="AK714" s="124">
        <v>3.9287689458333309E-2</v>
      </c>
      <c r="AL714" s="124">
        <v>1</v>
      </c>
      <c r="AV714" s="13"/>
    </row>
    <row r="715" spans="17:48" x14ac:dyDescent="0.2">
      <c r="Q715" s="13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3"/>
      <c r="AI715" s="125">
        <v>44681</v>
      </c>
      <c r="AJ715" s="124">
        <v>-0.13400000000000001</v>
      </c>
      <c r="AK715" s="124">
        <v>3.2046022791666663E-2</v>
      </c>
      <c r="AL715" s="124">
        <v>1</v>
      </c>
      <c r="AV715" s="13"/>
    </row>
    <row r="716" spans="17:48" x14ac:dyDescent="0.2">
      <c r="Q716" s="13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3"/>
      <c r="AI716" s="125">
        <v>44712</v>
      </c>
      <c r="AJ716" s="124">
        <v>-0.13400000000000001</v>
      </c>
      <c r="AK716" s="124">
        <v>2.5846022791666624E-2</v>
      </c>
      <c r="AL716" s="124">
        <v>1</v>
      </c>
      <c r="AV716" s="13"/>
    </row>
    <row r="717" spans="17:48" x14ac:dyDescent="0.2">
      <c r="Q717" s="13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3"/>
      <c r="AI717" s="125">
        <v>44742</v>
      </c>
      <c r="AJ717" s="124">
        <v>-0.13400000000000001</v>
      </c>
      <c r="AK717" s="124">
        <v>1.9079356124999999E-2</v>
      </c>
      <c r="AL717" s="124">
        <v>1</v>
      </c>
      <c r="AV717" s="13"/>
    </row>
    <row r="718" spans="17:48" x14ac:dyDescent="0.2">
      <c r="Q718" s="13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3"/>
      <c r="AI718" s="125">
        <v>44773</v>
      </c>
      <c r="AJ718" s="124">
        <v>-0.13400000000000001</v>
      </c>
      <c r="AK718" s="124">
        <v>1.328768945833334E-2</v>
      </c>
      <c r="AL718" s="124">
        <v>1</v>
      </c>
      <c r="AV718" s="13"/>
    </row>
    <row r="719" spans="17:48" x14ac:dyDescent="0.2">
      <c r="Q719" s="13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3"/>
      <c r="AI719" s="125">
        <v>44804</v>
      </c>
      <c r="AJ719" s="124">
        <v>-0.13400000000000001</v>
      </c>
      <c r="AK719" s="124">
        <v>7.429356124999952E-3</v>
      </c>
      <c r="AL719" s="124">
        <v>1</v>
      </c>
      <c r="AV719" s="13"/>
    </row>
    <row r="720" spans="17:48" x14ac:dyDescent="0.2">
      <c r="Q720" s="13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3"/>
      <c r="AI720" s="125">
        <v>44834</v>
      </c>
      <c r="AJ720" s="124">
        <v>-0.13400000000000001</v>
      </c>
      <c r="AK720" s="124">
        <v>1.321022791666542E-3</v>
      </c>
      <c r="AL720" s="124">
        <v>1</v>
      </c>
      <c r="AV720" s="13"/>
    </row>
    <row r="721" spans="17:48" x14ac:dyDescent="0.2">
      <c r="Q721" s="13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3"/>
      <c r="AI721" s="125">
        <v>44865</v>
      </c>
      <c r="AJ721" s="124">
        <v>-0.13400000000000001</v>
      </c>
      <c r="AK721" s="124">
        <v>-4.770643875000099E-3</v>
      </c>
      <c r="AL721" s="124">
        <v>1</v>
      </c>
      <c r="AV721" s="13"/>
    </row>
    <row r="722" spans="17:48" x14ac:dyDescent="0.2">
      <c r="Q722" s="13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3"/>
      <c r="AI722" s="125">
        <v>44895</v>
      </c>
      <c r="AJ722" s="124">
        <v>-0.13400000000000001</v>
      </c>
      <c r="AK722" s="124">
        <v>-1.0303977208333445E-2</v>
      </c>
      <c r="AL722" s="124">
        <v>1</v>
      </c>
      <c r="AV722" s="13"/>
    </row>
    <row r="723" spans="17:48" x14ac:dyDescent="0.2">
      <c r="Q723" s="13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3"/>
      <c r="AI723" s="125">
        <v>44926</v>
      </c>
      <c r="AJ723" s="124">
        <v>-0.13400000000000001</v>
      </c>
      <c r="AK723" s="124">
        <v>-1.606231054166676E-2</v>
      </c>
      <c r="AL723" s="124">
        <v>1</v>
      </c>
      <c r="AV723" s="13"/>
    </row>
    <row r="724" spans="17:48" x14ac:dyDescent="0.2">
      <c r="Q724" s="13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3"/>
      <c r="AI724" s="125">
        <v>44957</v>
      </c>
      <c r="AJ724" s="124">
        <v>-0.13400000000000001</v>
      </c>
      <c r="AK724" s="124">
        <v>-2.3753977208333391E-2</v>
      </c>
      <c r="AL724" s="124">
        <v>1</v>
      </c>
      <c r="AV724" s="13"/>
    </row>
    <row r="725" spans="17:48" x14ac:dyDescent="0.2">
      <c r="Q725" s="13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3"/>
      <c r="AI725" s="125">
        <v>44985</v>
      </c>
      <c r="AJ725" s="124">
        <v>-0.13400000000000001</v>
      </c>
      <c r="AK725" s="124">
        <v>-3.0878977208333387E-2</v>
      </c>
      <c r="AL725" s="124">
        <v>1</v>
      </c>
      <c r="AV725" s="13"/>
    </row>
    <row r="726" spans="17:48" x14ac:dyDescent="0.2">
      <c r="Q726" s="13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3"/>
      <c r="AI726" s="125">
        <v>45016</v>
      </c>
      <c r="AJ726" s="124">
        <v>-0.13400000000000001</v>
      </c>
      <c r="AK726" s="124">
        <v>-3.8220643875000064E-2</v>
      </c>
      <c r="AL726" s="124">
        <v>1</v>
      </c>
      <c r="AV726" s="13"/>
    </row>
    <row r="727" spans="17:48" x14ac:dyDescent="0.2">
      <c r="Q727" s="13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3"/>
      <c r="AI727" s="125">
        <v>45046</v>
      </c>
      <c r="AJ727" s="124">
        <v>-0.13400000000000001</v>
      </c>
      <c r="AK727" s="124">
        <v>-4.4437310541666761E-2</v>
      </c>
      <c r="AL727" s="124">
        <v>1</v>
      </c>
      <c r="AV727" s="13"/>
    </row>
    <row r="728" spans="17:48" x14ac:dyDescent="0.2">
      <c r="Q728" s="13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3"/>
      <c r="AI728" s="125">
        <v>45077</v>
      </c>
      <c r="AJ728" s="124">
        <v>-0.13400000000000001</v>
      </c>
      <c r="AK728" s="124">
        <v>-5.1886206223333446E-2</v>
      </c>
      <c r="AL728" s="124">
        <v>1</v>
      </c>
      <c r="AV728" s="13"/>
    </row>
    <row r="729" spans="17:48" x14ac:dyDescent="0.2">
      <c r="Q729" s="13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3"/>
      <c r="AI729" s="125">
        <v>45107</v>
      </c>
      <c r="AJ729" s="124">
        <v>-0.13400000000000001</v>
      </c>
      <c r="AK729" s="124">
        <v>-6.1838211454166778E-2</v>
      </c>
      <c r="AL729" s="124">
        <v>1</v>
      </c>
      <c r="AV729" s="13"/>
    </row>
    <row r="730" spans="17:48" x14ac:dyDescent="0.2">
      <c r="Q730" s="13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3"/>
      <c r="AI730" s="125">
        <v>45138</v>
      </c>
      <c r="AJ730" s="124">
        <v>-0.13400000000000001</v>
      </c>
      <c r="AK730" s="124">
        <v>-7.2098285087500089E-2</v>
      </c>
      <c r="AL730" s="124">
        <v>1</v>
      </c>
      <c r="AV730" s="13"/>
    </row>
    <row r="731" spans="17:48" x14ac:dyDescent="0.2">
      <c r="Q731" s="13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3"/>
      <c r="AI731" s="125">
        <v>45169</v>
      </c>
      <c r="AJ731" s="124">
        <v>-0.13400000000000001</v>
      </c>
      <c r="AK731" s="124">
        <v>-8.2734649925833417E-2</v>
      </c>
      <c r="AL731" s="124">
        <v>1</v>
      </c>
      <c r="AV731" s="13"/>
    </row>
    <row r="732" spans="17:48" x14ac:dyDescent="0.2">
      <c r="Q732" s="13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3"/>
      <c r="AI732" s="125">
        <v>45199</v>
      </c>
      <c r="AJ732" s="124">
        <v>-0.13400000000000001</v>
      </c>
      <c r="AK732" s="124">
        <v>-9.3099222059166736E-2</v>
      </c>
      <c r="AL732" s="124">
        <v>1</v>
      </c>
      <c r="AV732" s="13"/>
    </row>
    <row r="733" spans="17:48" x14ac:dyDescent="0.2">
      <c r="Q733" s="13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3"/>
      <c r="AI733" s="125">
        <v>45230</v>
      </c>
      <c r="AJ733" s="124">
        <v>-0.13400000000000001</v>
      </c>
      <c r="AK733" s="124">
        <v>-0.10313144412166678</v>
      </c>
      <c r="AL733" s="124">
        <v>1</v>
      </c>
      <c r="AV733" s="13"/>
    </row>
    <row r="734" spans="17:48" x14ac:dyDescent="0.2">
      <c r="Q734" s="13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3"/>
      <c r="AI734" s="125">
        <v>45260</v>
      </c>
      <c r="AJ734" s="124">
        <v>-0.13400000000000001</v>
      </c>
      <c r="AK734" s="124">
        <v>-0.11284190081083342</v>
      </c>
      <c r="AL734" s="124">
        <v>1</v>
      </c>
      <c r="AV734" s="13"/>
    </row>
    <row r="735" spans="17:48" x14ac:dyDescent="0.2">
      <c r="Q735" s="13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3"/>
      <c r="AI735" s="125">
        <v>45291</v>
      </c>
      <c r="AJ735" s="124">
        <v>-0.13400000000000001</v>
      </c>
      <c r="AK735" s="124">
        <v>-0.12439992527083343</v>
      </c>
      <c r="AL735" s="124">
        <v>1</v>
      </c>
      <c r="AV735" s="13"/>
    </row>
    <row r="736" spans="17:48" x14ac:dyDescent="0.2">
      <c r="Q736" s="13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3"/>
      <c r="AV736" s="13"/>
    </row>
    <row r="737" spans="1:48" x14ac:dyDescent="0.2">
      <c r="A737" s="122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</row>
    <row r="738" spans="1:48" x14ac:dyDescent="0.2">
      <c r="Q738" s="13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3"/>
      <c r="AV738" s="13"/>
    </row>
    <row r="739" spans="1:48" x14ac:dyDescent="0.2">
      <c r="A739" s="123" t="s">
        <v>719</v>
      </c>
      <c r="Q739" s="13"/>
      <c r="R739" s="123" t="s">
        <v>913</v>
      </c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3"/>
      <c r="AI739" s="124"/>
      <c r="AJ739" s="124" t="s">
        <v>720</v>
      </c>
      <c r="AK739" s="124"/>
      <c r="AL739" s="124"/>
      <c r="AM739" s="124"/>
      <c r="AN739" s="124"/>
      <c r="AO739" s="124"/>
      <c r="AP739" s="124" t="s">
        <v>721</v>
      </c>
      <c r="AQ739" s="124"/>
      <c r="AR739" s="124"/>
      <c r="AS739" s="124"/>
      <c r="AT739" s="124"/>
      <c r="AU739" s="124"/>
      <c r="AV739" s="13"/>
    </row>
    <row r="740" spans="1:48" x14ac:dyDescent="0.2">
      <c r="Q740" s="13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3"/>
      <c r="AI740" s="124" t="s">
        <v>722</v>
      </c>
      <c r="AJ740" s="124">
        <v>2020</v>
      </c>
      <c r="AK740" s="124" t="s">
        <v>712</v>
      </c>
      <c r="AL740" s="124">
        <v>2019</v>
      </c>
      <c r="AM740" s="124" t="s">
        <v>712</v>
      </c>
      <c r="AN740" s="124">
        <v>2018</v>
      </c>
      <c r="AO740" s="124" t="s">
        <v>712</v>
      </c>
      <c r="AP740" s="124">
        <v>2020</v>
      </c>
      <c r="AQ740" s="124" t="s">
        <v>712</v>
      </c>
      <c r="AR740" s="124">
        <v>2019</v>
      </c>
      <c r="AS740" s="124" t="s">
        <v>712</v>
      </c>
      <c r="AT740" s="124">
        <v>2018</v>
      </c>
      <c r="AU740" s="124" t="s">
        <v>712</v>
      </c>
      <c r="AV740" s="13"/>
    </row>
    <row r="741" spans="1:48" x14ac:dyDescent="0.2">
      <c r="Q741" s="13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3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3"/>
    </row>
    <row r="742" spans="1:48" x14ac:dyDescent="0.2">
      <c r="Q742" s="13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3"/>
      <c r="AI742" s="124" t="s">
        <v>7</v>
      </c>
      <c r="AJ742" s="124">
        <v>2640.8480185100002</v>
      </c>
      <c r="AK742" s="124">
        <v>1.6231120001892845E-2</v>
      </c>
      <c r="AL742" s="124">
        <v>3033.3117251199997</v>
      </c>
      <c r="AM742" s="124">
        <v>1.8458795238732863E-2</v>
      </c>
      <c r="AN742" s="124">
        <v>13423.223367000002</v>
      </c>
      <c r="AO742" s="124">
        <v>7.105587270498509E-2</v>
      </c>
      <c r="AP742" s="124">
        <v>2640.8480185100002</v>
      </c>
      <c r="AQ742" s="124">
        <v>1.4180750437890756E-2</v>
      </c>
      <c r="AR742" s="124">
        <v>3033.3117251199997</v>
      </c>
      <c r="AS742" s="124">
        <v>1.6295985240927735E-2</v>
      </c>
      <c r="AT742" s="124">
        <v>13423.223367000002</v>
      </c>
      <c r="AU742" s="124">
        <v>6.4678669943892264E-2</v>
      </c>
      <c r="AV742" s="13"/>
    </row>
    <row r="743" spans="1:48" x14ac:dyDescent="0.2">
      <c r="Q743" s="13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3"/>
      <c r="AI743" s="124" t="s">
        <v>182</v>
      </c>
      <c r="AJ743" s="124">
        <v>93673.983071869996</v>
      </c>
      <c r="AK743" s="124">
        <v>0.57573690331208416</v>
      </c>
      <c r="AL743" s="124">
        <v>94620.044848599995</v>
      </c>
      <c r="AM743" s="124">
        <v>0.57579707976466943</v>
      </c>
      <c r="AN743" s="124">
        <v>104557.03036410002</v>
      </c>
      <c r="AO743" s="124">
        <v>0.55347295033675425</v>
      </c>
      <c r="AP743" s="124">
        <v>108658.54633064181</v>
      </c>
      <c r="AQ743" s="124">
        <v>0.58347156582232784</v>
      </c>
      <c r="AR743" s="124">
        <v>108049.23756588</v>
      </c>
      <c r="AS743" s="124">
        <v>0.58047735947660239</v>
      </c>
      <c r="AT743" s="124">
        <v>113214.16717554003</v>
      </c>
      <c r="AU743" s="124">
        <v>0.54551291828468862</v>
      </c>
      <c r="AV743" s="13"/>
    </row>
    <row r="744" spans="1:48" x14ac:dyDescent="0.2">
      <c r="Q744" s="13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3"/>
      <c r="AI744" s="124" t="s">
        <v>184</v>
      </c>
      <c r="AJ744" s="124">
        <v>25700.62936762</v>
      </c>
      <c r="AK744" s="124">
        <v>0.15796062343086786</v>
      </c>
      <c r="AL744" s="124">
        <v>24286.126074200001</v>
      </c>
      <c r="AM744" s="124">
        <v>0.14778983136920235</v>
      </c>
      <c r="AN744" s="124">
        <v>27992.760561310002</v>
      </c>
      <c r="AO744" s="124">
        <v>0.14817976105467351</v>
      </c>
      <c r="AP744" s="124">
        <v>31066.170043130001</v>
      </c>
      <c r="AQ744" s="124">
        <v>0.16681823465602671</v>
      </c>
      <c r="AR744" s="124">
        <v>29363.35949359</v>
      </c>
      <c r="AS744" s="124">
        <v>0.15774998295391746</v>
      </c>
      <c r="AT744" s="124">
        <v>34489.451522110001</v>
      </c>
      <c r="AU744" s="124">
        <v>0.16618451399896347</v>
      </c>
      <c r="AV744" s="13"/>
    </row>
    <row r="745" spans="1:48" x14ac:dyDescent="0.2">
      <c r="Q745" s="13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3"/>
      <c r="AI745" s="124" t="s">
        <v>186</v>
      </c>
      <c r="AJ745" s="124">
        <v>19524.434890919998</v>
      </c>
      <c r="AK745" s="124">
        <v>0.12000063747040887</v>
      </c>
      <c r="AL745" s="124">
        <v>19315.18680395</v>
      </c>
      <c r="AM745" s="124">
        <v>0.11753987407867991</v>
      </c>
      <c r="AN745" s="124">
        <v>20908.579368489998</v>
      </c>
      <c r="AO745" s="124">
        <v>0.11067962689959628</v>
      </c>
      <c r="AP745" s="124">
        <v>19524.434890919998</v>
      </c>
      <c r="AQ745" s="124">
        <v>0.10484175412154066</v>
      </c>
      <c r="AR745" s="124">
        <v>19315.18680395</v>
      </c>
      <c r="AS745" s="124">
        <v>0.10376777186343393</v>
      </c>
      <c r="AT745" s="124">
        <v>20908.579368489998</v>
      </c>
      <c r="AU745" s="124">
        <v>0.1007462266697331</v>
      </c>
      <c r="AV745" s="13"/>
    </row>
    <row r="746" spans="1:48" x14ac:dyDescent="0.2">
      <c r="Q746" s="13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3"/>
      <c r="AI746" s="124" t="s">
        <v>723</v>
      </c>
      <c r="AJ746" s="124">
        <v>12780.194650059999</v>
      </c>
      <c r="AK746" s="124">
        <v>7.854934155950076E-2</v>
      </c>
      <c r="AL746" s="124">
        <v>14316.789377109999</v>
      </c>
      <c r="AM746" s="124">
        <v>8.7122824007705491E-2</v>
      </c>
      <c r="AN746" s="124">
        <v>13367.976246299999</v>
      </c>
      <c r="AO746" s="124">
        <v>7.0763421907702864E-2</v>
      </c>
      <c r="AP746" s="124">
        <v>15459.128861473273</v>
      </c>
      <c r="AQ746" s="124">
        <v>8.3011989646959911E-2</v>
      </c>
      <c r="AR746" s="124">
        <v>16999.470351479998</v>
      </c>
      <c r="AS746" s="124">
        <v>9.1326953196789379E-2</v>
      </c>
      <c r="AT746" s="124">
        <v>15802.583938999996</v>
      </c>
      <c r="AU746" s="124">
        <v>7.6143418231716706E-2</v>
      </c>
      <c r="AV746" s="13"/>
    </row>
    <row r="747" spans="1:48" x14ac:dyDescent="0.2">
      <c r="Q747" s="13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3"/>
      <c r="AI747" s="124" t="s">
        <v>724</v>
      </c>
      <c r="AJ747" s="124">
        <v>1387.0427955399998</v>
      </c>
      <c r="AK747" s="124">
        <v>8.5250108693770751E-3</v>
      </c>
      <c r="AL747" s="124">
        <v>1745.0108518499999</v>
      </c>
      <c r="AM747" s="124">
        <v>1.0619020042324095E-2</v>
      </c>
      <c r="AN747" s="124">
        <v>2838.1947721499996</v>
      </c>
      <c r="AO747" s="124">
        <v>1.5023992444142457E-2</v>
      </c>
      <c r="AP747" s="124">
        <v>1471.6394027700001</v>
      </c>
      <c r="AQ747" s="124">
        <v>7.9023673301057643E-3</v>
      </c>
      <c r="AR747" s="124">
        <v>1939.0633356100002</v>
      </c>
      <c r="AS747" s="124">
        <v>1.0417309647617768E-2</v>
      </c>
      <c r="AT747" s="124">
        <v>3431.2849760500003</v>
      </c>
      <c r="AU747" s="124">
        <v>1.6533357330175628E-2</v>
      </c>
      <c r="AV747" s="13"/>
    </row>
    <row r="748" spans="1:48" x14ac:dyDescent="0.2">
      <c r="Q748" s="13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3"/>
      <c r="AI748" s="124" t="s">
        <v>725</v>
      </c>
      <c r="AJ748" s="124">
        <v>435.90969613000016</v>
      </c>
      <c r="AK748" s="124">
        <v>2.6791782557281179E-3</v>
      </c>
      <c r="AL748" s="124">
        <v>236.70371535999996</v>
      </c>
      <c r="AM748" s="124">
        <v>1.4404274304859635E-3</v>
      </c>
      <c r="AN748" s="124">
        <v>737.64134317999992</v>
      </c>
      <c r="AO748" s="124">
        <v>3.9047066378845785E-3</v>
      </c>
      <c r="AP748" s="124">
        <v>435.90960171999996</v>
      </c>
      <c r="AQ748" s="124">
        <v>2.3407349579168016E-3</v>
      </c>
      <c r="AR748" s="124">
        <v>236.70348927000003</v>
      </c>
      <c r="AS748" s="124">
        <v>1.2716518832127019E-3</v>
      </c>
      <c r="AT748" s="124">
        <v>737.64185049000014</v>
      </c>
      <c r="AU748" s="124">
        <v>3.554265058416251E-3</v>
      </c>
      <c r="AV748" s="13"/>
    </row>
    <row r="749" spans="1:48" x14ac:dyDescent="0.2">
      <c r="Q749" s="13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3"/>
      <c r="AI749" s="124" t="s">
        <v>188</v>
      </c>
      <c r="AJ749" s="124">
        <v>6559.7172820599999</v>
      </c>
      <c r="AK749" s="124">
        <v>4.0317185100140235E-2</v>
      </c>
      <c r="AL749" s="124">
        <v>6775.6295343000002</v>
      </c>
      <c r="AM749" s="124">
        <v>4.1232148068199873E-2</v>
      </c>
      <c r="AN749" s="124">
        <v>5085.4166301100004</v>
      </c>
      <c r="AO749" s="124">
        <v>2.6919668014260972E-2</v>
      </c>
      <c r="AP749" s="124">
        <v>6970.9861946374767</v>
      </c>
      <c r="AQ749" s="124">
        <v>3.7432603027231524E-2</v>
      </c>
      <c r="AR749" s="124">
        <v>7202.2578311303005</v>
      </c>
      <c r="AS749" s="124">
        <v>3.8692985737498652E-2</v>
      </c>
      <c r="AT749" s="124">
        <v>5530.1643223900101</v>
      </c>
      <c r="AU749" s="124">
        <v>2.6646630482413846E-2</v>
      </c>
      <c r="AV749" s="13"/>
    </row>
    <row r="750" spans="1:48" x14ac:dyDescent="0.2">
      <c r="Q750" s="13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3"/>
      <c r="AI750" s="124" t="s">
        <v>726</v>
      </c>
      <c r="AJ750" s="124">
        <v>162702.75977271001</v>
      </c>
      <c r="AK750" s="124">
        <v>1</v>
      </c>
      <c r="AL750" s="124">
        <v>164328.80293049</v>
      </c>
      <c r="AM750" s="124">
        <v>1</v>
      </c>
      <c r="AN750" s="124">
        <v>188910.82265264002</v>
      </c>
      <c r="AO750" s="124">
        <v>1</v>
      </c>
      <c r="AP750" s="124">
        <v>186227.66334380256</v>
      </c>
      <c r="AQ750" s="124">
        <v>1</v>
      </c>
      <c r="AR750" s="124">
        <v>186138.59059603029</v>
      </c>
      <c r="AS750" s="124">
        <v>1</v>
      </c>
      <c r="AT750" s="124">
        <v>207537.09652107005</v>
      </c>
      <c r="AU750" s="124">
        <v>1</v>
      </c>
      <c r="AV750" s="13"/>
    </row>
    <row r="751" spans="1:48" x14ac:dyDescent="0.2">
      <c r="Q751" s="13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3"/>
      <c r="AI751" s="124" t="s">
        <v>727</v>
      </c>
      <c r="AJ751" s="124">
        <v>1052.20260792</v>
      </c>
      <c r="AK751" s="124"/>
      <c r="AL751" s="124">
        <v>1493.8406403199999</v>
      </c>
      <c r="AM751" s="124"/>
      <c r="AN751" s="124">
        <v>1304.2505803000001</v>
      </c>
      <c r="AO751" s="124"/>
      <c r="AP751" s="124"/>
      <c r="AQ751" s="124"/>
      <c r="AR751" s="124"/>
      <c r="AS751" s="124"/>
      <c r="AT751" s="124"/>
      <c r="AU751" s="124"/>
      <c r="AV751" s="13"/>
    </row>
    <row r="752" spans="1:48" x14ac:dyDescent="0.2">
      <c r="Q752" s="13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3"/>
      <c r="AI752" s="124" t="s">
        <v>728</v>
      </c>
      <c r="AJ752" s="124">
        <v>163754.96238062999</v>
      </c>
      <c r="AK752" s="124"/>
      <c r="AL752" s="124">
        <v>165822.64357081</v>
      </c>
      <c r="AM752" s="124"/>
      <c r="AN752" s="124">
        <v>190215.07323294002</v>
      </c>
      <c r="AO752" s="124"/>
      <c r="AP752" s="124"/>
      <c r="AQ752" s="124"/>
      <c r="AR752" s="124"/>
      <c r="AS752" s="124"/>
      <c r="AT752" s="124"/>
      <c r="AU752" s="124"/>
      <c r="AV752" s="13"/>
    </row>
    <row r="753" spans="1:48" x14ac:dyDescent="0.2">
      <c r="Q753" s="13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3"/>
      <c r="AV753" s="13"/>
    </row>
    <row r="754" spans="1:48" x14ac:dyDescent="0.2">
      <c r="Q754" s="13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3"/>
      <c r="AV754" s="13"/>
    </row>
    <row r="755" spans="1:48" x14ac:dyDescent="0.2">
      <c r="Q755" s="13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3"/>
      <c r="AV755" s="13"/>
    </row>
    <row r="756" spans="1:48" x14ac:dyDescent="0.2">
      <c r="Q756" s="13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3"/>
      <c r="AV756" s="13"/>
    </row>
    <row r="757" spans="1:48" x14ac:dyDescent="0.2">
      <c r="Q757" s="13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3"/>
      <c r="AV757" s="13"/>
    </row>
    <row r="758" spans="1:48" x14ac:dyDescent="0.2">
      <c r="A758" s="122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</row>
    <row r="759" spans="1:48" x14ac:dyDescent="0.2">
      <c r="Q759" s="13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3"/>
      <c r="AV759" s="13"/>
    </row>
    <row r="760" spans="1:48" x14ac:dyDescent="0.2">
      <c r="A760" s="123" t="s">
        <v>729</v>
      </c>
      <c r="Q760" s="13"/>
      <c r="R760" s="123" t="s">
        <v>912</v>
      </c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3"/>
      <c r="AI760" s="124"/>
      <c r="AJ760" s="124" t="s">
        <v>730</v>
      </c>
      <c r="AK760" s="124"/>
      <c r="AL760" s="124"/>
      <c r="AM760" s="124" t="s">
        <v>731</v>
      </c>
      <c r="AN760" s="124"/>
      <c r="AO760" s="124"/>
      <c r="AV760" s="13"/>
    </row>
    <row r="761" spans="1:48" x14ac:dyDescent="0.2">
      <c r="Q761" s="13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3"/>
      <c r="AI761" s="124"/>
      <c r="AJ761" s="124">
        <v>2020</v>
      </c>
      <c r="AK761" s="124">
        <v>2019</v>
      </c>
      <c r="AL761" s="124">
        <v>2018</v>
      </c>
      <c r="AM761" s="124">
        <v>2020</v>
      </c>
      <c r="AN761" s="124">
        <v>2019</v>
      </c>
      <c r="AO761" s="124">
        <v>2018</v>
      </c>
      <c r="AV761" s="13"/>
    </row>
    <row r="762" spans="1:48" x14ac:dyDescent="0.2">
      <c r="Q762" s="13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3"/>
      <c r="AI762" s="124"/>
      <c r="AJ762" s="124"/>
      <c r="AK762" s="124"/>
      <c r="AL762" s="124"/>
      <c r="AM762" s="124"/>
      <c r="AN762" s="124"/>
      <c r="AO762" s="124"/>
      <c r="AV762" s="13"/>
    </row>
    <row r="763" spans="1:48" x14ac:dyDescent="0.2">
      <c r="Q763" s="13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3"/>
      <c r="AI763" s="124" t="s">
        <v>7</v>
      </c>
      <c r="AJ763" s="124">
        <v>0</v>
      </c>
      <c r="AK763" s="124">
        <v>0</v>
      </c>
      <c r="AL763" s="124">
        <v>0</v>
      </c>
      <c r="AM763" s="124">
        <v>0</v>
      </c>
      <c r="AN763" s="124">
        <v>0</v>
      </c>
      <c r="AO763" s="124">
        <v>0</v>
      </c>
      <c r="AV763" s="13"/>
    </row>
    <row r="764" spans="1:48" x14ac:dyDescent="0.2">
      <c r="Q764" s="13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3"/>
      <c r="AI764" s="124" t="s">
        <v>182</v>
      </c>
      <c r="AJ764" s="124">
        <v>14984.563258771814</v>
      </c>
      <c r="AK764" s="124">
        <v>13429.192717280006</v>
      </c>
      <c r="AL764" s="124">
        <v>8657.1368114400102</v>
      </c>
      <c r="AM764" s="124">
        <v>0.15996504864403094</v>
      </c>
      <c r="AN764" s="124">
        <v>0.14192756660354411</v>
      </c>
      <c r="AO764" s="124">
        <v>8.2798227735554217E-2</v>
      </c>
      <c r="AV764" s="13"/>
    </row>
    <row r="765" spans="1:48" x14ac:dyDescent="0.2">
      <c r="Q765" s="13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3"/>
      <c r="AI765" s="124" t="s">
        <v>184</v>
      </c>
      <c r="AJ765" s="124">
        <v>5365.5406755100012</v>
      </c>
      <c r="AK765" s="124">
        <v>5077.2334193899987</v>
      </c>
      <c r="AL765" s="124">
        <v>6496.6909607999987</v>
      </c>
      <c r="AM765" s="124">
        <v>0.20877078918036143</v>
      </c>
      <c r="AN765" s="124">
        <v>0.20905900775931988</v>
      </c>
      <c r="AO765" s="124">
        <v>0.23208468298690607</v>
      </c>
      <c r="AV765" s="13"/>
    </row>
    <row r="766" spans="1:48" x14ac:dyDescent="0.2">
      <c r="Q766" s="13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3"/>
      <c r="AI766" s="124" t="s">
        <v>186</v>
      </c>
      <c r="AJ766" s="124">
        <v>0</v>
      </c>
      <c r="AK766" s="124">
        <v>0</v>
      </c>
      <c r="AL766" s="124">
        <v>0</v>
      </c>
      <c r="AM766" s="124">
        <v>0</v>
      </c>
      <c r="AN766" s="124">
        <v>0</v>
      </c>
      <c r="AO766" s="124">
        <v>0</v>
      </c>
      <c r="AV766" s="13"/>
    </row>
    <row r="767" spans="1:48" x14ac:dyDescent="0.2">
      <c r="Q767" s="13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3"/>
      <c r="AI767" s="124" t="s">
        <v>723</v>
      </c>
      <c r="AJ767" s="124">
        <v>2678.9342114132742</v>
      </c>
      <c r="AK767" s="124">
        <v>2682.6809743699996</v>
      </c>
      <c r="AL767" s="124">
        <v>2434.6076926999976</v>
      </c>
      <c r="AM767" s="124">
        <v>0.20961607274116889</v>
      </c>
      <c r="AN767" s="124">
        <v>0.18738006851306549</v>
      </c>
      <c r="AO767" s="124">
        <v>0.18212238321218222</v>
      </c>
      <c r="AV767" s="13"/>
    </row>
    <row r="768" spans="1:48" x14ac:dyDescent="0.2">
      <c r="Q768" s="13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3"/>
      <c r="AI768" s="124" t="s">
        <v>724</v>
      </c>
      <c r="AJ768" s="124">
        <v>84.596607230000245</v>
      </c>
      <c r="AK768" s="124">
        <v>194.05248376000031</v>
      </c>
      <c r="AL768" s="124">
        <v>593.09020390000069</v>
      </c>
      <c r="AM768" s="124">
        <v>6.0990625164572029E-2</v>
      </c>
      <c r="AN768" s="124">
        <v>0.11120417019428425</v>
      </c>
      <c r="AO768" s="124">
        <v>0.20896740763521343</v>
      </c>
      <c r="AV768" s="13"/>
    </row>
    <row r="769" spans="1:48" x14ac:dyDescent="0.2">
      <c r="Q769" s="13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3"/>
      <c r="AI769" s="124" t="s">
        <v>725</v>
      </c>
      <c r="AJ769" s="124">
        <v>-9.4410000201605726E-5</v>
      </c>
      <c r="AK769" s="124">
        <v>-2.2608999992712597E-4</v>
      </c>
      <c r="AL769" s="124">
        <v>5.0731000021642103E-4</v>
      </c>
      <c r="AM769" s="124">
        <v>-2.1658155585841818E-7</v>
      </c>
      <c r="AN769" s="124">
        <v>-9.5516033444286364E-7</v>
      </c>
      <c r="AO769" s="124">
        <v>6.8774615862688542E-7</v>
      </c>
      <c r="AV769" s="13"/>
    </row>
    <row r="770" spans="1:48" x14ac:dyDescent="0.2">
      <c r="Q770" s="13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3"/>
      <c r="AI770" s="124" t="s">
        <v>188</v>
      </c>
      <c r="AJ770" s="124">
        <v>411.26891257747684</v>
      </c>
      <c r="AK770" s="124">
        <v>426.62829683030031</v>
      </c>
      <c r="AL770" s="124">
        <v>444.74769228000969</v>
      </c>
      <c r="AM770" s="124">
        <v>6.2696133826109474E-2</v>
      </c>
      <c r="AN770" s="124">
        <v>6.2965115591192944E-2</v>
      </c>
      <c r="AO770" s="124">
        <v>8.7455507508809469E-2</v>
      </c>
      <c r="AV770" s="13"/>
    </row>
    <row r="771" spans="1:48" x14ac:dyDescent="0.2">
      <c r="Q771" s="13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3"/>
      <c r="AI771" s="124" t="s">
        <v>726</v>
      </c>
      <c r="AJ771" s="124">
        <v>23524.903571092567</v>
      </c>
      <c r="AK771" s="124">
        <v>21809.787665540302</v>
      </c>
      <c r="AL771" s="124">
        <v>18626.273868430013</v>
      </c>
      <c r="AM771" s="124">
        <v>0.14458822704640059</v>
      </c>
      <c r="AN771" s="124">
        <v>0.13272041952843591</v>
      </c>
      <c r="AO771" s="124">
        <v>9.8598235965967354E-2</v>
      </c>
      <c r="AV771" s="13"/>
    </row>
    <row r="772" spans="1:48" x14ac:dyDescent="0.2">
      <c r="Q772" s="13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3"/>
      <c r="AV772" s="13"/>
    </row>
    <row r="773" spans="1:48" x14ac:dyDescent="0.2">
      <c r="Q773" s="13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3"/>
      <c r="AV773" s="13"/>
    </row>
    <row r="774" spans="1:48" x14ac:dyDescent="0.2">
      <c r="Q774" s="13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3"/>
      <c r="AV774" s="13"/>
    </row>
    <row r="775" spans="1:48" x14ac:dyDescent="0.2">
      <c r="A775" s="122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</row>
    <row r="776" spans="1:48" x14ac:dyDescent="0.2">
      <c r="Q776" s="13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3"/>
      <c r="AV776" s="13"/>
    </row>
    <row r="777" spans="1:48" x14ac:dyDescent="0.2">
      <c r="A777" s="123" t="s">
        <v>732</v>
      </c>
      <c r="Q777" s="13"/>
      <c r="R777" s="123" t="s">
        <v>911</v>
      </c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3"/>
      <c r="AI777" s="124" t="s">
        <v>623</v>
      </c>
      <c r="AJ777" s="124"/>
      <c r="AK777" s="124">
        <v>2020</v>
      </c>
      <c r="AL777" s="124">
        <v>2019</v>
      </c>
      <c r="AM777" s="124">
        <v>2018</v>
      </c>
      <c r="AN777" s="124">
        <v>2017</v>
      </c>
      <c r="AO777" s="124">
        <v>2016</v>
      </c>
      <c r="AV777" s="13"/>
    </row>
    <row r="778" spans="1:48" x14ac:dyDescent="0.2">
      <c r="Q778" s="13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3"/>
      <c r="AI778" s="124"/>
      <c r="AJ778" s="124"/>
      <c r="AK778" s="124"/>
      <c r="AL778" s="124"/>
      <c r="AM778" s="124"/>
      <c r="AN778" s="124"/>
      <c r="AO778" s="124"/>
      <c r="AV778" s="13"/>
    </row>
    <row r="779" spans="1:48" x14ac:dyDescent="0.2">
      <c r="Q779" s="13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3"/>
      <c r="AI779" s="124" t="s">
        <v>733</v>
      </c>
      <c r="AJ779" s="124"/>
      <c r="AK779" s="124">
        <v>3789.9374304200005</v>
      </c>
      <c r="AL779" s="124">
        <v>4049.7365160622094</v>
      </c>
      <c r="AM779" s="124">
        <v>5021.5081061330848</v>
      </c>
      <c r="AN779" s="124">
        <v>5177.1252695552339</v>
      </c>
      <c r="AO779" s="124">
        <v>5247.0651726669266</v>
      </c>
      <c r="AV779" s="13"/>
    </row>
    <row r="780" spans="1:48" x14ac:dyDescent="0.2">
      <c r="Q780" s="13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3"/>
      <c r="AI780" s="124" t="s">
        <v>734</v>
      </c>
      <c r="AJ780" s="124"/>
      <c r="AK780" s="124">
        <v>646.2425776</v>
      </c>
      <c r="AL780" s="124">
        <v>981.64912300000015</v>
      </c>
      <c r="AM780" s="124">
        <v>579.19410216999984</v>
      </c>
      <c r="AN780" s="124">
        <v>445.77563793000019</v>
      </c>
      <c r="AO780" s="124">
        <v>722.4101118399999</v>
      </c>
      <c r="AV780" s="13"/>
    </row>
    <row r="781" spans="1:48" x14ac:dyDescent="0.2">
      <c r="Q781" s="13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3"/>
      <c r="AI781" s="124" t="s">
        <v>735</v>
      </c>
      <c r="AJ781" s="124"/>
      <c r="AK781" s="124">
        <v>-307.35895537259506</v>
      </c>
      <c r="AL781" s="124">
        <v>-48.178962369999965</v>
      </c>
      <c r="AM781" s="124">
        <v>-7.0706739100000124</v>
      </c>
      <c r="AN781" s="124">
        <v>-235.88285823000012</v>
      </c>
      <c r="AO781" s="124">
        <v>166.30711752912205</v>
      </c>
      <c r="AV781" s="13"/>
    </row>
    <row r="782" spans="1:48" x14ac:dyDescent="0.2">
      <c r="Q782" s="13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3"/>
      <c r="AI782" s="124" t="s">
        <v>736</v>
      </c>
      <c r="AJ782" s="124"/>
      <c r="AK782" s="124">
        <v>-714.68155675000014</v>
      </c>
      <c r="AL782" s="124">
        <v>-906.52844874000016</v>
      </c>
      <c r="AM782" s="124">
        <v>-992.06726685000024</v>
      </c>
      <c r="AN782" s="124">
        <v>-1011.2976932099999</v>
      </c>
      <c r="AO782" s="124">
        <v>-827.56304771999999</v>
      </c>
      <c r="AV782" s="13"/>
    </row>
    <row r="783" spans="1:48" x14ac:dyDescent="0.2">
      <c r="Q783" s="13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3"/>
      <c r="AI783" s="124" t="s">
        <v>737</v>
      </c>
      <c r="AJ783" s="124"/>
      <c r="AK783" s="124">
        <v>3414.1394958974056</v>
      </c>
      <c r="AL783" s="124">
        <v>4076.6782279522095</v>
      </c>
      <c r="AM783" s="124">
        <v>4601.5642675430845</v>
      </c>
      <c r="AN783" s="124">
        <v>4375.7203560452335</v>
      </c>
      <c r="AO783" s="124">
        <v>5308.2193543160492</v>
      </c>
      <c r="AV783" s="13"/>
    </row>
    <row r="784" spans="1:48" x14ac:dyDescent="0.2">
      <c r="Q784" s="13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3"/>
      <c r="AI784" s="124" t="s">
        <v>56</v>
      </c>
      <c r="AJ784" s="124"/>
      <c r="AK784" s="124">
        <v>-21.639363590000002</v>
      </c>
      <c r="AL784" s="124">
        <v>-43.482466969999997</v>
      </c>
      <c r="AM784" s="124">
        <v>-69.614343079999998</v>
      </c>
      <c r="AN784" s="124">
        <v>-37.707909980000011</v>
      </c>
      <c r="AO784" s="124">
        <v>-46.17590882999999</v>
      </c>
      <c r="AV784" s="13"/>
    </row>
    <row r="785" spans="1:48" x14ac:dyDescent="0.2">
      <c r="Q785" s="13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3"/>
      <c r="AI785" s="124" t="s">
        <v>738</v>
      </c>
      <c r="AJ785" s="124"/>
      <c r="AK785" s="124">
        <v>3392.5001323074057</v>
      </c>
      <c r="AL785" s="124">
        <v>4033.1957609822093</v>
      </c>
      <c r="AM785" s="124">
        <v>4531.9499244630842</v>
      </c>
      <c r="AN785" s="124">
        <v>4338.0124460652332</v>
      </c>
      <c r="AO785" s="124">
        <v>5262.0434454860497</v>
      </c>
      <c r="AV785" s="13"/>
    </row>
    <row r="786" spans="1:48" x14ac:dyDescent="0.2">
      <c r="Q786" s="13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3"/>
      <c r="AI786" s="124" t="s">
        <v>190</v>
      </c>
      <c r="AJ786" s="124"/>
      <c r="AK786" s="124">
        <v>-417.22217268100599</v>
      </c>
      <c r="AL786" s="124">
        <v>-405.91583623496615</v>
      </c>
      <c r="AM786" s="124">
        <v>-577.78585961608451</v>
      </c>
      <c r="AN786" s="124">
        <v>-522.11170099323465</v>
      </c>
      <c r="AO786" s="124">
        <v>-494.83384622604899</v>
      </c>
      <c r="AV786" s="13"/>
    </row>
    <row r="787" spans="1:48" x14ac:dyDescent="0.2">
      <c r="Q787" s="13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3"/>
      <c r="AI787" s="124" t="s">
        <v>739</v>
      </c>
      <c r="AJ787" s="124"/>
      <c r="AK787" s="124">
        <v>2975.2779596263999</v>
      </c>
      <c r="AL787" s="124">
        <v>3627.2799247472431</v>
      </c>
      <c r="AM787" s="124">
        <v>3954.1640648469997</v>
      </c>
      <c r="AN787" s="124">
        <v>3815.9007450719987</v>
      </c>
      <c r="AO787" s="124">
        <v>4767.2095992600007</v>
      </c>
      <c r="AV787" s="13"/>
    </row>
    <row r="788" spans="1:48" x14ac:dyDescent="0.2">
      <c r="Q788" s="13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3"/>
      <c r="AV788" s="13"/>
    </row>
    <row r="789" spans="1:48" x14ac:dyDescent="0.2">
      <c r="Q789" s="13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3"/>
      <c r="AV789" s="13"/>
    </row>
    <row r="790" spans="1:48" x14ac:dyDescent="0.2">
      <c r="Q790" s="13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3"/>
      <c r="AV790" s="13"/>
    </row>
    <row r="791" spans="1:48" x14ac:dyDescent="0.2">
      <c r="Q791" s="13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3"/>
      <c r="AV791" s="13"/>
    </row>
    <row r="792" spans="1:48" x14ac:dyDescent="0.2">
      <c r="A792" s="122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</row>
    <row r="793" spans="1:48" x14ac:dyDescent="0.2">
      <c r="Q793" s="13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3"/>
      <c r="AV793" s="13"/>
    </row>
    <row r="794" spans="1:48" x14ac:dyDescent="0.2">
      <c r="A794" s="123" t="s">
        <v>740</v>
      </c>
      <c r="Q794" s="13"/>
      <c r="R794" s="123" t="s">
        <v>910</v>
      </c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3"/>
      <c r="AI794" s="124"/>
      <c r="AJ794" s="124"/>
      <c r="AK794" s="124">
        <v>2020</v>
      </c>
      <c r="AL794" s="124">
        <v>2019</v>
      </c>
      <c r="AM794" s="124">
        <v>2018</v>
      </c>
      <c r="AN794" s="124">
        <v>2017</v>
      </c>
      <c r="AO794" s="124">
        <v>2016</v>
      </c>
      <c r="AV794" s="13"/>
    </row>
    <row r="795" spans="1:48" x14ac:dyDescent="0.2">
      <c r="Q795" s="13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3"/>
      <c r="AI795" s="124"/>
      <c r="AJ795" s="124"/>
      <c r="AK795" s="124"/>
      <c r="AL795" s="124"/>
      <c r="AM795" s="124"/>
      <c r="AN795" s="124"/>
      <c r="AO795" s="124"/>
      <c r="AV795" s="13"/>
    </row>
    <row r="796" spans="1:48" x14ac:dyDescent="0.2">
      <c r="Q796" s="13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3"/>
      <c r="AI796" s="124" t="s">
        <v>741</v>
      </c>
      <c r="AJ796" s="124"/>
      <c r="AK796" s="124">
        <v>162702.75953349937</v>
      </c>
      <c r="AL796" s="124">
        <v>164328.80542445002</v>
      </c>
      <c r="AM796" s="124">
        <v>188910.82173306</v>
      </c>
      <c r="AN796" s="124">
        <v>187565.94023003001</v>
      </c>
      <c r="AO796" s="124">
        <v>185674.01811279001</v>
      </c>
      <c r="AV796" s="13"/>
    </row>
    <row r="797" spans="1:48" x14ac:dyDescent="0.2">
      <c r="Q797" s="13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3"/>
      <c r="AI797" s="124" t="s">
        <v>742</v>
      </c>
      <c r="AJ797" s="124"/>
      <c r="AK797" s="124">
        <v>2.3177808117129741E-2</v>
      </c>
      <c r="AL797" s="124">
        <v>2.2929117826615903E-2</v>
      </c>
      <c r="AM797" s="124">
        <v>2.6676324361602281E-2</v>
      </c>
      <c r="AN797" s="124">
        <v>2.7741538138315067E-2</v>
      </c>
      <c r="AO797" s="124">
        <v>2.8814544853476478E-2</v>
      </c>
      <c r="AV797" s="13"/>
    </row>
    <row r="798" spans="1:48" x14ac:dyDescent="0.2">
      <c r="Q798" s="13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3"/>
      <c r="AI798" s="124" t="s">
        <v>743</v>
      </c>
      <c r="AJ798" s="124"/>
      <c r="AK798" s="124">
        <v>2.0747233575105335E-2</v>
      </c>
      <c r="AL798" s="124">
        <v>2.2835466074047246E-2</v>
      </c>
      <c r="AM798" s="124">
        <v>2.4075589169687606E-2</v>
      </c>
      <c r="AN798" s="124">
        <v>2.3245166274939836E-2</v>
      </c>
      <c r="AO798" s="124">
        <v>2.8896798856385093E-2</v>
      </c>
      <c r="AV798" s="13"/>
    </row>
    <row r="799" spans="1:48" x14ac:dyDescent="0.2">
      <c r="Q799" s="13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3"/>
      <c r="AI799" s="124" t="s">
        <v>744</v>
      </c>
      <c r="AJ799" s="124"/>
      <c r="AK799" s="124">
        <v>1.8195662305618528E-2</v>
      </c>
      <c r="AL799" s="124">
        <v>2.0537219756093978E-2</v>
      </c>
      <c r="AM799" s="124">
        <v>2.1006152124700906E-2</v>
      </c>
      <c r="AN799" s="124">
        <v>2.0447439561479663E-2</v>
      </c>
      <c r="AO799" s="124">
        <v>2.61793917749229E-2</v>
      </c>
      <c r="AV799" s="13"/>
    </row>
    <row r="800" spans="1:48" x14ac:dyDescent="0.2">
      <c r="Q800" s="13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3"/>
      <c r="AI800" s="124" t="s">
        <v>745</v>
      </c>
      <c r="AJ800" s="124"/>
      <c r="AK800" s="124">
        <v>186227.66310459192</v>
      </c>
      <c r="AL800" s="124">
        <v>186138.59308999026</v>
      </c>
      <c r="AM800" s="124">
        <v>207537.09560149003</v>
      </c>
      <c r="AN800" s="124">
        <v>209353.42857886528</v>
      </c>
      <c r="AO800" s="124">
        <v>206137.99194727439</v>
      </c>
      <c r="AV800" s="13"/>
    </row>
    <row r="801" spans="1:48" x14ac:dyDescent="0.2">
      <c r="Q801" s="13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3"/>
      <c r="AI801" s="124" t="s">
        <v>730</v>
      </c>
      <c r="AJ801" s="124"/>
      <c r="AK801" s="124">
        <v>23524.903571092553</v>
      </c>
      <c r="AL801" s="124">
        <v>21809.787665540236</v>
      </c>
      <c r="AM801" s="124">
        <v>18626.273868430028</v>
      </c>
      <c r="AN801" s="124">
        <v>21787.488348835264</v>
      </c>
      <c r="AO801" s="124">
        <v>20463.973834484379</v>
      </c>
      <c r="AV801" s="13"/>
    </row>
    <row r="802" spans="1:48" x14ac:dyDescent="0.2">
      <c r="Q802" s="13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3"/>
      <c r="AI802" s="124" t="s">
        <v>746</v>
      </c>
      <c r="AJ802" s="124"/>
      <c r="AK802" s="124">
        <v>2.9567949535661574E-2</v>
      </c>
      <c r="AL802" s="124">
        <v>3.674725425496627E-2</v>
      </c>
      <c r="AM802" s="124">
        <v>8.9246137792905241E-3</v>
      </c>
      <c r="AN802" s="124">
        <v>3.1389483186443044E-2</v>
      </c>
      <c r="AO802" s="124">
        <v>3.5294883426220572E-2</v>
      </c>
      <c r="AV802" s="13"/>
    </row>
    <row r="803" spans="1:48" x14ac:dyDescent="0.2">
      <c r="Q803" s="13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3"/>
      <c r="AI803" s="124" t="s">
        <v>747</v>
      </c>
      <c r="AJ803" s="124"/>
      <c r="AK803" s="124">
        <v>2.7433291566519961E-2</v>
      </c>
      <c r="AL803" s="124">
        <v>3.6663221862034016E-2</v>
      </c>
      <c r="AM803" s="124">
        <v>6.5759963208701609E-3</v>
      </c>
      <c r="AN803" s="124">
        <v>2.7350153717561349E-2</v>
      </c>
      <c r="AO803" s="124">
        <v>3.5369170427656395E-2</v>
      </c>
      <c r="AV803" s="13"/>
    </row>
    <row r="804" spans="1:48" x14ac:dyDescent="0.2">
      <c r="Q804" s="13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3"/>
      <c r="AI804" s="124" t="s">
        <v>748</v>
      </c>
      <c r="AJ804" s="124"/>
      <c r="AK804" s="124">
        <v>2.5192367928890541E-2</v>
      </c>
      <c r="AL804" s="124">
        <v>3.4601037948243603E-2</v>
      </c>
      <c r="AM804" s="124">
        <v>3.8041134110723693E-3</v>
      </c>
      <c r="AN804" s="124">
        <v>2.4836807334534642E-2</v>
      </c>
      <c r="AO804" s="124">
        <v>3.2914967390430407E-2</v>
      </c>
      <c r="AV804" s="13"/>
    </row>
    <row r="805" spans="1:48" x14ac:dyDescent="0.2">
      <c r="Q805" s="13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3"/>
      <c r="AV805" s="13"/>
    </row>
    <row r="806" spans="1:48" x14ac:dyDescent="0.2">
      <c r="Q806" s="13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3"/>
      <c r="AV806" s="13"/>
    </row>
    <row r="807" spans="1:48" x14ac:dyDescent="0.2">
      <c r="Q807" s="13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3"/>
      <c r="AV807" s="13"/>
    </row>
    <row r="808" spans="1:48" x14ac:dyDescent="0.2">
      <c r="Q808" s="13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3"/>
      <c r="AV808" s="13"/>
    </row>
    <row r="809" spans="1:48" x14ac:dyDescent="0.2">
      <c r="Q809" s="13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3"/>
      <c r="AV809" s="13"/>
    </row>
    <row r="810" spans="1:48" x14ac:dyDescent="0.2">
      <c r="Q810" s="13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3"/>
      <c r="AV810" s="13"/>
    </row>
    <row r="811" spans="1:48" x14ac:dyDescent="0.2">
      <c r="Q811" s="13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3"/>
      <c r="AV811" s="13"/>
    </row>
    <row r="812" spans="1:48" x14ac:dyDescent="0.2">
      <c r="Q812" s="13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3"/>
      <c r="AV812" s="13"/>
    </row>
    <row r="813" spans="1:48" x14ac:dyDescent="0.2">
      <c r="Q813" s="13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3"/>
      <c r="AV813" s="13"/>
    </row>
    <row r="814" spans="1:48" x14ac:dyDescent="0.2">
      <c r="Q814" s="13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3"/>
      <c r="AV814" s="13"/>
    </row>
    <row r="815" spans="1:48" x14ac:dyDescent="0.2">
      <c r="A815" s="122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</row>
    <row r="816" spans="1:48" x14ac:dyDescent="0.2">
      <c r="Q816" s="13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3"/>
      <c r="AV816" s="13"/>
    </row>
    <row r="817" spans="1:48" x14ac:dyDescent="0.2">
      <c r="A817" s="123" t="s">
        <v>749</v>
      </c>
      <c r="Q817" s="13"/>
      <c r="R817" s="123" t="s">
        <v>909</v>
      </c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3"/>
      <c r="AI817" s="124"/>
      <c r="AJ817" s="124"/>
      <c r="AK817" s="124" t="s">
        <v>750</v>
      </c>
      <c r="AL817" s="124"/>
      <c r="AM817" s="124" t="s">
        <v>751</v>
      </c>
      <c r="AV817" s="13"/>
    </row>
    <row r="818" spans="1:48" x14ac:dyDescent="0.2">
      <c r="Q818" s="13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3"/>
      <c r="AI818" s="124" t="s">
        <v>752</v>
      </c>
      <c r="AJ818" s="124" t="s">
        <v>753</v>
      </c>
      <c r="AK818" s="124" t="s">
        <v>754</v>
      </c>
      <c r="AL818" s="124" t="s">
        <v>755</v>
      </c>
      <c r="AM818" s="124" t="s">
        <v>756</v>
      </c>
      <c r="AV818" s="13"/>
    </row>
    <row r="819" spans="1:48" x14ac:dyDescent="0.2">
      <c r="Q819" s="13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3"/>
      <c r="AI819" s="124">
        <v>2011</v>
      </c>
      <c r="AJ819" s="124">
        <v>1.4372029751073212E-2</v>
      </c>
      <c r="AK819" s="124">
        <v>-9.4433626781487146E-3</v>
      </c>
      <c r="AL819" s="124">
        <v>-3.9295159250316347E-2</v>
      </c>
      <c r="AM819" s="124">
        <v>5.6801574106048774E-2</v>
      </c>
      <c r="AV819" s="13"/>
    </row>
    <row r="820" spans="1:48" x14ac:dyDescent="0.2">
      <c r="Q820" s="13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3"/>
      <c r="AI820" s="124">
        <v>2012</v>
      </c>
      <c r="AJ820" s="124">
        <v>8.0046676478015888E-2</v>
      </c>
      <c r="AK820" s="124">
        <v>0.10005906456495262</v>
      </c>
      <c r="AL820" s="124">
        <v>0.12634770553444441</v>
      </c>
      <c r="AM820" s="124">
        <v>5.7957738422314532E-2</v>
      </c>
      <c r="AV820" s="13"/>
    </row>
    <row r="821" spans="1:48" x14ac:dyDescent="0.2">
      <c r="Q821" s="13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  <c r="AD821" s="126"/>
      <c r="AE821" s="126"/>
      <c r="AF821" s="126"/>
      <c r="AG821" s="126"/>
      <c r="AH821" s="13"/>
      <c r="AI821" s="124">
        <v>2013</v>
      </c>
      <c r="AJ821" s="124">
        <v>4.3563797621447353E-2</v>
      </c>
      <c r="AK821" s="124">
        <v>7.6997936206983253E-2</v>
      </c>
      <c r="AL821" s="124">
        <v>0.1233585109491635</v>
      </c>
      <c r="AM821" s="124">
        <v>-1.7344754328597327E-3</v>
      </c>
      <c r="AV821" s="13"/>
    </row>
    <row r="822" spans="1:48" x14ac:dyDescent="0.2">
      <c r="Q822" s="13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  <c r="AD822" s="126"/>
      <c r="AE822" s="126"/>
      <c r="AF822" s="126"/>
      <c r="AG822" s="126"/>
      <c r="AH822" s="13"/>
      <c r="AI822" s="124">
        <v>2014</v>
      </c>
      <c r="AJ822" s="124">
        <v>9.6300645918966588E-2</v>
      </c>
      <c r="AK822" s="124">
        <v>0.10795631582227205</v>
      </c>
      <c r="AL822" s="124">
        <v>0.123724992511548</v>
      </c>
      <c r="AM822" s="124">
        <v>8.6129506924798732E-2</v>
      </c>
      <c r="AV822" s="13"/>
    </row>
    <row r="823" spans="1:48" x14ac:dyDescent="0.2">
      <c r="Q823" s="13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  <c r="AD823" s="126"/>
      <c r="AE823" s="126"/>
      <c r="AF823" s="126"/>
      <c r="AG823" s="126"/>
      <c r="AH823" s="13"/>
      <c r="AI823" s="124">
        <v>2015</v>
      </c>
      <c r="AJ823" s="124">
        <v>4.6999999999999265E-3</v>
      </c>
      <c r="AK823" s="124">
        <v>4.0000000000000036E-3</v>
      </c>
      <c r="AL823" s="124">
        <v>9.9999999999988987E-4</v>
      </c>
      <c r="AM823" s="124">
        <v>1.9053534870943682E-2</v>
      </c>
      <c r="AV823" s="13"/>
    </row>
    <row r="824" spans="1:48" x14ac:dyDescent="0.2">
      <c r="Q824" s="13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  <c r="AD824" s="126"/>
      <c r="AE824" s="126"/>
      <c r="AF824" s="126"/>
      <c r="AG824" s="126"/>
      <c r="AH824" s="13"/>
      <c r="AI824" s="124">
        <v>2016</v>
      </c>
      <c r="AJ824" s="124">
        <v>3.2049367970538478E-2</v>
      </c>
      <c r="AK824" s="124">
        <v>4.2131474103585642E-2</v>
      </c>
      <c r="AL824" s="124">
        <v>5.6143856143856086E-2</v>
      </c>
      <c r="AM824" s="124">
        <v>3.2914967390430407E-2</v>
      </c>
      <c r="AV824" s="13"/>
    </row>
    <row r="825" spans="1:48" x14ac:dyDescent="0.2">
      <c r="Q825" s="13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  <c r="AD825" s="126"/>
      <c r="AE825" s="126"/>
      <c r="AF825" s="126"/>
      <c r="AG825" s="126"/>
      <c r="AH825" s="13"/>
      <c r="AI825" s="124">
        <v>2017</v>
      </c>
      <c r="AJ825" s="124">
        <v>5.8154113222104398E-2</v>
      </c>
      <c r="AK825" s="124">
        <v>8.630411927745385E-2</v>
      </c>
      <c r="AL825" s="124">
        <v>0.12504729474082477</v>
      </c>
      <c r="AM825" s="124">
        <v>2.4836807334534642E-2</v>
      </c>
      <c r="AV825" s="13"/>
    </row>
    <row r="826" spans="1:48" x14ac:dyDescent="0.2">
      <c r="Q826" s="13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  <c r="AD826" s="126"/>
      <c r="AE826" s="126"/>
      <c r="AF826" s="126"/>
      <c r="AG826" s="126"/>
      <c r="AH826" s="13"/>
      <c r="AI826" s="124">
        <v>2018</v>
      </c>
      <c r="AJ826" s="124">
        <v>-3.0441122858184455E-2</v>
      </c>
      <c r="AK826" s="124">
        <v>-4.4782685201478101E-2</v>
      </c>
      <c r="AL826" s="124">
        <v>-6.3141079535900424E-2</v>
      </c>
      <c r="AM826" s="124">
        <v>3.8041134110723693E-3</v>
      </c>
      <c r="AV826" s="13"/>
    </row>
    <row r="827" spans="1:48" x14ac:dyDescent="0.2">
      <c r="Q827" s="13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  <c r="AD827" s="126"/>
      <c r="AE827" s="126"/>
      <c r="AF827" s="126"/>
      <c r="AG827" s="126"/>
      <c r="AH827" s="13"/>
      <c r="AI827" s="124">
        <v>2019</v>
      </c>
      <c r="AJ827" s="124">
        <v>0.10330889264899423</v>
      </c>
      <c r="AK827" s="124">
        <v>0.13871235147830885</v>
      </c>
      <c r="AL827" s="124">
        <v>0.18585659158215906</v>
      </c>
      <c r="AM827" s="124">
        <v>3.4601037948243603E-2</v>
      </c>
      <c r="AV827" s="13"/>
    </row>
    <row r="828" spans="1:48" x14ac:dyDescent="0.2">
      <c r="Q828" s="13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  <c r="AD828" s="126"/>
      <c r="AE828" s="126"/>
      <c r="AF828" s="126"/>
      <c r="AG828" s="126"/>
      <c r="AH828" s="13"/>
      <c r="AI828" s="124">
        <v>2020</v>
      </c>
      <c r="AJ828" s="124">
        <v>3.1268637641646002E-2</v>
      </c>
      <c r="AK828" s="124">
        <v>4.0038825527784594E-2</v>
      </c>
      <c r="AL828" s="124">
        <v>5.0779476313001393E-2</v>
      </c>
      <c r="AM828" s="124">
        <v>2.5192367928890541E-2</v>
      </c>
      <c r="AV828" s="13"/>
    </row>
    <row r="829" spans="1:48" x14ac:dyDescent="0.2">
      <c r="Q829" s="13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  <c r="AD829" s="126"/>
      <c r="AE829" s="126"/>
      <c r="AF829" s="126"/>
      <c r="AG829" s="126"/>
      <c r="AH829" s="13"/>
      <c r="AI829" s="124" t="s">
        <v>715</v>
      </c>
      <c r="AJ829" s="124">
        <v>4.3332303839460164E-2</v>
      </c>
      <c r="AK829" s="124">
        <v>5.4197403910171402E-2</v>
      </c>
      <c r="AL829" s="124">
        <v>6.8982218898878039E-2</v>
      </c>
      <c r="AM829" s="124">
        <v>3.3955717290441757E-2</v>
      </c>
      <c r="AV829" s="13"/>
    </row>
    <row r="830" spans="1:48" x14ac:dyDescent="0.2">
      <c r="Q830" s="13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  <c r="AD830" s="126"/>
      <c r="AE830" s="126"/>
      <c r="AF830" s="126"/>
      <c r="AG830" s="126"/>
      <c r="AH830" s="13"/>
      <c r="AI830" s="124" t="s">
        <v>757</v>
      </c>
      <c r="AJ830" s="124">
        <v>4.2561631662414001E-2</v>
      </c>
      <c r="AK830" s="124">
        <v>5.27387877386436E-2</v>
      </c>
      <c r="AL830" s="124">
        <v>6.6101798946073265E-2</v>
      </c>
      <c r="AM830" s="124">
        <v>3.3649499465315813E-2</v>
      </c>
      <c r="AV830" s="13"/>
    </row>
    <row r="831" spans="1:48" x14ac:dyDescent="0.2">
      <c r="Q831" s="13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  <c r="AD831" s="126"/>
      <c r="AE831" s="126"/>
      <c r="AF831" s="126"/>
      <c r="AG831" s="126"/>
      <c r="AH831" s="13"/>
      <c r="AV831" s="13"/>
    </row>
    <row r="832" spans="1:48" x14ac:dyDescent="0.2">
      <c r="Q832" s="13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  <c r="AD832" s="126"/>
      <c r="AE832" s="126"/>
      <c r="AF832" s="126"/>
      <c r="AG832" s="126"/>
      <c r="AH832" s="13"/>
      <c r="AV832" s="13"/>
    </row>
    <row r="833" spans="1:48" x14ac:dyDescent="0.2">
      <c r="Q833" s="13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  <c r="AD833" s="126"/>
      <c r="AE833" s="126"/>
      <c r="AF833" s="126"/>
      <c r="AG833" s="126"/>
      <c r="AH833" s="13"/>
      <c r="AV833" s="13"/>
    </row>
    <row r="834" spans="1:48" x14ac:dyDescent="0.2">
      <c r="Q834" s="13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  <c r="AD834" s="126"/>
      <c r="AE834" s="126"/>
      <c r="AF834" s="126"/>
      <c r="AG834" s="126"/>
      <c r="AH834" s="13"/>
      <c r="AV834" s="13"/>
    </row>
    <row r="835" spans="1:48" x14ac:dyDescent="0.2">
      <c r="A835" s="122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</row>
    <row r="836" spans="1:48" x14ac:dyDescent="0.2">
      <c r="Q836" s="13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  <c r="AD836" s="126"/>
      <c r="AE836" s="126"/>
      <c r="AF836" s="126"/>
      <c r="AG836" s="126"/>
      <c r="AH836" s="13"/>
      <c r="AV836" s="13"/>
    </row>
    <row r="837" spans="1:48" x14ac:dyDescent="0.2">
      <c r="A837" s="123" t="s">
        <v>758</v>
      </c>
      <c r="Q837" s="13"/>
      <c r="R837" s="123" t="s">
        <v>908</v>
      </c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  <c r="AD837" s="126"/>
      <c r="AE837" s="126"/>
      <c r="AF837" s="126"/>
      <c r="AG837" s="126"/>
      <c r="AH837" s="13"/>
      <c r="AI837" s="124" t="s">
        <v>722</v>
      </c>
      <c r="AJ837" s="124" t="s">
        <v>759</v>
      </c>
      <c r="AK837" s="124" t="s">
        <v>760</v>
      </c>
      <c r="AL837" s="124" t="s">
        <v>761</v>
      </c>
      <c r="AM837" s="124" t="s">
        <v>762</v>
      </c>
      <c r="AN837" s="124" t="s">
        <v>763</v>
      </c>
      <c r="AO837" s="124" t="s">
        <v>764</v>
      </c>
      <c r="AV837" s="13"/>
    </row>
    <row r="838" spans="1:48" x14ac:dyDescent="0.2">
      <c r="Q838" s="13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  <c r="AD838" s="126"/>
      <c r="AE838" s="126"/>
      <c r="AF838" s="126"/>
      <c r="AG838" s="126"/>
      <c r="AH838" s="13"/>
      <c r="AI838" s="124"/>
      <c r="AJ838" s="124"/>
      <c r="AK838" s="124"/>
      <c r="AL838" s="124"/>
      <c r="AM838" s="124"/>
      <c r="AN838" s="124"/>
      <c r="AO838" s="124"/>
      <c r="AV838" s="13"/>
    </row>
    <row r="839" spans="1:48" x14ac:dyDescent="0.2">
      <c r="Q839" s="13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  <c r="AD839" s="126"/>
      <c r="AE839" s="126"/>
      <c r="AF839" s="126"/>
      <c r="AG839" s="126"/>
      <c r="AH839" s="13"/>
      <c r="AI839" s="124" t="s">
        <v>7</v>
      </c>
      <c r="AJ839" s="124">
        <v>3033.3117251200001</v>
      </c>
      <c r="AK839" s="124">
        <v>2640.8480185100002</v>
      </c>
      <c r="AL839" s="124">
        <v>2837.0798718149999</v>
      </c>
      <c r="AM839" s="124">
        <v>0.80999463999999988</v>
      </c>
      <c r="AN839" s="124">
        <v>2.8550293844276298E-4</v>
      </c>
      <c r="AO839" s="124">
        <v>1.0250892223404445E-3</v>
      </c>
      <c r="AV839" s="13"/>
    </row>
    <row r="840" spans="1:48" x14ac:dyDescent="0.2">
      <c r="Q840" s="13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  <c r="AD840" s="126"/>
      <c r="AE840" s="126"/>
      <c r="AF840" s="126"/>
      <c r="AG840" s="126"/>
      <c r="AH840" s="13"/>
      <c r="AI840" s="124" t="s">
        <v>182</v>
      </c>
      <c r="AJ840" s="124">
        <v>94620.044848599995</v>
      </c>
      <c r="AK840" s="124">
        <v>93673.983071869996</v>
      </c>
      <c r="AL840" s="124">
        <v>94147.013960234995</v>
      </c>
      <c r="AM840" s="124">
        <v>1916.6419234199998</v>
      </c>
      <c r="AN840" s="124">
        <v>2.0357968275335151E-2</v>
      </c>
      <c r="AO840" s="124">
        <v>2.0970382959181421E-2</v>
      </c>
      <c r="AV840" s="13"/>
    </row>
    <row r="841" spans="1:48" x14ac:dyDescent="0.2">
      <c r="Q841" s="13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  <c r="AD841" s="126"/>
      <c r="AE841" s="126"/>
      <c r="AF841" s="126"/>
      <c r="AG841" s="126"/>
      <c r="AH841" s="13"/>
      <c r="AI841" s="124" t="s">
        <v>184</v>
      </c>
      <c r="AJ841" s="124">
        <v>24286.126074200001</v>
      </c>
      <c r="AK841" s="124">
        <v>25700.62936762</v>
      </c>
      <c r="AL841" s="124">
        <v>24993.377720910001</v>
      </c>
      <c r="AM841" s="124">
        <v>947.20663845000013</v>
      </c>
      <c r="AN841" s="124">
        <v>3.7898304463967934E-2</v>
      </c>
      <c r="AO841" s="124">
        <v>3.5903177795012141E-2</v>
      </c>
      <c r="AV841" s="13"/>
    </row>
    <row r="842" spans="1:48" x14ac:dyDescent="0.2">
      <c r="Q842" s="13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  <c r="AD842" s="126"/>
      <c r="AE842" s="126"/>
      <c r="AF842" s="126"/>
      <c r="AG842" s="126"/>
      <c r="AH842" s="13"/>
      <c r="AI842" s="124" t="s">
        <v>186</v>
      </c>
      <c r="AJ842" s="124">
        <v>19315.18680395</v>
      </c>
      <c r="AK842" s="124">
        <v>19524.434890919998</v>
      </c>
      <c r="AL842" s="124">
        <v>19419.810847435001</v>
      </c>
      <c r="AM842" s="124">
        <v>310.88808441999998</v>
      </c>
      <c r="AN842" s="124">
        <v>1.6008811149726649E-2</v>
      </c>
      <c r="AO842" s="124">
        <v>1.6479249457604695E-2</v>
      </c>
      <c r="AV842" s="13"/>
    </row>
    <row r="843" spans="1:48" x14ac:dyDescent="0.2">
      <c r="Q843" s="13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  <c r="AD843" s="126"/>
      <c r="AE843" s="126"/>
      <c r="AF843" s="126"/>
      <c r="AG843" s="126"/>
      <c r="AH843" s="13"/>
      <c r="AI843" s="124" t="s">
        <v>188</v>
      </c>
      <c r="AJ843" s="124">
        <v>23074.135972580025</v>
      </c>
      <c r="AK843" s="124">
        <v>21162.864184579368</v>
      </c>
      <c r="AL843" s="124">
        <v>22118.500078579695</v>
      </c>
      <c r="AM843" s="124">
        <v>614.39078949000123</v>
      </c>
      <c r="AN843" s="124">
        <v>2.7777235676346702E-2</v>
      </c>
      <c r="AO843" s="124">
        <v>3.0284845969127155E-2</v>
      </c>
      <c r="AV843" s="13"/>
    </row>
    <row r="844" spans="1:48" x14ac:dyDescent="0.2">
      <c r="Q844" s="13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  <c r="AD844" s="126"/>
      <c r="AE844" s="126"/>
      <c r="AF844" s="126"/>
      <c r="AG844" s="126"/>
      <c r="AH844" s="13"/>
      <c r="AI844" s="124" t="s">
        <v>705</v>
      </c>
      <c r="AJ844" s="124">
        <v>164328.80542445002</v>
      </c>
      <c r="AK844" s="124">
        <v>162702.75953349937</v>
      </c>
      <c r="AL844" s="124">
        <v>163515.7824789747</v>
      </c>
      <c r="AM844" s="124">
        <v>3789.937430420001</v>
      </c>
      <c r="AN844" s="124">
        <v>2.3177808117129741E-2</v>
      </c>
      <c r="AO844" s="124">
        <v>2.2929117826615903E-2</v>
      </c>
      <c r="AV844" s="13"/>
    </row>
    <row r="845" spans="1:48" x14ac:dyDescent="0.2">
      <c r="Q845" s="13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  <c r="AD845" s="126"/>
      <c r="AE845" s="126"/>
      <c r="AF845" s="126"/>
      <c r="AG845" s="126"/>
      <c r="AH845" s="13"/>
      <c r="AV845" s="13"/>
    </row>
    <row r="846" spans="1:48" x14ac:dyDescent="0.2">
      <c r="Q846" s="13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  <c r="AD846" s="126"/>
      <c r="AE846" s="126"/>
      <c r="AF846" s="126"/>
      <c r="AG846" s="126"/>
      <c r="AH846" s="13"/>
      <c r="AV846" s="13"/>
    </row>
    <row r="847" spans="1:48" x14ac:dyDescent="0.2">
      <c r="Q847" s="13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  <c r="AD847" s="126"/>
      <c r="AE847" s="126"/>
      <c r="AF847" s="126"/>
      <c r="AG847" s="126"/>
      <c r="AH847" s="13"/>
      <c r="AV847" s="13"/>
    </row>
    <row r="848" spans="1:48" x14ac:dyDescent="0.2">
      <c r="Q848" s="13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  <c r="AD848" s="126"/>
      <c r="AE848" s="126"/>
      <c r="AF848" s="126"/>
      <c r="AG848" s="126"/>
      <c r="AH848" s="13"/>
      <c r="AV848" s="13"/>
    </row>
    <row r="849" spans="1:48" x14ac:dyDescent="0.2">
      <c r="Q849" s="13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  <c r="AD849" s="126"/>
      <c r="AE849" s="126"/>
      <c r="AF849" s="126"/>
      <c r="AG849" s="126"/>
      <c r="AH849" s="13"/>
      <c r="AV849" s="13"/>
    </row>
    <row r="850" spans="1:48" x14ac:dyDescent="0.2">
      <c r="A850" s="122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</row>
    <row r="851" spans="1:48" x14ac:dyDescent="0.2">
      <c r="Q851" s="13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  <c r="AD851" s="126"/>
      <c r="AE851" s="126"/>
      <c r="AF851" s="126"/>
      <c r="AG851" s="126"/>
      <c r="AH851" s="13"/>
      <c r="AV851" s="13"/>
    </row>
    <row r="852" spans="1:48" x14ac:dyDescent="0.2">
      <c r="A852" s="123" t="s">
        <v>765</v>
      </c>
      <c r="Q852" s="13"/>
      <c r="R852" s="123" t="s">
        <v>907</v>
      </c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  <c r="AD852" s="126"/>
      <c r="AE852" s="126"/>
      <c r="AF852" s="126"/>
      <c r="AG852" s="126"/>
      <c r="AH852" s="13"/>
      <c r="AI852" s="124" t="s">
        <v>623</v>
      </c>
      <c r="AJ852" s="124">
        <v>2020</v>
      </c>
      <c r="AK852" s="124">
        <v>2019</v>
      </c>
      <c r="AL852" s="124">
        <v>2018</v>
      </c>
      <c r="AM852" s="124">
        <v>2017</v>
      </c>
      <c r="AN852" s="124">
        <v>2016</v>
      </c>
      <c r="AV852" s="13"/>
    </row>
    <row r="853" spans="1:48" x14ac:dyDescent="0.2">
      <c r="Q853" s="13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  <c r="AD853" s="126"/>
      <c r="AE853" s="126"/>
      <c r="AF853" s="126"/>
      <c r="AG853" s="126"/>
      <c r="AH853" s="13"/>
      <c r="AI853" s="124"/>
      <c r="AJ853" s="124"/>
      <c r="AK853" s="124"/>
      <c r="AL853" s="124"/>
      <c r="AM853" s="124"/>
      <c r="AN853" s="124"/>
      <c r="AV853" s="13"/>
    </row>
    <row r="854" spans="1:48" x14ac:dyDescent="0.2">
      <c r="Q854" s="13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  <c r="AD854" s="126"/>
      <c r="AE854" s="126"/>
      <c r="AF854" s="126"/>
      <c r="AG854" s="126"/>
      <c r="AH854" s="13"/>
      <c r="AI854" s="124" t="s">
        <v>766</v>
      </c>
      <c r="AJ854" s="124">
        <v>2301.7393735022088</v>
      </c>
      <c r="AK854" s="124">
        <v>2305.1284557332706</v>
      </c>
      <c r="AL854" s="124">
        <v>2478.943125837051</v>
      </c>
      <c r="AM854" s="124">
        <v>2463.181732318063</v>
      </c>
      <c r="AN854" s="124">
        <v>2528.4648872734178</v>
      </c>
      <c r="AV854" s="13"/>
    </row>
    <row r="855" spans="1:48" x14ac:dyDescent="0.2">
      <c r="Q855" s="13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  <c r="AD855" s="126"/>
      <c r="AE855" s="126"/>
      <c r="AF855" s="126"/>
      <c r="AG855" s="126"/>
      <c r="AH855" s="13"/>
      <c r="AI855" s="124" t="s">
        <v>767</v>
      </c>
      <c r="AJ855" s="124">
        <v>-1666.3314041360504</v>
      </c>
      <c r="AK855" s="124">
        <v>-1579.9651124406939</v>
      </c>
      <c r="AL855" s="124">
        <v>-1634.873372257249</v>
      </c>
      <c r="AM855" s="124">
        <v>-1454.2340173911332</v>
      </c>
      <c r="AN855" s="124">
        <v>-1452.3171403959352</v>
      </c>
      <c r="AV855" s="13"/>
    </row>
    <row r="856" spans="1:48" x14ac:dyDescent="0.2">
      <c r="Q856" s="13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  <c r="AD856" s="126"/>
      <c r="AE856" s="126"/>
      <c r="AF856" s="126"/>
      <c r="AG856" s="126"/>
      <c r="AH856" s="13"/>
      <c r="AI856" s="124" t="s">
        <v>629</v>
      </c>
      <c r="AJ856" s="124">
        <v>635.40796936615834</v>
      </c>
      <c r="AK856" s="124">
        <v>725.16334329257666</v>
      </c>
      <c r="AL856" s="124">
        <v>844.06975357980195</v>
      </c>
      <c r="AM856" s="124">
        <v>1008.9477149269298</v>
      </c>
      <c r="AN856" s="124">
        <v>1076.1477468774826</v>
      </c>
      <c r="AV856" s="13"/>
    </row>
    <row r="857" spans="1:48" x14ac:dyDescent="0.2">
      <c r="Q857" s="13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  <c r="AD857" s="126"/>
      <c r="AE857" s="126"/>
      <c r="AF857" s="126"/>
      <c r="AG857" s="126"/>
      <c r="AH857" s="13"/>
      <c r="AV857" s="13"/>
    </row>
    <row r="858" spans="1:48" x14ac:dyDescent="0.2">
      <c r="Q858" s="13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  <c r="AD858" s="126"/>
      <c r="AE858" s="126"/>
      <c r="AF858" s="126"/>
      <c r="AG858" s="126"/>
      <c r="AH858" s="13"/>
      <c r="AV858" s="13"/>
    </row>
    <row r="859" spans="1:48" x14ac:dyDescent="0.2">
      <c r="Q859" s="13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  <c r="AD859" s="126"/>
      <c r="AE859" s="126"/>
      <c r="AF859" s="126"/>
      <c r="AG859" s="126"/>
      <c r="AH859" s="13"/>
      <c r="AV859" s="13"/>
    </row>
    <row r="860" spans="1:48" x14ac:dyDescent="0.2">
      <c r="A860" s="122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</row>
    <row r="861" spans="1:48" x14ac:dyDescent="0.2">
      <c r="Q861" s="13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  <c r="AD861" s="126"/>
      <c r="AE861" s="126"/>
      <c r="AF861" s="126"/>
      <c r="AG861" s="126"/>
      <c r="AH861" s="13"/>
      <c r="AV861" s="13"/>
    </row>
    <row r="862" spans="1:48" x14ac:dyDescent="0.2">
      <c r="A862" s="123" t="s">
        <v>768</v>
      </c>
      <c r="Q862" s="13"/>
      <c r="R862" s="123" t="s">
        <v>906</v>
      </c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  <c r="AD862" s="126"/>
      <c r="AE862" s="126"/>
      <c r="AF862" s="126"/>
      <c r="AG862" s="126"/>
      <c r="AH862" s="13"/>
      <c r="AI862" s="124" t="s">
        <v>623</v>
      </c>
      <c r="AJ862" s="124">
        <v>2020</v>
      </c>
      <c r="AK862" s="124">
        <v>2019</v>
      </c>
      <c r="AL862" s="124">
        <v>2018</v>
      </c>
      <c r="AM862" s="124">
        <v>2017</v>
      </c>
      <c r="AN862" s="124">
        <v>2016</v>
      </c>
      <c r="AV862" s="13"/>
    </row>
    <row r="863" spans="1:48" x14ac:dyDescent="0.2">
      <c r="Q863" s="13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  <c r="AD863" s="126"/>
      <c r="AE863" s="126"/>
      <c r="AF863" s="126"/>
      <c r="AG863" s="126"/>
      <c r="AH863" s="13"/>
      <c r="AI863" s="124"/>
      <c r="AJ863" s="124"/>
      <c r="AK863" s="124"/>
      <c r="AL863" s="124"/>
      <c r="AM863" s="124"/>
      <c r="AN863" s="124"/>
      <c r="AV863" s="13"/>
    </row>
    <row r="864" spans="1:48" x14ac:dyDescent="0.2">
      <c r="Q864" s="13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  <c r="AD864" s="126"/>
      <c r="AE864" s="126"/>
      <c r="AF864" s="126"/>
      <c r="AG864" s="126"/>
      <c r="AH864" s="13"/>
      <c r="AI864" s="124" t="s">
        <v>17</v>
      </c>
      <c r="AJ864" s="124">
        <v>2301.7393735022088</v>
      </c>
      <c r="AK864" s="124">
        <v>2305.1284557332706</v>
      </c>
      <c r="AL864" s="124">
        <v>2478.943125837051</v>
      </c>
      <c r="AM864" s="124">
        <v>2463.181732318063</v>
      </c>
      <c r="AN864" s="124">
        <v>2528.4648872734178</v>
      </c>
      <c r="AV864" s="13"/>
    </row>
    <row r="865" spans="17:48" x14ac:dyDescent="0.2">
      <c r="Q865" s="13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  <c r="AD865" s="126"/>
      <c r="AE865" s="126"/>
      <c r="AF865" s="126"/>
      <c r="AG865" s="126"/>
      <c r="AH865" s="13"/>
      <c r="AI865" s="124" t="s">
        <v>769</v>
      </c>
      <c r="AJ865" s="124">
        <v>-1.4702357357276874E-3</v>
      </c>
      <c r="AK865" s="124">
        <v>-7.0116441273774366E-2</v>
      </c>
      <c r="AL865" s="124">
        <v>6.3987944178829359E-3</v>
      </c>
      <c r="AM865" s="124">
        <v>-2.5819284769959094E-2</v>
      </c>
      <c r="AN865" s="124">
        <v>-2.5365677469762371E-2</v>
      </c>
      <c r="AV865" s="13"/>
    </row>
    <row r="866" spans="17:48" x14ac:dyDescent="0.2">
      <c r="Q866" s="13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  <c r="AD866" s="126"/>
      <c r="AE866" s="126"/>
      <c r="AF866" s="126"/>
      <c r="AG866" s="126"/>
      <c r="AH866" s="13"/>
      <c r="AI866" s="124" t="s">
        <v>770</v>
      </c>
      <c r="AJ866" s="124">
        <v>-1666.3314041360504</v>
      </c>
      <c r="AK866" s="124">
        <v>-1579.9651124406939</v>
      </c>
      <c r="AL866" s="124">
        <v>-1634.873372257249</v>
      </c>
      <c r="AM866" s="124">
        <v>-1454.2340173911332</v>
      </c>
      <c r="AN866" s="124">
        <v>-1452.3171403959352</v>
      </c>
      <c r="AV866" s="13"/>
    </row>
    <row r="867" spans="17:48" x14ac:dyDescent="0.2">
      <c r="Q867" s="13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  <c r="AD867" s="126"/>
      <c r="AE867" s="126"/>
      <c r="AF867" s="126"/>
      <c r="AG867" s="126"/>
      <c r="AH867" s="13"/>
      <c r="AI867" s="124" t="s">
        <v>769</v>
      </c>
      <c r="AJ867" s="124">
        <v>5.4663416942124732E-2</v>
      </c>
      <c r="AK867" s="124">
        <v>-3.358563467257647E-2</v>
      </c>
      <c r="AL867" s="124">
        <v>0.12421615276898779</v>
      </c>
      <c r="AM867" s="124">
        <v>1.31987493769814E-3</v>
      </c>
      <c r="AN867" s="124">
        <v>2.4250302261156653E-2</v>
      </c>
      <c r="AV867" s="13"/>
    </row>
    <row r="868" spans="17:48" x14ac:dyDescent="0.2">
      <c r="Q868" s="13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  <c r="AD868" s="126"/>
      <c r="AE868" s="126"/>
      <c r="AF868" s="126"/>
      <c r="AG868" s="126"/>
      <c r="AH868" s="13"/>
      <c r="AI868" s="124" t="s">
        <v>771</v>
      </c>
      <c r="AJ868" s="124">
        <v>635.40796936615834</v>
      </c>
      <c r="AK868" s="124">
        <v>725.16334329257666</v>
      </c>
      <c r="AL868" s="124">
        <v>844.06975357980195</v>
      </c>
      <c r="AM868" s="124">
        <v>1008.9477149269298</v>
      </c>
      <c r="AN868" s="124">
        <v>1076.1477468774826</v>
      </c>
      <c r="AV868" s="13"/>
    </row>
    <row r="869" spans="17:48" x14ac:dyDescent="0.2">
      <c r="Q869" s="13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  <c r="AD869" s="126"/>
      <c r="AE869" s="126"/>
      <c r="AF869" s="126"/>
      <c r="AG869" s="126"/>
      <c r="AH869" s="13"/>
      <c r="AI869" s="124" t="s">
        <v>769</v>
      </c>
      <c r="AJ869" s="124">
        <v>-0.12377262965180702</v>
      </c>
      <c r="AK869" s="124">
        <v>-0.14087272975121878</v>
      </c>
      <c r="AL869" s="124">
        <v>-0.16341576367916022</v>
      </c>
      <c r="AM869" s="124">
        <v>-6.2444986894725552E-2</v>
      </c>
      <c r="AN869" s="124">
        <v>-8.5171661708045132E-2</v>
      </c>
      <c r="AV869" s="13"/>
    </row>
    <row r="870" spans="17:48" x14ac:dyDescent="0.2">
      <c r="Q870" s="13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  <c r="AD870" s="126"/>
      <c r="AE870" s="126"/>
      <c r="AF870" s="126"/>
      <c r="AG870" s="126"/>
      <c r="AH870" s="13"/>
      <c r="AI870" s="124" t="s">
        <v>772</v>
      </c>
      <c r="AJ870" s="124">
        <v>-74.949837742250295</v>
      </c>
      <c r="AK870" s="124">
        <v>-84.834903948786291</v>
      </c>
      <c r="AL870" s="124">
        <v>109.44287589378912</v>
      </c>
      <c r="AM870" s="124">
        <v>35.550593878215906</v>
      </c>
      <c r="AN870" s="124">
        <v>36.574723779143966</v>
      </c>
      <c r="AV870" s="13"/>
    </row>
    <row r="871" spans="17:48" x14ac:dyDescent="0.2">
      <c r="Q871" s="13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  <c r="AD871" s="126"/>
      <c r="AE871" s="126"/>
      <c r="AF871" s="126"/>
      <c r="AG871" s="126"/>
      <c r="AH871" s="13"/>
      <c r="AI871" s="124" t="s">
        <v>769</v>
      </c>
      <c r="AJ871" s="124">
        <v>-0.11652121646184077</v>
      </c>
      <c r="AK871" s="124">
        <v>-1.7751523637876248</v>
      </c>
      <c r="AL871" s="124">
        <v>2.0785104819543303</v>
      </c>
      <c r="AM871" s="124">
        <v>-2.8001028992378885E-2</v>
      </c>
      <c r="AN871" s="124">
        <v>-8.0966449173749311</v>
      </c>
      <c r="AV871" s="13"/>
    </row>
    <row r="872" spans="17:48" x14ac:dyDescent="0.2">
      <c r="Q872" s="13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  <c r="AD872" s="126"/>
      <c r="AE872" s="126"/>
      <c r="AF872" s="126"/>
      <c r="AG872" s="126"/>
      <c r="AH872" s="13"/>
      <c r="AI872" s="124" t="s">
        <v>773</v>
      </c>
      <c r="AJ872" s="124">
        <v>560.458131623908</v>
      </c>
      <c r="AK872" s="124">
        <v>640.32843934379036</v>
      </c>
      <c r="AL872" s="124">
        <v>953.51262947359112</v>
      </c>
      <c r="AM872" s="124">
        <v>1044.4983088051458</v>
      </c>
      <c r="AN872" s="124">
        <v>1112.7224706566267</v>
      </c>
      <c r="AV872" s="13"/>
    </row>
    <row r="873" spans="17:48" x14ac:dyDescent="0.2">
      <c r="Q873" s="13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  <c r="AD873" s="126"/>
      <c r="AE873" s="126"/>
      <c r="AF873" s="126"/>
      <c r="AG873" s="126"/>
      <c r="AH873" s="13"/>
      <c r="AI873" s="124" t="s">
        <v>769</v>
      </c>
      <c r="AJ873" s="124">
        <v>-0.12473334434705663</v>
      </c>
      <c r="AK873" s="124">
        <v>-0.32845311163073043</v>
      </c>
      <c r="AL873" s="124">
        <v>-8.7109455864641694E-2</v>
      </c>
      <c r="AM873" s="124">
        <v>-6.1312828356221871E-2</v>
      </c>
      <c r="AN873" s="124">
        <v>-4.9917126155133884E-2</v>
      </c>
      <c r="AV873" s="13"/>
    </row>
    <row r="874" spans="17:48" x14ac:dyDescent="0.2">
      <c r="Q874" s="13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  <c r="AD874" s="126"/>
      <c r="AE874" s="126"/>
      <c r="AF874" s="126"/>
      <c r="AG874" s="126"/>
      <c r="AH874" s="13"/>
      <c r="AI874" s="124" t="s">
        <v>774</v>
      </c>
      <c r="AJ874" s="124">
        <v>0.75650669312262597</v>
      </c>
      <c r="AK874" s="124">
        <v>0.72221572392151168</v>
      </c>
      <c r="AL874" s="124">
        <v>0.61535518119173316</v>
      </c>
      <c r="AM874" s="124">
        <v>0.57595564505011809</v>
      </c>
      <c r="AN874" s="124">
        <v>0.5599217231541086</v>
      </c>
      <c r="AV874" s="13"/>
    </row>
    <row r="875" spans="17:48" x14ac:dyDescent="0.2">
      <c r="Q875" s="13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  <c r="AD875" s="126"/>
      <c r="AE875" s="126"/>
      <c r="AF875" s="126"/>
      <c r="AG875" s="126"/>
      <c r="AH875" s="13"/>
      <c r="AV875" s="13"/>
    </row>
    <row r="876" spans="17:48" x14ac:dyDescent="0.2">
      <c r="Q876" s="13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  <c r="AD876" s="126"/>
      <c r="AE876" s="126"/>
      <c r="AF876" s="126"/>
      <c r="AG876" s="126"/>
      <c r="AH876" s="13"/>
      <c r="AV876" s="13"/>
    </row>
    <row r="877" spans="17:48" x14ac:dyDescent="0.2">
      <c r="Q877" s="13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  <c r="AD877" s="126"/>
      <c r="AE877" s="126"/>
      <c r="AF877" s="126"/>
      <c r="AG877" s="126"/>
      <c r="AH877" s="13"/>
      <c r="AV877" s="13"/>
    </row>
    <row r="878" spans="17:48" x14ac:dyDescent="0.2">
      <c r="Q878" s="13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  <c r="AD878" s="126"/>
      <c r="AE878" s="126"/>
      <c r="AF878" s="126"/>
      <c r="AG878" s="126"/>
      <c r="AH878" s="13"/>
      <c r="AV878" s="13"/>
    </row>
    <row r="879" spans="17:48" x14ac:dyDescent="0.2">
      <c r="Q879" s="13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  <c r="AD879" s="126"/>
      <c r="AE879" s="126"/>
      <c r="AF879" s="126"/>
      <c r="AG879" s="126"/>
      <c r="AH879" s="13"/>
      <c r="AV879" s="13"/>
    </row>
    <row r="880" spans="17:48" x14ac:dyDescent="0.2">
      <c r="Q880" s="13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  <c r="AD880" s="126"/>
      <c r="AE880" s="126"/>
      <c r="AF880" s="126"/>
      <c r="AG880" s="126"/>
      <c r="AH880" s="13"/>
      <c r="AV880" s="13"/>
    </row>
    <row r="881" spans="1:48" x14ac:dyDescent="0.2">
      <c r="Q881" s="13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  <c r="AD881" s="126"/>
      <c r="AE881" s="126"/>
      <c r="AF881" s="126"/>
      <c r="AG881" s="126"/>
      <c r="AH881" s="13"/>
      <c r="AV881" s="13"/>
    </row>
    <row r="882" spans="1:48" x14ac:dyDescent="0.2">
      <c r="Q882" s="13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  <c r="AD882" s="126"/>
      <c r="AE882" s="126"/>
      <c r="AF882" s="126"/>
      <c r="AG882" s="126"/>
      <c r="AH882" s="13"/>
      <c r="AV882" s="13"/>
    </row>
    <row r="883" spans="1:48" x14ac:dyDescent="0.2">
      <c r="Q883" s="13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  <c r="AD883" s="126"/>
      <c r="AE883" s="126"/>
      <c r="AF883" s="126"/>
      <c r="AG883" s="126"/>
      <c r="AH883" s="13"/>
      <c r="AV883" s="13"/>
    </row>
    <row r="884" spans="1:48" x14ac:dyDescent="0.2">
      <c r="Q884" s="13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  <c r="AD884" s="126"/>
      <c r="AE884" s="126"/>
      <c r="AF884" s="126"/>
      <c r="AG884" s="126"/>
      <c r="AH884" s="13"/>
      <c r="AV884" s="13"/>
    </row>
    <row r="885" spans="1:48" x14ac:dyDescent="0.2">
      <c r="Q885" s="13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  <c r="AD885" s="126"/>
      <c r="AE885" s="126"/>
      <c r="AF885" s="126"/>
      <c r="AG885" s="126"/>
      <c r="AH885" s="13"/>
      <c r="AV885" s="13"/>
    </row>
    <row r="886" spans="1:48" x14ac:dyDescent="0.2">
      <c r="Q886" s="13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  <c r="AD886" s="126"/>
      <c r="AE886" s="126"/>
      <c r="AF886" s="126"/>
      <c r="AG886" s="126"/>
      <c r="AH886" s="13"/>
      <c r="AV886" s="13"/>
    </row>
    <row r="887" spans="1:48" x14ac:dyDescent="0.2">
      <c r="A887" s="122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</row>
    <row r="888" spans="1:48" x14ac:dyDescent="0.2">
      <c r="Q888" s="13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  <c r="AD888" s="126"/>
      <c r="AE888" s="126"/>
      <c r="AF888" s="126"/>
      <c r="AG888" s="126"/>
      <c r="AH888" s="13"/>
      <c r="AV888" s="13"/>
    </row>
    <row r="889" spans="1:48" x14ac:dyDescent="0.2">
      <c r="A889" s="123" t="s">
        <v>775</v>
      </c>
      <c r="Q889" s="13"/>
      <c r="R889" s="123" t="s">
        <v>905</v>
      </c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  <c r="AD889" s="126"/>
      <c r="AE889" s="126"/>
      <c r="AF889" s="126"/>
      <c r="AG889" s="126"/>
      <c r="AH889" s="13"/>
      <c r="AI889" s="124" t="s">
        <v>623</v>
      </c>
      <c r="AJ889" s="124">
        <v>2020</v>
      </c>
      <c r="AK889" s="124">
        <v>2019</v>
      </c>
      <c r="AL889" s="124">
        <v>2018</v>
      </c>
      <c r="AM889" s="124">
        <v>2017</v>
      </c>
      <c r="AN889" s="124">
        <v>2016</v>
      </c>
      <c r="AV889" s="13"/>
    </row>
    <row r="890" spans="1:48" x14ac:dyDescent="0.2">
      <c r="Q890" s="13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  <c r="AD890" s="126"/>
      <c r="AE890" s="126"/>
      <c r="AF890" s="126"/>
      <c r="AG890" s="126"/>
      <c r="AH890" s="13"/>
      <c r="AI890" s="124"/>
      <c r="AJ890" s="124"/>
      <c r="AK890" s="124"/>
      <c r="AL890" s="124"/>
      <c r="AM890" s="124"/>
      <c r="AN890" s="124"/>
      <c r="AV890" s="13"/>
    </row>
    <row r="891" spans="1:48" x14ac:dyDescent="0.2">
      <c r="Q891" s="13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  <c r="AD891" s="126"/>
      <c r="AE891" s="126"/>
      <c r="AF891" s="126"/>
      <c r="AG891" s="126"/>
      <c r="AH891" s="13"/>
      <c r="AI891" s="124" t="s">
        <v>776</v>
      </c>
      <c r="AJ891" s="124">
        <v>711.03775893139095</v>
      </c>
      <c r="AK891" s="124">
        <v>731.99581407086328</v>
      </c>
      <c r="AL891" s="124">
        <v>746.60062094903969</v>
      </c>
      <c r="AM891" s="124">
        <v>753.79355924565652</v>
      </c>
      <c r="AN891" s="124">
        <v>753.7485205090062</v>
      </c>
      <c r="AV891" s="13"/>
    </row>
    <row r="892" spans="1:48" x14ac:dyDescent="0.2">
      <c r="Q892" s="13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  <c r="AD892" s="126"/>
      <c r="AE892" s="126"/>
      <c r="AF892" s="126"/>
      <c r="AG892" s="126"/>
      <c r="AH892" s="13"/>
      <c r="AI892" s="124" t="s">
        <v>777</v>
      </c>
      <c r="AJ892" s="124">
        <v>-746.50697202202389</v>
      </c>
      <c r="AK892" s="124">
        <v>-764.948002520415</v>
      </c>
      <c r="AL892" s="124">
        <v>-785.74865119336471</v>
      </c>
      <c r="AM892" s="124">
        <v>-773.21396594999578</v>
      </c>
      <c r="AN892" s="124">
        <v>-756.72882028694687</v>
      </c>
      <c r="AV892" s="13"/>
    </row>
    <row r="893" spans="1:48" x14ac:dyDescent="0.2">
      <c r="Q893" s="13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  <c r="AD893" s="126"/>
      <c r="AE893" s="126"/>
      <c r="AF893" s="126"/>
      <c r="AG893" s="126"/>
      <c r="AH893" s="13"/>
      <c r="AI893" s="124" t="s">
        <v>630</v>
      </c>
      <c r="AJ893" s="124">
        <v>-35.469213090632934</v>
      </c>
      <c r="AK893" s="124">
        <v>-32.952188449551727</v>
      </c>
      <c r="AL893" s="124">
        <v>-39.148030244325014</v>
      </c>
      <c r="AM893" s="124">
        <v>-19.420406704339257</v>
      </c>
      <c r="AN893" s="124">
        <v>-2.9802997779406724</v>
      </c>
      <c r="AV893" s="13"/>
    </row>
    <row r="894" spans="1:48" x14ac:dyDescent="0.2">
      <c r="Q894" s="13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  <c r="AD894" s="126"/>
      <c r="AE894" s="126"/>
      <c r="AF894" s="126"/>
      <c r="AG894" s="126"/>
      <c r="AH894" s="13"/>
      <c r="AV894" s="13"/>
    </row>
    <row r="895" spans="1:48" x14ac:dyDescent="0.2">
      <c r="Q895" s="13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  <c r="AD895" s="126"/>
      <c r="AE895" s="126"/>
      <c r="AF895" s="126"/>
      <c r="AG895" s="126"/>
      <c r="AH895" s="13"/>
      <c r="AV895" s="13"/>
    </row>
    <row r="896" spans="1:48" x14ac:dyDescent="0.2">
      <c r="Q896" s="13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  <c r="AD896" s="126"/>
      <c r="AE896" s="126"/>
      <c r="AF896" s="126"/>
      <c r="AG896" s="126"/>
      <c r="AH896" s="13"/>
      <c r="AV896" s="13"/>
    </row>
    <row r="897" spans="1:48" x14ac:dyDescent="0.2">
      <c r="A897" s="122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</row>
    <row r="898" spans="1:48" x14ac:dyDescent="0.2">
      <c r="Q898" s="13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  <c r="AD898" s="126"/>
      <c r="AE898" s="126"/>
      <c r="AF898" s="126"/>
      <c r="AG898" s="126"/>
      <c r="AH898" s="13"/>
      <c r="AV898" s="13"/>
    </row>
    <row r="899" spans="1:48" x14ac:dyDescent="0.2">
      <c r="A899" s="123" t="s">
        <v>778</v>
      </c>
      <c r="Q899" s="13"/>
      <c r="R899" s="123" t="s">
        <v>904</v>
      </c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  <c r="AD899" s="126"/>
      <c r="AE899" s="126"/>
      <c r="AF899" s="126"/>
      <c r="AG899" s="126"/>
      <c r="AH899" s="13"/>
      <c r="AI899" s="124"/>
      <c r="AJ899" s="124">
        <v>2020</v>
      </c>
      <c r="AK899" s="124">
        <v>2019</v>
      </c>
      <c r="AL899" s="124">
        <v>2018</v>
      </c>
      <c r="AM899" s="124">
        <v>2017</v>
      </c>
      <c r="AN899" s="124">
        <v>2016</v>
      </c>
      <c r="AV899" s="13"/>
    </row>
    <row r="900" spans="1:48" x14ac:dyDescent="0.2">
      <c r="Q900" s="13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  <c r="AD900" s="126"/>
      <c r="AE900" s="126"/>
      <c r="AF900" s="126"/>
      <c r="AG900" s="126"/>
      <c r="AH900" s="13"/>
      <c r="AI900" s="124" t="s">
        <v>11</v>
      </c>
      <c r="AJ900" s="124">
        <v>225185.21619412428</v>
      </c>
      <c r="AK900" s="124">
        <v>228873.81684998321</v>
      </c>
      <c r="AL900" s="124">
        <v>245704.86910991574</v>
      </c>
      <c r="AM900" s="124">
        <v>230281.37380051575</v>
      </c>
      <c r="AN900" s="124">
        <v>231909.70685450005</v>
      </c>
      <c r="AV900" s="13"/>
    </row>
    <row r="901" spans="1:48" x14ac:dyDescent="0.2">
      <c r="Q901" s="13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  <c r="AD901" s="126"/>
      <c r="AE901" s="126"/>
      <c r="AF901" s="126"/>
      <c r="AG901" s="126"/>
      <c r="AH901" s="13"/>
      <c r="AI901" s="124" t="s">
        <v>779</v>
      </c>
      <c r="AJ901" s="124">
        <v>127587.81919223802</v>
      </c>
      <c r="AK901" s="124">
        <v>129669.14817783784</v>
      </c>
      <c r="AL901" s="124">
        <v>118741.83796948005</v>
      </c>
      <c r="AM901" s="124">
        <v>114044.73325183892</v>
      </c>
      <c r="AN901" s="124">
        <v>111715.43433303828</v>
      </c>
      <c r="AV901" s="13"/>
    </row>
    <row r="902" spans="1:48" x14ac:dyDescent="0.2">
      <c r="Q902" s="13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  <c r="AD902" s="126"/>
      <c r="AE902" s="126"/>
      <c r="AF902" s="126"/>
      <c r="AG902" s="126"/>
      <c r="AH902" s="13"/>
      <c r="AI902" s="124" t="s">
        <v>780</v>
      </c>
      <c r="AJ902" s="124">
        <v>493157.93593193317</v>
      </c>
      <c r="AK902" s="124">
        <v>536377.19443695643</v>
      </c>
      <c r="AL902" s="124">
        <v>550473.27995983057</v>
      </c>
      <c r="AM902" s="124">
        <v>537319.21181388095</v>
      </c>
      <c r="AN902" s="124">
        <v>522879.77808224474</v>
      </c>
      <c r="AV902" s="13"/>
    </row>
    <row r="903" spans="1:48" x14ac:dyDescent="0.2">
      <c r="Q903" s="13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  <c r="AD903" s="126"/>
      <c r="AE903" s="126"/>
      <c r="AF903" s="126"/>
      <c r="AG903" s="126"/>
      <c r="AH903" s="13"/>
      <c r="AI903" s="124"/>
      <c r="AJ903" s="124"/>
      <c r="AK903" s="124"/>
      <c r="AL903" s="124"/>
      <c r="AM903" s="124"/>
      <c r="AN903" s="124"/>
      <c r="AV903" s="13"/>
    </row>
    <row r="904" spans="1:48" x14ac:dyDescent="0.2">
      <c r="Q904" s="13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  <c r="AD904" s="126"/>
      <c r="AE904" s="126"/>
      <c r="AF904" s="126"/>
      <c r="AG904" s="126"/>
      <c r="AH904" s="13"/>
      <c r="AI904" s="124" t="s">
        <v>781</v>
      </c>
      <c r="AJ904" s="124" vm="520">
        <v>93487.879152061534</v>
      </c>
      <c r="AK904" s="124" vm="5">
        <v>94244.228559536117</v>
      </c>
      <c r="AL904" s="124" vm="16">
        <v>106953.0681677698</v>
      </c>
      <c r="AM904" s="124" vm="17">
        <v>99566.401877848533</v>
      </c>
      <c r="AN904" s="124" vm="18">
        <v>105713.313182</v>
      </c>
      <c r="AV904" s="13"/>
    </row>
    <row r="905" spans="1:48" x14ac:dyDescent="0.2">
      <c r="Q905" s="13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  <c r="AD905" s="126"/>
      <c r="AE905" s="126"/>
      <c r="AF905" s="126"/>
      <c r="AG905" s="126"/>
      <c r="AH905" s="13"/>
      <c r="AI905" s="124" t="s">
        <v>782</v>
      </c>
      <c r="AJ905" s="124" vm="521">
        <v>86673.33263620481</v>
      </c>
      <c r="AK905" s="124" vm="6">
        <v>89191.201035500009</v>
      </c>
      <c r="AL905" s="124" vm="19">
        <v>94586.224503730191</v>
      </c>
      <c r="AM905" s="124" vm="20">
        <v>86125.114919151529</v>
      </c>
      <c r="AN905" s="124" vm="21">
        <v>79947.899128500023</v>
      </c>
      <c r="AV905" s="13"/>
    </row>
    <row r="906" spans="1:48" x14ac:dyDescent="0.2">
      <c r="Q906" s="13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  <c r="AD906" s="126"/>
      <c r="AE906" s="126"/>
      <c r="AF906" s="126"/>
      <c r="AG906" s="126"/>
      <c r="AH906" s="13"/>
      <c r="AI906" s="124" t="s">
        <v>783</v>
      </c>
      <c r="AJ906" s="124" vm="522">
        <v>45024.004405857937</v>
      </c>
      <c r="AK906" s="124" vm="7">
        <v>45438.387254947062</v>
      </c>
      <c r="AL906" s="124" vm="22">
        <v>44165.576438415752</v>
      </c>
      <c r="AM906" s="124" vm="23">
        <v>44589.857003515674</v>
      </c>
      <c r="AN906" s="124" vm="24">
        <v>46248.494544000001</v>
      </c>
      <c r="AV906" s="13"/>
    </row>
    <row r="907" spans="1:48" x14ac:dyDescent="0.2">
      <c r="Q907" s="13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  <c r="AD907" s="126"/>
      <c r="AE907" s="126"/>
      <c r="AF907" s="126"/>
      <c r="AG907" s="126"/>
      <c r="AH907" s="13"/>
      <c r="AV907" s="13"/>
    </row>
    <row r="908" spans="1:48" x14ac:dyDescent="0.2">
      <c r="Q908" s="13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  <c r="AD908" s="126"/>
      <c r="AE908" s="126"/>
      <c r="AF908" s="126"/>
      <c r="AG908" s="126"/>
      <c r="AH908" s="13"/>
      <c r="AV908" s="13"/>
    </row>
    <row r="909" spans="1:48" x14ac:dyDescent="0.2">
      <c r="Q909" s="13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  <c r="AD909" s="126"/>
      <c r="AE909" s="126"/>
      <c r="AF909" s="126"/>
      <c r="AG909" s="126"/>
      <c r="AH909" s="13"/>
      <c r="AV909" s="13"/>
    </row>
    <row r="910" spans="1:48" x14ac:dyDescent="0.2">
      <c r="Q910" s="13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  <c r="AD910" s="126"/>
      <c r="AE910" s="126"/>
      <c r="AF910" s="126"/>
      <c r="AG910" s="126"/>
      <c r="AH910" s="13"/>
      <c r="AV910" s="13"/>
    </row>
    <row r="911" spans="1:48" x14ac:dyDescent="0.2">
      <c r="Q911" s="13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  <c r="AD911" s="126"/>
      <c r="AE911" s="126"/>
      <c r="AF911" s="126"/>
      <c r="AG911" s="126"/>
      <c r="AH911" s="13"/>
      <c r="AV911" s="13"/>
    </row>
    <row r="912" spans="1:48" x14ac:dyDescent="0.2">
      <c r="Q912" s="13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  <c r="AD912" s="126"/>
      <c r="AE912" s="126"/>
      <c r="AF912" s="126"/>
      <c r="AG912" s="126"/>
      <c r="AH912" s="13"/>
      <c r="AV912" s="13"/>
    </row>
    <row r="913" spans="1:48" x14ac:dyDescent="0.2">
      <c r="Q913" s="13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  <c r="AD913" s="126"/>
      <c r="AE913" s="126"/>
      <c r="AF913" s="126"/>
      <c r="AG913" s="126"/>
      <c r="AH913" s="13"/>
      <c r="AV913" s="13"/>
    </row>
    <row r="914" spans="1:48" x14ac:dyDescent="0.2">
      <c r="Q914" s="13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  <c r="AD914" s="126"/>
      <c r="AE914" s="126"/>
      <c r="AF914" s="126"/>
      <c r="AG914" s="126"/>
      <c r="AH914" s="13"/>
      <c r="AV914" s="13"/>
    </row>
    <row r="915" spans="1:48" x14ac:dyDescent="0.2">
      <c r="Q915" s="13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  <c r="AD915" s="126"/>
      <c r="AE915" s="126"/>
      <c r="AF915" s="126"/>
      <c r="AG915" s="126"/>
      <c r="AH915" s="13"/>
      <c r="AV915" s="13"/>
    </row>
    <row r="916" spans="1:48" x14ac:dyDescent="0.2">
      <c r="Q916" s="13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  <c r="AD916" s="126"/>
      <c r="AE916" s="126"/>
      <c r="AF916" s="126"/>
      <c r="AG916" s="126"/>
      <c r="AH916" s="13"/>
      <c r="AV916" s="13"/>
    </row>
    <row r="917" spans="1:48" x14ac:dyDescent="0.2">
      <c r="Q917" s="13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  <c r="AD917" s="126"/>
      <c r="AE917" s="126"/>
      <c r="AF917" s="126"/>
      <c r="AG917" s="126"/>
      <c r="AH917" s="13"/>
      <c r="AV917" s="13"/>
    </row>
    <row r="918" spans="1:48" x14ac:dyDescent="0.2">
      <c r="Q918" s="13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  <c r="AD918" s="126"/>
      <c r="AE918" s="126"/>
      <c r="AF918" s="126"/>
      <c r="AG918" s="126"/>
      <c r="AH918" s="13"/>
      <c r="AV918" s="13"/>
    </row>
    <row r="919" spans="1:48" x14ac:dyDescent="0.2">
      <c r="Q919" s="13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  <c r="AD919" s="126"/>
      <c r="AE919" s="126"/>
      <c r="AF919" s="126"/>
      <c r="AG919" s="126"/>
      <c r="AH919" s="13"/>
      <c r="AV919" s="13"/>
    </row>
    <row r="920" spans="1:48" x14ac:dyDescent="0.2">
      <c r="Q920" s="13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  <c r="AD920" s="126"/>
      <c r="AE920" s="126"/>
      <c r="AF920" s="126"/>
      <c r="AG920" s="126"/>
      <c r="AH920" s="13"/>
      <c r="AV920" s="13"/>
    </row>
    <row r="921" spans="1:48" x14ac:dyDescent="0.2">
      <c r="Q921" s="13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  <c r="AD921" s="126"/>
      <c r="AE921" s="126"/>
      <c r="AF921" s="126"/>
      <c r="AG921" s="126"/>
      <c r="AH921" s="13"/>
      <c r="AV921" s="13"/>
    </row>
    <row r="922" spans="1:48" x14ac:dyDescent="0.2">
      <c r="Q922" s="13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  <c r="AD922" s="126"/>
      <c r="AE922" s="126"/>
      <c r="AF922" s="126"/>
      <c r="AG922" s="126"/>
      <c r="AH922" s="13"/>
      <c r="AV922" s="13"/>
    </row>
    <row r="923" spans="1:48" x14ac:dyDescent="0.2">
      <c r="Q923" s="13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  <c r="AD923" s="126"/>
      <c r="AE923" s="126"/>
      <c r="AF923" s="126"/>
      <c r="AG923" s="126"/>
      <c r="AH923" s="13"/>
      <c r="AV923" s="13"/>
    </row>
    <row r="924" spans="1:48" x14ac:dyDescent="0.2">
      <c r="Q924" s="13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  <c r="AD924" s="126"/>
      <c r="AE924" s="126"/>
      <c r="AF924" s="126"/>
      <c r="AG924" s="126"/>
      <c r="AH924" s="13"/>
      <c r="AV924" s="13"/>
    </row>
    <row r="925" spans="1:48" x14ac:dyDescent="0.2">
      <c r="Q925" s="13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  <c r="AD925" s="126"/>
      <c r="AE925" s="126"/>
      <c r="AF925" s="126"/>
      <c r="AG925" s="126"/>
      <c r="AH925" s="13"/>
      <c r="AV925" s="13"/>
    </row>
    <row r="926" spans="1:48" x14ac:dyDescent="0.2">
      <c r="A926" s="122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</row>
    <row r="927" spans="1:48" x14ac:dyDescent="0.2">
      <c r="Q927" s="13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  <c r="AD927" s="126"/>
      <c r="AE927" s="126"/>
      <c r="AF927" s="126"/>
      <c r="AG927" s="126"/>
      <c r="AH927" s="13"/>
      <c r="AV927" s="13"/>
    </row>
    <row r="928" spans="1:48" x14ac:dyDescent="0.2">
      <c r="A928" s="123" t="s">
        <v>784</v>
      </c>
      <c r="Q928" s="13"/>
      <c r="R928" s="123" t="s">
        <v>903</v>
      </c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  <c r="AD928" s="126"/>
      <c r="AE928" s="126"/>
      <c r="AF928" s="126"/>
      <c r="AG928" s="126"/>
      <c r="AH928" s="13"/>
      <c r="AI928" s="124"/>
      <c r="AJ928" s="124">
        <v>2020</v>
      </c>
      <c r="AK928" s="124">
        <v>2019</v>
      </c>
      <c r="AL928" s="124">
        <v>2018</v>
      </c>
      <c r="AM928" s="124">
        <v>2017</v>
      </c>
      <c r="AN928" s="124">
        <v>2016</v>
      </c>
      <c r="AV928" s="13"/>
    </row>
    <row r="929" spans="1:48" x14ac:dyDescent="0.2">
      <c r="Q929" s="13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  <c r="AD929" s="126"/>
      <c r="AE929" s="126"/>
      <c r="AF929" s="126"/>
      <c r="AG929" s="126"/>
      <c r="AH929" s="13"/>
      <c r="AI929" s="124" t="s">
        <v>785</v>
      </c>
      <c r="AJ929" s="124">
        <v>746.50697202202389</v>
      </c>
      <c r="AK929" s="124">
        <v>764.948002520415</v>
      </c>
      <c r="AL929" s="124">
        <v>785.74865119336471</v>
      </c>
      <c r="AM929" s="124">
        <v>773.21396594999578</v>
      </c>
      <c r="AN929" s="124">
        <v>756.72882028694687</v>
      </c>
      <c r="AV929" s="13"/>
    </row>
    <row r="930" spans="1:48" x14ac:dyDescent="0.2">
      <c r="Q930" s="13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  <c r="AD930" s="126"/>
      <c r="AE930" s="126"/>
      <c r="AF930" s="126"/>
      <c r="AG930" s="126"/>
      <c r="AH930" s="13"/>
      <c r="AI930" s="124" t="s">
        <v>786</v>
      </c>
      <c r="AJ930" s="124">
        <v>2.4122382500000001</v>
      </c>
      <c r="AK930" s="124">
        <v>2.42081342</v>
      </c>
      <c r="AL930" s="124">
        <v>2.4279477300000001</v>
      </c>
      <c r="AM930" s="124">
        <v>2.4173624600000001</v>
      </c>
      <c r="AN930" s="124">
        <v>2.4118560099999997</v>
      </c>
      <c r="AV930" s="13"/>
    </row>
    <row r="931" spans="1:48" x14ac:dyDescent="0.2">
      <c r="Q931" s="13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  <c r="AD931" s="126"/>
      <c r="AE931" s="126"/>
      <c r="AF931" s="126"/>
      <c r="AG931" s="126"/>
      <c r="AH931" s="13"/>
      <c r="AI931" s="124" t="s">
        <v>787</v>
      </c>
      <c r="AJ931" s="124">
        <v>309.46651808627274</v>
      </c>
      <c r="AK931" s="124">
        <v>315.98800477585547</v>
      </c>
      <c r="AL931" s="124">
        <v>323.62667510694916</v>
      </c>
      <c r="AM931" s="124">
        <v>319.85851470118212</v>
      </c>
      <c r="AN931" s="124">
        <v>313.75373038415631</v>
      </c>
      <c r="AV931" s="13"/>
    </row>
    <row r="932" spans="1:48" x14ac:dyDescent="0.2">
      <c r="Q932" s="13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  <c r="AD932" s="126"/>
      <c r="AE932" s="126"/>
      <c r="AF932" s="126"/>
      <c r="AG932" s="126"/>
      <c r="AH932" s="13"/>
      <c r="AV932" s="13"/>
    </row>
    <row r="933" spans="1:48" x14ac:dyDescent="0.2">
      <c r="Q933" s="13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  <c r="AD933" s="126"/>
      <c r="AE933" s="126"/>
      <c r="AF933" s="126"/>
      <c r="AG933" s="126"/>
      <c r="AH933" s="13"/>
      <c r="AV933" s="13"/>
    </row>
    <row r="934" spans="1:48" x14ac:dyDescent="0.2">
      <c r="Q934" s="13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  <c r="AD934" s="126"/>
      <c r="AE934" s="126"/>
      <c r="AF934" s="126"/>
      <c r="AG934" s="126"/>
      <c r="AH934" s="13"/>
      <c r="AV934" s="13"/>
    </row>
    <row r="935" spans="1:48" x14ac:dyDescent="0.2">
      <c r="Q935" s="13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  <c r="AD935" s="126"/>
      <c r="AE935" s="126"/>
      <c r="AF935" s="126"/>
      <c r="AG935" s="126"/>
      <c r="AH935" s="13"/>
      <c r="AV935" s="13"/>
    </row>
    <row r="936" spans="1:48" x14ac:dyDescent="0.2">
      <c r="Q936" s="13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  <c r="AD936" s="126"/>
      <c r="AE936" s="126"/>
      <c r="AF936" s="126"/>
      <c r="AG936" s="126"/>
      <c r="AH936" s="13"/>
      <c r="AV936" s="13"/>
    </row>
    <row r="937" spans="1:48" x14ac:dyDescent="0.2">
      <c r="Q937" s="13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  <c r="AD937" s="126"/>
      <c r="AE937" s="126"/>
      <c r="AF937" s="126"/>
      <c r="AG937" s="126"/>
      <c r="AH937" s="13"/>
      <c r="AV937" s="13"/>
    </row>
    <row r="938" spans="1:48" x14ac:dyDescent="0.2">
      <c r="A938" s="122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</row>
    <row r="939" spans="1:48" x14ac:dyDescent="0.2">
      <c r="Q939" s="13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  <c r="AD939" s="126"/>
      <c r="AE939" s="126"/>
      <c r="AF939" s="126"/>
      <c r="AG939" s="126"/>
      <c r="AH939" s="13"/>
      <c r="AV939" s="13"/>
    </row>
    <row r="940" spans="1:48" x14ac:dyDescent="0.2">
      <c r="A940" s="123" t="s">
        <v>788</v>
      </c>
      <c r="Q940" s="13"/>
      <c r="R940" s="123" t="s">
        <v>902</v>
      </c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  <c r="AD940" s="126"/>
      <c r="AE940" s="126"/>
      <c r="AF940" s="126"/>
      <c r="AG940" s="126"/>
      <c r="AH940" s="13"/>
      <c r="AI940" s="124"/>
      <c r="AJ940" s="124" t="s">
        <v>654</v>
      </c>
      <c r="AK940" s="124" t="s">
        <v>789</v>
      </c>
      <c r="AL940" s="124" t="s">
        <v>790</v>
      </c>
      <c r="AM940" s="124" t="s">
        <v>791</v>
      </c>
      <c r="AN940" s="124" t="s">
        <v>705</v>
      </c>
      <c r="AV940" s="13"/>
    </row>
    <row r="941" spans="1:48" x14ac:dyDescent="0.2">
      <c r="Q941" s="13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  <c r="AD941" s="126"/>
      <c r="AE941" s="126"/>
      <c r="AF941" s="126"/>
      <c r="AG941" s="126"/>
      <c r="AH941" s="13"/>
      <c r="AI941" s="124" t="s">
        <v>792</v>
      </c>
      <c r="AJ941" s="124">
        <v>700.38663875512066</v>
      </c>
      <c r="AK941" s="124">
        <v>122.48180912240349</v>
      </c>
      <c r="AL941" s="124">
        <v>19.438656772879895</v>
      </c>
      <c r="AM941" s="124">
        <v>3.6240969283055176</v>
      </c>
      <c r="AN941" s="124">
        <v>845.93120157870965</v>
      </c>
      <c r="AV941" s="13"/>
    </row>
    <row r="942" spans="1:48" x14ac:dyDescent="0.2">
      <c r="Q942" s="13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  <c r="AD942" s="126"/>
      <c r="AE942" s="126"/>
      <c r="AF942" s="126"/>
      <c r="AG942" s="126"/>
      <c r="AH942" s="13"/>
      <c r="AI942" s="124" t="s">
        <v>667</v>
      </c>
      <c r="AJ942" s="124" vm="526">
        <v>1864716.54</v>
      </c>
      <c r="AK942" s="124" vm="528">
        <v>262353.71000000002</v>
      </c>
      <c r="AL942" s="124" vm="531">
        <v>285168</v>
      </c>
      <c r="AM942" s="124">
        <v>0</v>
      </c>
      <c r="AN942" s="124">
        <v>2412238.25</v>
      </c>
      <c r="AV942" s="13"/>
    </row>
    <row r="943" spans="1:48" x14ac:dyDescent="0.2">
      <c r="Q943" s="13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  <c r="AD943" s="126"/>
      <c r="AE943" s="126"/>
      <c r="AF943" s="126"/>
      <c r="AG943" s="126"/>
      <c r="AH943" s="13"/>
      <c r="AI943" s="124" t="s">
        <v>793</v>
      </c>
      <c r="AJ943" s="124">
        <v>375.59952074813503</v>
      </c>
      <c r="AK943" s="124">
        <v>466.85754557236288</v>
      </c>
      <c r="AL943" s="124">
        <v>68.165631392301719</v>
      </c>
      <c r="AM943" s="124">
        <v>0</v>
      </c>
      <c r="AN943" s="124">
        <v>350.6831058576862</v>
      </c>
      <c r="AV943" s="13"/>
    </row>
    <row r="944" spans="1:48" x14ac:dyDescent="0.2">
      <c r="Q944" s="13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  <c r="AD944" s="126"/>
      <c r="AE944" s="126"/>
      <c r="AF944" s="126"/>
      <c r="AG944" s="126"/>
      <c r="AH944" s="13"/>
      <c r="AV944" s="13"/>
    </row>
    <row r="945" spans="1:48" x14ac:dyDescent="0.2">
      <c r="Q945" s="13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  <c r="AD945" s="126"/>
      <c r="AE945" s="126"/>
      <c r="AF945" s="126"/>
      <c r="AG945" s="126"/>
      <c r="AH945" s="13"/>
      <c r="AV945" s="13"/>
    </row>
    <row r="946" spans="1:48" x14ac:dyDescent="0.2">
      <c r="Q946" s="13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  <c r="AD946" s="126"/>
      <c r="AE946" s="126"/>
      <c r="AF946" s="126"/>
      <c r="AG946" s="126"/>
      <c r="AH946" s="13"/>
      <c r="AV946" s="13"/>
    </row>
    <row r="947" spans="1:48" x14ac:dyDescent="0.2">
      <c r="Q947" s="13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  <c r="AD947" s="126"/>
      <c r="AE947" s="126"/>
      <c r="AF947" s="126"/>
      <c r="AG947" s="126"/>
      <c r="AH947" s="13"/>
      <c r="AV947" s="13"/>
    </row>
    <row r="948" spans="1:48" x14ac:dyDescent="0.2">
      <c r="Q948" s="13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  <c r="AD948" s="126"/>
      <c r="AE948" s="126"/>
      <c r="AF948" s="126"/>
      <c r="AG948" s="126"/>
      <c r="AH948" s="13"/>
      <c r="AV948" s="13"/>
    </row>
    <row r="949" spans="1:48" x14ac:dyDescent="0.2">
      <c r="Q949" s="13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  <c r="AD949" s="126"/>
      <c r="AE949" s="126"/>
      <c r="AF949" s="126"/>
      <c r="AG949" s="126"/>
      <c r="AH949" s="13"/>
      <c r="AV949" s="13"/>
    </row>
    <row r="950" spans="1:48" x14ac:dyDescent="0.2">
      <c r="Q950" s="13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  <c r="AD950" s="126"/>
      <c r="AE950" s="126"/>
      <c r="AF950" s="126"/>
      <c r="AG950" s="126"/>
      <c r="AH950" s="13"/>
      <c r="AV950" s="13"/>
    </row>
    <row r="951" spans="1:48" x14ac:dyDescent="0.2">
      <c r="Q951" s="13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  <c r="AD951" s="126"/>
      <c r="AE951" s="126"/>
      <c r="AF951" s="126"/>
      <c r="AG951" s="126"/>
      <c r="AH951" s="13"/>
      <c r="AV951" s="13"/>
    </row>
    <row r="952" spans="1:48" x14ac:dyDescent="0.2">
      <c r="A952" s="122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</row>
    <row r="953" spans="1:48" x14ac:dyDescent="0.2">
      <c r="Q953" s="13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  <c r="AD953" s="126"/>
      <c r="AE953" s="126"/>
      <c r="AF953" s="126"/>
      <c r="AG953" s="126"/>
      <c r="AH953" s="13"/>
      <c r="AV953" s="13"/>
    </row>
    <row r="954" spans="1:48" x14ac:dyDescent="0.2">
      <c r="A954" s="123" t="s">
        <v>794</v>
      </c>
      <c r="Q954" s="13"/>
      <c r="R954" s="123" t="s">
        <v>901</v>
      </c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  <c r="AD954" s="126"/>
      <c r="AE954" s="126"/>
      <c r="AF954" s="126"/>
      <c r="AG954" s="126"/>
      <c r="AH954" s="13"/>
      <c r="AI954" s="124" t="s">
        <v>623</v>
      </c>
      <c r="AJ954" s="124" t="s">
        <v>777</v>
      </c>
      <c r="AK954" s="124" t="s">
        <v>795</v>
      </c>
      <c r="AV954" s="13"/>
    </row>
    <row r="955" spans="1:48" x14ac:dyDescent="0.2">
      <c r="Q955" s="13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  <c r="AD955" s="126"/>
      <c r="AE955" s="126"/>
      <c r="AF955" s="126"/>
      <c r="AG955" s="126"/>
      <c r="AH955" s="13"/>
      <c r="AI955" s="124"/>
      <c r="AJ955" s="124"/>
      <c r="AK955" s="124"/>
      <c r="AV955" s="13"/>
    </row>
    <row r="956" spans="1:48" x14ac:dyDescent="0.2">
      <c r="Q956" s="13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  <c r="AD956" s="126"/>
      <c r="AE956" s="126"/>
      <c r="AF956" s="126"/>
      <c r="AG956" s="126"/>
      <c r="AH956" s="13"/>
      <c r="AI956" s="124" t="s">
        <v>11</v>
      </c>
      <c r="AJ956" s="124">
        <v>225.18521619412428</v>
      </c>
      <c r="AK956" s="124">
        <v>225.18521619412428</v>
      </c>
      <c r="AV956" s="13"/>
    </row>
    <row r="957" spans="1:48" x14ac:dyDescent="0.2">
      <c r="Q957" s="13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  <c r="AD957" s="126"/>
      <c r="AE957" s="126"/>
      <c r="AF957" s="126"/>
      <c r="AG957" s="126"/>
      <c r="AH957" s="13"/>
      <c r="AI957" s="124" t="s">
        <v>13</v>
      </c>
      <c r="AJ957" s="124">
        <v>15.631200928996627</v>
      </c>
      <c r="AK957" s="124">
        <v>15.631200928996627</v>
      </c>
      <c r="AV957" s="13"/>
    </row>
    <row r="958" spans="1:48" x14ac:dyDescent="0.2">
      <c r="Q958" s="13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  <c r="AD958" s="126"/>
      <c r="AE958" s="126"/>
      <c r="AF958" s="126"/>
      <c r="AG958" s="126"/>
      <c r="AH958" s="13"/>
      <c r="AI958" s="124" t="s">
        <v>796</v>
      </c>
      <c r="AJ958" s="124">
        <v>496.41092161029377</v>
      </c>
      <c r="AK958" s="124">
        <v>496.41092161029377</v>
      </c>
      <c r="AV958" s="13"/>
    </row>
    <row r="959" spans="1:48" x14ac:dyDescent="0.2">
      <c r="Q959" s="13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  <c r="AD959" s="126"/>
      <c r="AE959" s="126"/>
      <c r="AF959" s="126"/>
      <c r="AG959" s="126"/>
      <c r="AH959" s="13"/>
      <c r="AI959" s="124" t="s">
        <v>797</v>
      </c>
      <c r="AJ959" s="124">
        <v>-18.88418660735725</v>
      </c>
      <c r="AK959" s="124">
        <v>-18.88418660735725</v>
      </c>
      <c r="AV959" s="13"/>
    </row>
    <row r="960" spans="1:48" x14ac:dyDescent="0.2">
      <c r="Q960" s="13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  <c r="AD960" s="126"/>
      <c r="AE960" s="126"/>
      <c r="AF960" s="126"/>
      <c r="AG960" s="126"/>
      <c r="AH960" s="13"/>
      <c r="AI960" s="124" t="s">
        <v>798</v>
      </c>
      <c r="AJ960" s="124">
        <v>28.163589485552432</v>
      </c>
      <c r="AK960" s="124"/>
      <c r="AV960" s="13"/>
    </row>
    <row r="961" spans="1:48" x14ac:dyDescent="0.2">
      <c r="Q961" s="13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  <c r="AD961" s="126"/>
      <c r="AE961" s="126"/>
      <c r="AF961" s="126"/>
      <c r="AG961" s="126"/>
      <c r="AH961" s="13"/>
      <c r="AI961" s="124" t="s">
        <v>799</v>
      </c>
      <c r="AJ961" s="124"/>
      <c r="AK961" s="124">
        <v>127.58781919223802</v>
      </c>
      <c r="AV961" s="13"/>
    </row>
    <row r="962" spans="1:48" x14ac:dyDescent="0.2">
      <c r="Q962" s="13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  <c r="AD962" s="126"/>
      <c r="AE962" s="126"/>
      <c r="AF962" s="126"/>
      <c r="AG962" s="126"/>
      <c r="AH962" s="13"/>
      <c r="AI962" s="124" t="s">
        <v>705</v>
      </c>
      <c r="AJ962" s="124">
        <v>746.50674161160975</v>
      </c>
      <c r="AK962" s="124">
        <v>845.93097131829541</v>
      </c>
      <c r="AV962" s="13"/>
    </row>
    <row r="963" spans="1:48" x14ac:dyDescent="0.2">
      <c r="Q963" s="13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  <c r="AD963" s="126"/>
      <c r="AE963" s="126"/>
      <c r="AF963" s="126"/>
      <c r="AG963" s="126"/>
      <c r="AH963" s="13"/>
      <c r="AV963" s="13"/>
    </row>
    <row r="964" spans="1:48" x14ac:dyDescent="0.2">
      <c r="Q964" s="13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  <c r="AD964" s="126"/>
      <c r="AE964" s="126"/>
      <c r="AF964" s="126"/>
      <c r="AG964" s="126"/>
      <c r="AH964" s="13"/>
      <c r="AV964" s="13"/>
    </row>
    <row r="965" spans="1:48" x14ac:dyDescent="0.2">
      <c r="Q965" s="13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  <c r="AD965" s="126"/>
      <c r="AE965" s="126"/>
      <c r="AF965" s="126"/>
      <c r="AG965" s="126"/>
      <c r="AH965" s="13"/>
      <c r="AV965" s="13"/>
    </row>
    <row r="966" spans="1:48" x14ac:dyDescent="0.2">
      <c r="Q966" s="13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  <c r="AD966" s="126"/>
      <c r="AE966" s="126"/>
      <c r="AF966" s="126"/>
      <c r="AG966" s="126"/>
      <c r="AH966" s="13"/>
      <c r="AV966" s="13"/>
    </row>
    <row r="967" spans="1:48" x14ac:dyDescent="0.2">
      <c r="Q967" s="13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  <c r="AD967" s="126"/>
      <c r="AE967" s="126"/>
      <c r="AF967" s="126"/>
      <c r="AG967" s="126"/>
      <c r="AH967" s="13"/>
      <c r="AV967" s="13"/>
    </row>
    <row r="968" spans="1:48" x14ac:dyDescent="0.2">
      <c r="Q968" s="13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  <c r="AD968" s="126"/>
      <c r="AE968" s="126"/>
      <c r="AF968" s="126"/>
      <c r="AG968" s="126"/>
      <c r="AH968" s="13"/>
      <c r="AV968" s="13"/>
    </row>
    <row r="969" spans="1:48" x14ac:dyDescent="0.2">
      <c r="A969" s="122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</row>
    <row r="970" spans="1:48" x14ac:dyDescent="0.2">
      <c r="Q970" s="13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  <c r="AD970" s="126"/>
      <c r="AE970" s="126"/>
      <c r="AF970" s="126"/>
      <c r="AG970" s="126"/>
      <c r="AH970" s="13"/>
      <c r="AV970" s="13"/>
    </row>
    <row r="971" spans="1:48" x14ac:dyDescent="0.2">
      <c r="A971" s="123" t="s">
        <v>800</v>
      </c>
      <c r="Q971" s="13"/>
      <c r="R971" s="123" t="s">
        <v>900</v>
      </c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  <c r="AD971" s="126"/>
      <c r="AE971" s="126"/>
      <c r="AF971" s="126"/>
      <c r="AG971" s="126"/>
      <c r="AH971" s="13"/>
      <c r="AI971" s="124"/>
      <c r="AJ971" s="124">
        <v>2020</v>
      </c>
      <c r="AK971" s="124">
        <v>2019</v>
      </c>
      <c r="AL971" s="124">
        <v>2018</v>
      </c>
      <c r="AM971" s="124">
        <v>2017</v>
      </c>
      <c r="AN971" s="124">
        <v>2016</v>
      </c>
      <c r="AV971" s="13"/>
    </row>
    <row r="972" spans="1:48" x14ac:dyDescent="0.2">
      <c r="Q972" s="13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  <c r="AD972" s="126"/>
      <c r="AE972" s="126"/>
      <c r="AF972" s="126"/>
      <c r="AG972" s="126"/>
      <c r="AH972" s="13"/>
      <c r="AI972" s="124" t="s">
        <v>801</v>
      </c>
      <c r="AJ972" s="124">
        <v>496.41092161029377</v>
      </c>
      <c r="AK972" s="124">
        <v>530.54330370695641</v>
      </c>
      <c r="AL972" s="124">
        <v>548.84277350983052</v>
      </c>
      <c r="AM972" s="124">
        <v>525.48942218046807</v>
      </c>
      <c r="AN972" s="124">
        <v>516.24298650191622</v>
      </c>
      <c r="AV972" s="13"/>
    </row>
    <row r="973" spans="1:48" x14ac:dyDescent="0.2">
      <c r="Q973" s="13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  <c r="AD973" s="126"/>
      <c r="AE973" s="126"/>
      <c r="AF973" s="126"/>
      <c r="AG973" s="126"/>
      <c r="AH973" s="13"/>
      <c r="AI973" s="124" t="s">
        <v>802</v>
      </c>
      <c r="AJ973" s="124">
        <v>2.1270702500000001</v>
      </c>
      <c r="AK973" s="124">
        <v>2.1267084199999999</v>
      </c>
      <c r="AL973" s="124">
        <v>2.1252957299999999</v>
      </c>
      <c r="AM973" s="124">
        <v>2.1042144600000001</v>
      </c>
      <c r="AN973" s="124">
        <v>2.08805701</v>
      </c>
      <c r="AV973" s="13"/>
    </row>
    <row r="974" spans="1:48" x14ac:dyDescent="0.2">
      <c r="Q974" s="13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  <c r="AD974" s="126"/>
      <c r="AE974" s="126"/>
      <c r="AF974" s="126"/>
      <c r="AG974" s="126"/>
      <c r="AH974" s="13"/>
      <c r="AI974" s="124" t="s">
        <v>803</v>
      </c>
      <c r="AJ974" s="124">
        <v>233.37777471632344</v>
      </c>
      <c r="AK974" s="124">
        <v>249.46687506271144</v>
      </c>
      <c r="AL974" s="124">
        <v>258.2430133192949</v>
      </c>
      <c r="AM974" s="124">
        <v>249.73187484913873</v>
      </c>
      <c r="AN974" s="124">
        <v>247.23605918303744</v>
      </c>
      <c r="AV974" s="13"/>
    </row>
    <row r="975" spans="1:48" x14ac:dyDescent="0.2">
      <c r="Q975" s="13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  <c r="AD975" s="126"/>
      <c r="AE975" s="126"/>
      <c r="AF975" s="126"/>
      <c r="AG975" s="126"/>
      <c r="AH975" s="13"/>
      <c r="AV975" s="13"/>
    </row>
    <row r="976" spans="1:48" x14ac:dyDescent="0.2">
      <c r="Q976" s="13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  <c r="AD976" s="126"/>
      <c r="AE976" s="126"/>
      <c r="AF976" s="126"/>
      <c r="AG976" s="126"/>
      <c r="AH976" s="13"/>
      <c r="AV976" s="13"/>
    </row>
    <row r="977" spans="1:48" x14ac:dyDescent="0.2">
      <c r="Q977" s="13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  <c r="AD977" s="126"/>
      <c r="AE977" s="126"/>
      <c r="AF977" s="126"/>
      <c r="AG977" s="126"/>
      <c r="AH977" s="13"/>
      <c r="AV977" s="13"/>
    </row>
    <row r="978" spans="1:48" x14ac:dyDescent="0.2">
      <c r="Q978" s="13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  <c r="AD978" s="126"/>
      <c r="AE978" s="126"/>
      <c r="AF978" s="126"/>
      <c r="AG978" s="126"/>
      <c r="AH978" s="13"/>
      <c r="AV978" s="13"/>
    </row>
    <row r="979" spans="1:48" x14ac:dyDescent="0.2">
      <c r="Q979" s="13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  <c r="AD979" s="126"/>
      <c r="AE979" s="126"/>
      <c r="AF979" s="126"/>
      <c r="AG979" s="126"/>
      <c r="AH979" s="13"/>
      <c r="AV979" s="13"/>
    </row>
    <row r="980" spans="1:48" x14ac:dyDescent="0.2">
      <c r="Q980" s="13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  <c r="AD980" s="126"/>
      <c r="AE980" s="126"/>
      <c r="AF980" s="126"/>
      <c r="AG980" s="126"/>
      <c r="AH980" s="13"/>
      <c r="AV980" s="13"/>
    </row>
    <row r="981" spans="1:48" x14ac:dyDescent="0.2">
      <c r="A981" s="122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</row>
    <row r="982" spans="1:48" x14ac:dyDescent="0.2">
      <c r="Q982" s="13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  <c r="AD982" s="126"/>
      <c r="AE982" s="126"/>
      <c r="AF982" s="126"/>
      <c r="AG982" s="126"/>
      <c r="AH982" s="13"/>
      <c r="AV982" s="13"/>
    </row>
    <row r="983" spans="1:48" x14ac:dyDescent="0.2">
      <c r="A983" s="123" t="s">
        <v>804</v>
      </c>
      <c r="Q983" s="13"/>
      <c r="R983" s="123" t="s">
        <v>899</v>
      </c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  <c r="AD983" s="126"/>
      <c r="AE983" s="126"/>
      <c r="AF983" s="126"/>
      <c r="AG983" s="126"/>
      <c r="AH983" s="13"/>
      <c r="AI983" s="124"/>
      <c r="AJ983" s="124"/>
      <c r="AK983" s="124">
        <v>2020</v>
      </c>
      <c r="AL983" s="124">
        <v>2019</v>
      </c>
      <c r="AV983" s="13"/>
    </row>
    <row r="984" spans="1:48" x14ac:dyDescent="0.2">
      <c r="Q984" s="13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  <c r="AD984" s="126"/>
      <c r="AE984" s="126"/>
      <c r="AF984" s="126"/>
      <c r="AG984" s="126"/>
      <c r="AH984" s="13"/>
      <c r="AI984" s="124" t="s">
        <v>805</v>
      </c>
      <c r="AJ984" s="124" t="s">
        <v>806</v>
      </c>
      <c r="AK984" s="124">
        <v>1.8980755442593339E-2</v>
      </c>
      <c r="AL984" s="124">
        <v>2.1997839154533145E-2</v>
      </c>
      <c r="AV984" s="13"/>
    </row>
    <row r="985" spans="1:48" x14ac:dyDescent="0.2">
      <c r="Q985" s="13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  <c r="AD985" s="126"/>
      <c r="AE985" s="126"/>
      <c r="AF985" s="126"/>
      <c r="AG985" s="126"/>
      <c r="AH985" s="13"/>
      <c r="AI985" s="124" t="s">
        <v>805</v>
      </c>
      <c r="AJ985" s="124" t="s">
        <v>579</v>
      </c>
      <c r="AK985" s="124">
        <v>2.616317516391585E-2</v>
      </c>
      <c r="AL985" s="124">
        <v>1.9838662877019658E-2</v>
      </c>
      <c r="AV985" s="13"/>
    </row>
    <row r="986" spans="1:48" x14ac:dyDescent="0.2">
      <c r="Q986" s="13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  <c r="AD986" s="126"/>
      <c r="AE986" s="126"/>
      <c r="AF986" s="126"/>
      <c r="AG986" s="126"/>
      <c r="AH986" s="13"/>
      <c r="AI986" s="124" t="s">
        <v>805</v>
      </c>
      <c r="AJ986" s="124" t="s">
        <v>580</v>
      </c>
      <c r="AK986" s="124">
        <v>1.7589224188954984E-2</v>
      </c>
      <c r="AL986" s="124">
        <v>1.5508056971885214E-2</v>
      </c>
      <c r="AV986" s="13"/>
    </row>
    <row r="987" spans="1:48" x14ac:dyDescent="0.2">
      <c r="Q987" s="13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  <c r="AD987" s="126"/>
      <c r="AE987" s="126"/>
      <c r="AF987" s="126"/>
      <c r="AG987" s="126"/>
      <c r="AH987" s="13"/>
      <c r="AI987" s="124" t="s">
        <v>805</v>
      </c>
      <c r="AJ987" s="124" t="s">
        <v>586</v>
      </c>
      <c r="AK987" s="124">
        <v>1.8732724346113797E-2</v>
      </c>
      <c r="AL987" s="124">
        <v>2.6296315083736012E-2</v>
      </c>
      <c r="AV987" s="13"/>
    </row>
    <row r="988" spans="1:48" x14ac:dyDescent="0.2">
      <c r="Q988" s="13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  <c r="AD988" s="126"/>
      <c r="AE988" s="126"/>
      <c r="AF988" s="126"/>
      <c r="AG988" s="126"/>
      <c r="AH988" s="13"/>
      <c r="AI988" s="124" t="s">
        <v>805</v>
      </c>
      <c r="AJ988" s="124" t="s">
        <v>581</v>
      </c>
      <c r="AK988" s="124">
        <v>1.3659697415135418E-2</v>
      </c>
      <c r="AL988" s="124">
        <v>2.3334606979069021E-2</v>
      </c>
      <c r="AV988" s="13"/>
    </row>
    <row r="989" spans="1:48" x14ac:dyDescent="0.2">
      <c r="Q989" s="13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  <c r="AD989" s="126"/>
      <c r="AE989" s="126"/>
      <c r="AF989" s="126"/>
      <c r="AG989" s="126"/>
      <c r="AH989" s="13"/>
      <c r="AI989" s="124" t="s">
        <v>805</v>
      </c>
      <c r="AJ989" s="124" t="s">
        <v>585</v>
      </c>
      <c r="AK989" s="124">
        <v>1.9277941962360316E-2</v>
      </c>
      <c r="AL989" s="124">
        <v>1.9764749686323867E-2</v>
      </c>
      <c r="AV989" s="13"/>
    </row>
    <row r="990" spans="1:48" x14ac:dyDescent="0.2">
      <c r="Q990" s="13"/>
      <c r="R990" s="126"/>
      <c r="S990" s="126"/>
      <c r="T990" s="126"/>
      <c r="U990" s="126"/>
      <c r="V990" s="126"/>
      <c r="W990" s="126"/>
      <c r="X990" s="126"/>
      <c r="Y990" s="126"/>
      <c r="Z990" s="126"/>
      <c r="AA990" s="126"/>
      <c r="AB990" s="126"/>
      <c r="AC990" s="126"/>
      <c r="AD990" s="126"/>
      <c r="AE990" s="126"/>
      <c r="AF990" s="126"/>
      <c r="AG990" s="126"/>
      <c r="AH990" s="13"/>
      <c r="AI990" s="124" t="s">
        <v>805</v>
      </c>
      <c r="AJ990" s="124" t="s">
        <v>583</v>
      </c>
      <c r="AK990" s="124">
        <v>1.3301843190395625E-2</v>
      </c>
      <c r="AL990" s="124">
        <v>1.361633655447435E-2</v>
      </c>
      <c r="AV990" s="13"/>
    </row>
    <row r="991" spans="1:48" x14ac:dyDescent="0.2">
      <c r="Q991" s="13"/>
      <c r="R991" s="126"/>
      <c r="S991" s="126"/>
      <c r="T991" s="126"/>
      <c r="U991" s="126"/>
      <c r="V991" s="126"/>
      <c r="W991" s="126"/>
      <c r="X991" s="126"/>
      <c r="Y991" s="126"/>
      <c r="Z991" s="126"/>
      <c r="AA991" s="126"/>
      <c r="AB991" s="126"/>
      <c r="AC991" s="126"/>
      <c r="AD991" s="126"/>
      <c r="AE991" s="126"/>
      <c r="AF991" s="126"/>
      <c r="AG991" s="126"/>
      <c r="AH991" s="13"/>
      <c r="AI991" s="124" t="s">
        <v>805</v>
      </c>
      <c r="AJ991" s="124" t="s">
        <v>578</v>
      </c>
      <c r="AK991" s="124">
        <v>1.6946343810887492E-2</v>
      </c>
      <c r="AL991" s="124">
        <v>2.1583258978740076E-2</v>
      </c>
      <c r="AV991" s="13"/>
    </row>
    <row r="992" spans="1:48" x14ac:dyDescent="0.2">
      <c r="Q992" s="13"/>
      <c r="R992" s="126"/>
      <c r="S992" s="126"/>
      <c r="T992" s="126"/>
      <c r="U992" s="126"/>
      <c r="V992" s="126"/>
      <c r="W992" s="126"/>
      <c r="X992" s="126"/>
      <c r="Y992" s="126"/>
      <c r="Z992" s="126"/>
      <c r="AA992" s="126"/>
      <c r="AB992" s="126"/>
      <c r="AC992" s="126"/>
      <c r="AD992" s="126"/>
      <c r="AE992" s="126"/>
      <c r="AF992" s="126"/>
      <c r="AG992" s="126"/>
      <c r="AH992" s="13"/>
      <c r="AI992" s="124" t="s">
        <v>805</v>
      </c>
      <c r="AJ992" s="124" t="s">
        <v>807</v>
      </c>
      <c r="AK992" s="124">
        <v>1.8841146948211946E-2</v>
      </c>
      <c r="AL992" s="124">
        <v>2.0872918703474436E-2</v>
      </c>
      <c r="AV992" s="13"/>
    </row>
    <row r="993" spans="17:48" x14ac:dyDescent="0.2">
      <c r="Q993" s="13"/>
      <c r="R993" s="126"/>
      <c r="S993" s="126"/>
      <c r="T993" s="126"/>
      <c r="U993" s="126"/>
      <c r="V993" s="126"/>
      <c r="W993" s="126"/>
      <c r="X993" s="126"/>
      <c r="Y993" s="126"/>
      <c r="Z993" s="126"/>
      <c r="AA993" s="126"/>
      <c r="AB993" s="126"/>
      <c r="AC993" s="126"/>
      <c r="AD993" s="126"/>
      <c r="AE993" s="126"/>
      <c r="AF993" s="126"/>
      <c r="AG993" s="126"/>
      <c r="AH993" s="13"/>
      <c r="AI993" s="124" t="s">
        <v>805</v>
      </c>
      <c r="AJ993" s="124" t="s">
        <v>705</v>
      </c>
      <c r="AK993" s="124">
        <v>1.8195662305618528E-2</v>
      </c>
      <c r="AL993" s="124">
        <v>2.0537219756093978E-2</v>
      </c>
      <c r="AV993" s="13"/>
    </row>
    <row r="994" spans="17:48" x14ac:dyDescent="0.2">
      <c r="Q994" s="13"/>
      <c r="R994" s="126"/>
      <c r="S994" s="126"/>
      <c r="T994" s="126"/>
      <c r="U994" s="126"/>
      <c r="V994" s="126"/>
      <c r="W994" s="126"/>
      <c r="X994" s="126"/>
      <c r="Y994" s="126"/>
      <c r="Z994" s="126"/>
      <c r="AA994" s="126"/>
      <c r="AB994" s="126"/>
      <c r="AC994" s="126"/>
      <c r="AD994" s="126"/>
      <c r="AE994" s="126"/>
      <c r="AF994" s="126"/>
      <c r="AG994" s="126"/>
      <c r="AH994" s="13"/>
      <c r="AI994" s="124"/>
      <c r="AJ994" s="124"/>
      <c r="AK994" s="124"/>
      <c r="AL994" s="124"/>
      <c r="AV994" s="13"/>
    </row>
    <row r="995" spans="17:48" x14ac:dyDescent="0.2">
      <c r="Q995" s="13"/>
      <c r="R995" s="126"/>
      <c r="S995" s="126"/>
      <c r="T995" s="126"/>
      <c r="U995" s="126"/>
      <c r="V995" s="126"/>
      <c r="W995" s="126"/>
      <c r="X995" s="126"/>
      <c r="Y995" s="126"/>
      <c r="Z995" s="126"/>
      <c r="AA995" s="126"/>
      <c r="AB995" s="126"/>
      <c r="AC995" s="126"/>
      <c r="AD995" s="126"/>
      <c r="AE995" s="126"/>
      <c r="AF995" s="126"/>
      <c r="AG995" s="126"/>
      <c r="AH995" s="13"/>
      <c r="AI995" s="124" t="s">
        <v>808</v>
      </c>
      <c r="AJ995" s="124" t="s">
        <v>806</v>
      </c>
      <c r="AK995" s="124">
        <v>7.0140686641118138E-2</v>
      </c>
      <c r="AL995" s="124">
        <v>6.4520900162193043E-2</v>
      </c>
      <c r="AV995" s="13"/>
    </row>
    <row r="996" spans="17:48" x14ac:dyDescent="0.2">
      <c r="Q996" s="13"/>
      <c r="R996" s="126"/>
      <c r="S996" s="126"/>
      <c r="T996" s="126"/>
      <c r="U996" s="126"/>
      <c r="V996" s="126"/>
      <c r="W996" s="126"/>
      <c r="X996" s="126"/>
      <c r="Y996" s="126"/>
      <c r="Z996" s="126"/>
      <c r="AA996" s="126"/>
      <c r="AB996" s="126"/>
      <c r="AC996" s="126"/>
      <c r="AD996" s="126"/>
      <c r="AE996" s="126"/>
      <c r="AF996" s="126"/>
      <c r="AG996" s="126"/>
      <c r="AH996" s="13"/>
      <c r="AI996" s="124" t="s">
        <v>808</v>
      </c>
      <c r="AJ996" s="124" t="s">
        <v>579</v>
      </c>
      <c r="AK996" s="124">
        <v>0.1455367025754204</v>
      </c>
      <c r="AL996" s="124">
        <v>0.21720764854133318</v>
      </c>
      <c r="AV996" s="13"/>
    </row>
    <row r="997" spans="17:48" x14ac:dyDescent="0.2">
      <c r="Q997" s="13"/>
      <c r="R997" s="126"/>
      <c r="S997" s="126"/>
      <c r="T997" s="126"/>
      <c r="U997" s="126"/>
      <c r="V997" s="126"/>
      <c r="W997" s="126"/>
      <c r="X997" s="126"/>
      <c r="Y997" s="126"/>
      <c r="Z997" s="126"/>
      <c r="AA997" s="126"/>
      <c r="AB997" s="126"/>
      <c r="AC997" s="126"/>
      <c r="AD997" s="126"/>
      <c r="AE997" s="126"/>
      <c r="AF997" s="126"/>
      <c r="AG997" s="126"/>
      <c r="AH997" s="13"/>
      <c r="AI997" s="124" t="s">
        <v>808</v>
      </c>
      <c r="AJ997" s="124" t="s">
        <v>580</v>
      </c>
      <c r="AK997" s="124">
        <v>0.11646468689176044</v>
      </c>
      <c r="AL997" s="124">
        <v>0.10723143422886688</v>
      </c>
      <c r="AV997" s="13"/>
    </row>
    <row r="998" spans="17:48" x14ac:dyDescent="0.2">
      <c r="Q998" s="13"/>
      <c r="R998" s="126"/>
      <c r="S998" s="126"/>
      <c r="T998" s="126"/>
      <c r="U998" s="126"/>
      <c r="V998" s="126"/>
      <c r="W998" s="126"/>
      <c r="X998" s="126"/>
      <c r="Y998" s="126"/>
      <c r="Z998" s="126"/>
      <c r="AA998" s="126"/>
      <c r="AB998" s="126"/>
      <c r="AC998" s="126"/>
      <c r="AD998" s="126"/>
      <c r="AE998" s="126"/>
      <c r="AF998" s="126"/>
      <c r="AG998" s="126"/>
      <c r="AH998" s="13"/>
      <c r="AI998" s="124" t="s">
        <v>808</v>
      </c>
      <c r="AJ998" s="124" t="s">
        <v>586</v>
      </c>
      <c r="AK998" s="124">
        <v>9.640065715997081E-4</v>
      </c>
      <c r="AL998" s="124">
        <v>9.1764840275256304E-4</v>
      </c>
      <c r="AV998" s="13"/>
    </row>
    <row r="999" spans="17:48" x14ac:dyDescent="0.2">
      <c r="Q999" s="13"/>
      <c r="R999" s="126"/>
      <c r="S999" s="126"/>
      <c r="T999" s="126"/>
      <c r="U999" s="126"/>
      <c r="V999" s="126"/>
      <c r="W999" s="126"/>
      <c r="X999" s="126"/>
      <c r="Y999" s="126"/>
      <c r="Z999" s="126"/>
      <c r="AA999" s="126"/>
      <c r="AB999" s="126"/>
      <c r="AC999" s="126"/>
      <c r="AD999" s="126"/>
      <c r="AE999" s="126"/>
      <c r="AF999" s="126"/>
      <c r="AG999" s="126"/>
      <c r="AH999" s="13"/>
      <c r="AI999" s="124" t="s">
        <v>808</v>
      </c>
      <c r="AJ999" s="124" t="s">
        <v>581</v>
      </c>
      <c r="AK999" s="124">
        <v>0.11332672299086931</v>
      </c>
      <c r="AL999" s="124">
        <v>0.10938770323211883</v>
      </c>
      <c r="AV999" s="13"/>
    </row>
    <row r="1000" spans="17:48" x14ac:dyDescent="0.2">
      <c r="Q1000" s="13"/>
      <c r="R1000" s="126"/>
      <c r="S1000" s="126"/>
      <c r="T1000" s="126"/>
      <c r="U1000" s="126"/>
      <c r="V1000" s="126"/>
      <c r="W1000" s="126"/>
      <c r="X1000" s="126"/>
      <c r="Y1000" s="126"/>
      <c r="Z1000" s="126"/>
      <c r="AA1000" s="126"/>
      <c r="AB1000" s="126"/>
      <c r="AC1000" s="126"/>
      <c r="AD1000" s="126"/>
      <c r="AE1000" s="126"/>
      <c r="AF1000" s="126"/>
      <c r="AG1000" s="126"/>
      <c r="AH1000" s="13"/>
      <c r="AI1000" s="124" t="s">
        <v>808</v>
      </c>
      <c r="AJ1000" s="124" t="s">
        <v>585</v>
      </c>
      <c r="AK1000" s="124">
        <v>2.0124301367809065E-2</v>
      </c>
      <c r="AL1000" s="124">
        <v>1.8660031534516532E-2</v>
      </c>
      <c r="AV1000" s="13"/>
    </row>
    <row r="1001" spans="17:48" x14ac:dyDescent="0.2">
      <c r="Q1001" s="13"/>
      <c r="R1001" s="126"/>
      <c r="S1001" s="126"/>
      <c r="T1001" s="126"/>
      <c r="U1001" s="126"/>
      <c r="V1001" s="126"/>
      <c r="W1001" s="126"/>
      <c r="X1001" s="126"/>
      <c r="Y1001" s="126"/>
      <c r="Z1001" s="126"/>
      <c r="AA1001" s="126"/>
      <c r="AB1001" s="126"/>
      <c r="AC1001" s="126"/>
      <c r="AD1001" s="126"/>
      <c r="AE1001" s="126"/>
      <c r="AF1001" s="126"/>
      <c r="AG1001" s="126"/>
      <c r="AH1001" s="13"/>
      <c r="AI1001" s="124" t="s">
        <v>808</v>
      </c>
      <c r="AJ1001" s="124" t="s">
        <v>583</v>
      </c>
      <c r="AK1001" s="124">
        <v>2.2817087957792307E-2</v>
      </c>
      <c r="AL1001" s="124">
        <v>2.1335910556799956E-2</v>
      </c>
      <c r="AV1001" s="13"/>
    </row>
    <row r="1002" spans="17:48" x14ac:dyDescent="0.2">
      <c r="Q1002" s="13"/>
      <c r="R1002" s="126"/>
      <c r="S1002" s="126"/>
      <c r="T1002" s="126"/>
      <c r="U1002" s="126"/>
      <c r="V1002" s="126"/>
      <c r="W1002" s="126"/>
      <c r="X1002" s="126"/>
      <c r="Y1002" s="126"/>
      <c r="Z1002" s="126"/>
      <c r="AA1002" s="126"/>
      <c r="AB1002" s="126"/>
      <c r="AC1002" s="126"/>
      <c r="AD1002" s="126"/>
      <c r="AE1002" s="126"/>
      <c r="AF1002" s="126"/>
      <c r="AG1002" s="126"/>
      <c r="AH1002" s="13"/>
      <c r="AI1002" s="124" t="s">
        <v>808</v>
      </c>
      <c r="AJ1002" s="124" t="s">
        <v>578</v>
      </c>
      <c r="AK1002" s="124">
        <v>0.4592530532716983</v>
      </c>
      <c r="AL1002" s="124">
        <v>0.41233664427559491</v>
      </c>
      <c r="AV1002" s="13"/>
    </row>
    <row r="1003" spans="17:48" x14ac:dyDescent="0.2">
      <c r="Q1003" s="13"/>
      <c r="R1003" s="126"/>
      <c r="S1003" s="126"/>
      <c r="T1003" s="126"/>
      <c r="U1003" s="126"/>
      <c r="V1003" s="126"/>
      <c r="W1003" s="126"/>
      <c r="X1003" s="126"/>
      <c r="Y1003" s="126"/>
      <c r="Z1003" s="126"/>
      <c r="AA1003" s="126"/>
      <c r="AB1003" s="126"/>
      <c r="AC1003" s="126"/>
      <c r="AD1003" s="126"/>
      <c r="AE1003" s="126"/>
      <c r="AF1003" s="126"/>
      <c r="AG1003" s="126"/>
      <c r="AH1003" s="13"/>
      <c r="AI1003" s="124" t="s">
        <v>808</v>
      </c>
      <c r="AJ1003" s="124" t="s">
        <v>807</v>
      </c>
      <c r="AK1003" s="124">
        <v>5.1372751731932224E-2</v>
      </c>
      <c r="AL1003" s="124">
        <v>4.8402079065824027E-2</v>
      </c>
      <c r="AV1003" s="13"/>
    </row>
    <row r="1004" spans="17:48" x14ac:dyDescent="0.2">
      <c r="Q1004" s="13"/>
      <c r="R1004" s="126"/>
      <c r="S1004" s="126"/>
      <c r="T1004" s="126"/>
      <c r="U1004" s="126"/>
      <c r="V1004" s="126"/>
      <c r="W1004" s="126"/>
      <c r="X1004" s="126"/>
      <c r="Y1004" s="126"/>
      <c r="Z1004" s="126"/>
      <c r="AA1004" s="126"/>
      <c r="AB1004" s="126"/>
      <c r="AC1004" s="126"/>
      <c r="AD1004" s="126"/>
      <c r="AE1004" s="126"/>
      <c r="AF1004" s="126"/>
      <c r="AG1004" s="126"/>
      <c r="AH1004" s="13"/>
      <c r="AI1004" s="124" t="s">
        <v>808</v>
      </c>
      <c r="AJ1004" s="124" t="s">
        <v>705</v>
      </c>
      <c r="AK1004" s="124">
        <v>1</v>
      </c>
      <c r="AL1004" s="124">
        <v>1</v>
      </c>
      <c r="AV1004" s="13"/>
    </row>
    <row r="1005" spans="17:48" x14ac:dyDescent="0.2">
      <c r="Q1005" s="13"/>
      <c r="R1005" s="126"/>
      <c r="S1005" s="126"/>
      <c r="T1005" s="126"/>
      <c r="U1005" s="126"/>
      <c r="V1005" s="126"/>
      <c r="W1005" s="126"/>
      <c r="X1005" s="126"/>
      <c r="Y1005" s="126"/>
      <c r="Z1005" s="126"/>
      <c r="AA1005" s="126"/>
      <c r="AB1005" s="126"/>
      <c r="AC1005" s="126"/>
      <c r="AD1005" s="126"/>
      <c r="AE1005" s="126"/>
      <c r="AF1005" s="126"/>
      <c r="AG1005" s="126"/>
      <c r="AH1005" s="13"/>
      <c r="AI1005" s="124"/>
      <c r="AJ1005" s="124"/>
      <c r="AK1005" s="124"/>
      <c r="AL1005" s="124"/>
      <c r="AV1005" s="13"/>
    </row>
    <row r="1006" spans="17:48" x14ac:dyDescent="0.2">
      <c r="Q1006" s="13"/>
      <c r="R1006" s="126"/>
      <c r="S1006" s="126"/>
      <c r="T1006" s="126"/>
      <c r="U1006" s="126"/>
      <c r="V1006" s="126"/>
      <c r="W1006" s="126"/>
      <c r="X1006" s="126"/>
      <c r="Y1006" s="126"/>
      <c r="Z1006" s="126"/>
      <c r="AA1006" s="126"/>
      <c r="AB1006" s="126"/>
      <c r="AC1006" s="126"/>
      <c r="AD1006" s="126"/>
      <c r="AE1006" s="126"/>
      <c r="AF1006" s="126"/>
      <c r="AG1006" s="126"/>
      <c r="AH1006" s="13"/>
      <c r="AI1006" s="124" t="s">
        <v>809</v>
      </c>
      <c r="AJ1006" s="124" t="s">
        <v>806</v>
      </c>
      <c r="AK1006" s="124">
        <v>1.7454317134171053E-3</v>
      </c>
      <c r="AL1006" s="124">
        <v>1.8442242489337853E-3</v>
      </c>
      <c r="AV1006" s="13"/>
    </row>
    <row r="1007" spans="17:48" x14ac:dyDescent="0.2">
      <c r="Q1007" s="13"/>
      <c r="R1007" s="126"/>
      <c r="S1007" s="126"/>
      <c r="T1007" s="126"/>
      <c r="U1007" s="126"/>
      <c r="V1007" s="126"/>
      <c r="W1007" s="126"/>
      <c r="X1007" s="126"/>
      <c r="Y1007" s="126"/>
      <c r="Z1007" s="126"/>
      <c r="AA1007" s="126"/>
      <c r="AB1007" s="126"/>
      <c r="AC1007" s="126"/>
      <c r="AD1007" s="126"/>
      <c r="AE1007" s="126"/>
      <c r="AF1007" s="126"/>
      <c r="AG1007" s="126"/>
      <c r="AH1007" s="13"/>
      <c r="AI1007" s="124" t="s">
        <v>809</v>
      </c>
      <c r="AJ1007" s="124" t="s">
        <v>579</v>
      </c>
      <c r="AK1007" s="124">
        <v>2.8506633812524426E-3</v>
      </c>
      <c r="AL1007" s="124">
        <v>1.4987756589328743E-3</v>
      </c>
      <c r="AV1007" s="13"/>
    </row>
    <row r="1008" spans="17:48" x14ac:dyDescent="0.2">
      <c r="Q1008" s="13"/>
      <c r="R1008" s="126"/>
      <c r="S1008" s="126"/>
      <c r="T1008" s="126"/>
      <c r="U1008" s="126"/>
      <c r="V1008" s="126"/>
      <c r="W1008" s="126"/>
      <c r="X1008" s="126"/>
      <c r="Y1008" s="126"/>
      <c r="Z1008" s="126"/>
      <c r="AA1008" s="126"/>
      <c r="AB1008" s="126"/>
      <c r="AC1008" s="126"/>
      <c r="AD1008" s="126"/>
      <c r="AE1008" s="126"/>
      <c r="AF1008" s="126"/>
      <c r="AG1008" s="126"/>
      <c r="AH1008" s="13"/>
      <c r="AI1008" s="124" t="s">
        <v>809</v>
      </c>
      <c r="AJ1008" s="124" t="s">
        <v>580</v>
      </c>
      <c r="AK1008" s="124">
        <v>2.384579575626801E-3</v>
      </c>
      <c r="AL1008" s="124">
        <v>3.2913549393805454E-3</v>
      </c>
      <c r="AV1008" s="13"/>
    </row>
    <row r="1009" spans="1:48" x14ac:dyDescent="0.2">
      <c r="Q1009" s="13"/>
      <c r="R1009" s="126"/>
      <c r="S1009" s="126"/>
      <c r="T1009" s="126"/>
      <c r="U1009" s="126"/>
      <c r="V1009" s="126"/>
      <c r="W1009" s="126"/>
      <c r="X1009" s="126"/>
      <c r="Y1009" s="126"/>
      <c r="Z1009" s="126"/>
      <c r="AA1009" s="126"/>
      <c r="AB1009" s="126"/>
      <c r="AC1009" s="126"/>
      <c r="AD1009" s="126"/>
      <c r="AE1009" s="126"/>
      <c r="AF1009" s="126"/>
      <c r="AG1009" s="126"/>
      <c r="AH1009" s="13"/>
      <c r="AI1009" s="124" t="s">
        <v>809</v>
      </c>
      <c r="AJ1009" s="124" t="s">
        <v>586</v>
      </c>
      <c r="AK1009" s="124">
        <v>2.4026386217711193E-3</v>
      </c>
      <c r="AL1009" s="124">
        <v>2.3647897611643494E-3</v>
      </c>
      <c r="AV1009" s="13"/>
    </row>
    <row r="1010" spans="1:48" x14ac:dyDescent="0.2">
      <c r="Q1010" s="13"/>
      <c r="R1010" s="126"/>
      <c r="S1010" s="126"/>
      <c r="T1010" s="126"/>
      <c r="U1010" s="126"/>
      <c r="V1010" s="126"/>
      <c r="W1010" s="126"/>
      <c r="X1010" s="126"/>
      <c r="Y1010" s="126"/>
      <c r="Z1010" s="126"/>
      <c r="AA1010" s="126"/>
      <c r="AB1010" s="126"/>
      <c r="AC1010" s="126"/>
      <c r="AD1010" s="126"/>
      <c r="AE1010" s="126"/>
      <c r="AF1010" s="126"/>
      <c r="AG1010" s="126"/>
      <c r="AH1010" s="13"/>
      <c r="AI1010" s="124" t="s">
        <v>809</v>
      </c>
      <c r="AJ1010" s="124" t="s">
        <v>581</v>
      </c>
      <c r="AK1010" s="124">
        <v>2.3681889264605335E-3</v>
      </c>
      <c r="AL1010" s="124">
        <v>2.1011294906325695E-3</v>
      </c>
      <c r="AV1010" s="13"/>
    </row>
    <row r="1011" spans="1:48" x14ac:dyDescent="0.2">
      <c r="Q1011" s="13"/>
      <c r="R1011" s="126"/>
      <c r="S1011" s="126"/>
      <c r="T1011" s="126"/>
      <c r="U1011" s="126"/>
      <c r="V1011" s="126"/>
      <c r="W1011" s="126"/>
      <c r="X1011" s="126"/>
      <c r="Y1011" s="126"/>
      <c r="Z1011" s="126"/>
      <c r="AA1011" s="126"/>
      <c r="AB1011" s="126"/>
      <c r="AC1011" s="126"/>
      <c r="AD1011" s="126"/>
      <c r="AE1011" s="126"/>
      <c r="AF1011" s="126"/>
      <c r="AG1011" s="126"/>
      <c r="AH1011" s="13"/>
      <c r="AI1011" s="124" t="s">
        <v>809</v>
      </c>
      <c r="AJ1011" s="124" t="s">
        <v>585</v>
      </c>
      <c r="AK1011" s="124">
        <v>1.8788774637132737E-3</v>
      </c>
      <c r="AL1011" s="124">
        <v>1.7781677213805323E-3</v>
      </c>
      <c r="AV1011" s="13"/>
    </row>
    <row r="1012" spans="1:48" x14ac:dyDescent="0.2">
      <c r="Q1012" s="13"/>
      <c r="R1012" s="126"/>
      <c r="S1012" s="126"/>
      <c r="T1012" s="126"/>
      <c r="U1012" s="126"/>
      <c r="V1012" s="126"/>
      <c r="W1012" s="126"/>
      <c r="X1012" s="126"/>
      <c r="Y1012" s="126"/>
      <c r="Z1012" s="126"/>
      <c r="AA1012" s="126"/>
      <c r="AB1012" s="126"/>
      <c r="AC1012" s="126"/>
      <c r="AD1012" s="126"/>
      <c r="AE1012" s="126"/>
      <c r="AF1012" s="126"/>
      <c r="AG1012" s="126"/>
      <c r="AH1012" s="13"/>
      <c r="AI1012" s="124" t="s">
        <v>809</v>
      </c>
      <c r="AJ1012" s="124" t="s">
        <v>583</v>
      </c>
      <c r="AK1012" s="124">
        <v>1.2858695787157717E-3</v>
      </c>
      <c r="AL1012" s="124">
        <v>9.2399712112098929E-4</v>
      </c>
      <c r="AV1012" s="13"/>
    </row>
    <row r="1013" spans="1:48" x14ac:dyDescent="0.2">
      <c r="Q1013" s="13"/>
      <c r="R1013" s="126"/>
      <c r="S1013" s="126"/>
      <c r="T1013" s="126"/>
      <c r="U1013" s="126"/>
      <c r="V1013" s="126"/>
      <c r="W1013" s="126"/>
      <c r="X1013" s="126"/>
      <c r="Y1013" s="126"/>
      <c r="Z1013" s="126"/>
      <c r="AA1013" s="126"/>
      <c r="AB1013" s="126"/>
      <c r="AC1013" s="126"/>
      <c r="AD1013" s="126"/>
      <c r="AE1013" s="126"/>
      <c r="AF1013" s="126"/>
      <c r="AG1013" s="126"/>
      <c r="AH1013" s="13"/>
      <c r="AI1013" s="124" t="s">
        <v>809</v>
      </c>
      <c r="AJ1013" s="124" t="s">
        <v>578</v>
      </c>
      <c r="AK1013" s="124">
        <v>2.8190076723053105E-3</v>
      </c>
      <c r="AL1013" s="124">
        <v>2.7400024995243473E-3</v>
      </c>
      <c r="AV1013" s="13"/>
    </row>
    <row r="1014" spans="1:48" x14ac:dyDescent="0.2">
      <c r="Q1014" s="13"/>
      <c r="R1014" s="126"/>
      <c r="S1014" s="126"/>
      <c r="T1014" s="126"/>
      <c r="U1014" s="126"/>
      <c r="V1014" s="126"/>
      <c r="W1014" s="126"/>
      <c r="X1014" s="126"/>
      <c r="Y1014" s="126"/>
      <c r="Z1014" s="126"/>
      <c r="AA1014" s="126"/>
      <c r="AB1014" s="126"/>
      <c r="AC1014" s="126"/>
      <c r="AD1014" s="126"/>
      <c r="AE1014" s="126"/>
      <c r="AF1014" s="126"/>
      <c r="AG1014" s="126"/>
      <c r="AH1014" s="13"/>
      <c r="AI1014" s="124" t="s">
        <v>809</v>
      </c>
      <c r="AJ1014" s="124" t="s">
        <v>807</v>
      </c>
      <c r="AK1014" s="124">
        <v>2.0257042621896794E-3</v>
      </c>
      <c r="AL1014" s="124">
        <v>1.7781646435740053E-3</v>
      </c>
      <c r="AV1014" s="13"/>
    </row>
    <row r="1015" spans="1:48" x14ac:dyDescent="0.2">
      <c r="Q1015" s="13"/>
      <c r="R1015" s="126"/>
      <c r="S1015" s="126"/>
      <c r="T1015" s="126"/>
      <c r="U1015" s="126"/>
      <c r="V1015" s="126"/>
      <c r="W1015" s="126"/>
      <c r="X1015" s="126"/>
      <c r="Y1015" s="126"/>
      <c r="Z1015" s="126"/>
      <c r="AA1015" s="126"/>
      <c r="AB1015" s="126"/>
      <c r="AC1015" s="126"/>
      <c r="AD1015" s="126"/>
      <c r="AE1015" s="126"/>
      <c r="AF1015" s="126"/>
      <c r="AG1015" s="126"/>
      <c r="AH1015" s="13"/>
      <c r="AI1015" s="124" t="s">
        <v>809</v>
      </c>
      <c r="AJ1015" s="124" t="s">
        <v>705</v>
      </c>
      <c r="AK1015" s="124">
        <v>2.5515712694868138E-3</v>
      </c>
      <c r="AL1015" s="124">
        <v>2.2982463179532682E-3</v>
      </c>
      <c r="AV1015" s="13"/>
    </row>
    <row r="1016" spans="1:48" x14ac:dyDescent="0.2">
      <c r="Q1016" s="13"/>
      <c r="R1016" s="126"/>
      <c r="S1016" s="126"/>
      <c r="T1016" s="126"/>
      <c r="U1016" s="126"/>
      <c r="V1016" s="126"/>
      <c r="W1016" s="126"/>
      <c r="X1016" s="126"/>
      <c r="Y1016" s="126"/>
      <c r="Z1016" s="126"/>
      <c r="AA1016" s="126"/>
      <c r="AB1016" s="126"/>
      <c r="AC1016" s="126"/>
      <c r="AD1016" s="126"/>
      <c r="AE1016" s="126"/>
      <c r="AF1016" s="126"/>
      <c r="AG1016" s="126"/>
      <c r="AH1016" s="13"/>
      <c r="AV1016" s="13"/>
    </row>
    <row r="1017" spans="1:48" x14ac:dyDescent="0.2">
      <c r="A1017" s="122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</row>
    <row r="1018" spans="1:48" x14ac:dyDescent="0.2">
      <c r="Q1018" s="13"/>
      <c r="R1018" s="126"/>
      <c r="S1018" s="126"/>
      <c r="T1018" s="126"/>
      <c r="U1018" s="126"/>
      <c r="V1018" s="126"/>
      <c r="W1018" s="126"/>
      <c r="X1018" s="126"/>
      <c r="Y1018" s="126"/>
      <c r="Z1018" s="126"/>
      <c r="AA1018" s="126"/>
      <c r="AB1018" s="126"/>
      <c r="AC1018" s="126"/>
      <c r="AD1018" s="126"/>
      <c r="AE1018" s="126"/>
      <c r="AF1018" s="126"/>
      <c r="AG1018" s="126"/>
      <c r="AH1018" s="13"/>
      <c r="AV1018" s="13"/>
    </row>
    <row r="1019" spans="1:48" x14ac:dyDescent="0.2">
      <c r="A1019" s="123" t="s">
        <v>810</v>
      </c>
      <c r="Q1019" s="13"/>
      <c r="R1019" s="123" t="s">
        <v>898</v>
      </c>
      <c r="S1019" s="126"/>
      <c r="T1019" s="126"/>
      <c r="U1019" s="126"/>
      <c r="V1019" s="126"/>
      <c r="W1019" s="126"/>
      <c r="X1019" s="126"/>
      <c r="Y1019" s="126"/>
      <c r="Z1019" s="126"/>
      <c r="AA1019" s="126"/>
      <c r="AB1019" s="126"/>
      <c r="AC1019" s="126"/>
      <c r="AD1019" s="126"/>
      <c r="AE1019" s="126"/>
      <c r="AF1019" s="126"/>
      <c r="AG1019" s="126"/>
      <c r="AH1019" s="13"/>
      <c r="AI1019" s="124" t="s">
        <v>623</v>
      </c>
      <c r="AJ1019" s="124">
        <v>2020</v>
      </c>
      <c r="AK1019" s="124">
        <v>2019</v>
      </c>
      <c r="AL1019" s="124">
        <v>2018</v>
      </c>
      <c r="AM1019" s="124">
        <v>2017</v>
      </c>
      <c r="AN1019" s="124">
        <v>2016</v>
      </c>
      <c r="AV1019" s="13"/>
    </row>
    <row r="1020" spans="1:48" x14ac:dyDescent="0.2">
      <c r="Q1020" s="13"/>
      <c r="R1020" s="126"/>
      <c r="S1020" s="126"/>
      <c r="T1020" s="126"/>
      <c r="U1020" s="126"/>
      <c r="V1020" s="126"/>
      <c r="W1020" s="126"/>
      <c r="X1020" s="126"/>
      <c r="Y1020" s="126"/>
      <c r="Z1020" s="126"/>
      <c r="AA1020" s="126"/>
      <c r="AB1020" s="126"/>
      <c r="AC1020" s="126"/>
      <c r="AD1020" s="126"/>
      <c r="AE1020" s="126"/>
      <c r="AF1020" s="126"/>
      <c r="AG1020" s="126"/>
      <c r="AH1020" s="13"/>
      <c r="AI1020" s="124"/>
      <c r="AJ1020" s="124"/>
      <c r="AK1020" s="124"/>
      <c r="AL1020" s="124"/>
      <c r="AM1020" s="124"/>
      <c r="AN1020" s="124"/>
      <c r="AV1020" s="13"/>
    </row>
    <row r="1021" spans="1:48" x14ac:dyDescent="0.2">
      <c r="Q1021" s="13"/>
      <c r="R1021" s="126"/>
      <c r="S1021" s="126"/>
      <c r="T1021" s="126"/>
      <c r="U1021" s="126"/>
      <c r="V1021" s="126"/>
      <c r="W1021" s="126"/>
      <c r="X1021" s="126"/>
      <c r="Y1021" s="126"/>
      <c r="Z1021" s="126"/>
      <c r="AA1021" s="126"/>
      <c r="AB1021" s="126"/>
      <c r="AC1021" s="126"/>
      <c r="AD1021" s="126"/>
      <c r="AE1021" s="126"/>
      <c r="AF1021" s="126"/>
      <c r="AG1021" s="126"/>
      <c r="AH1021" s="13"/>
      <c r="AI1021" s="124" t="s">
        <v>811</v>
      </c>
      <c r="AJ1021" s="124">
        <v>417.22217268100599</v>
      </c>
      <c r="AK1021" s="124">
        <v>405.91583623496615</v>
      </c>
      <c r="AL1021" s="124">
        <v>577.78585961608451</v>
      </c>
      <c r="AM1021" s="124">
        <v>522.11170099323465</v>
      </c>
      <c r="AN1021" s="124">
        <v>494.83384622604899</v>
      </c>
      <c r="AV1021" s="13"/>
    </row>
    <row r="1022" spans="1:48" x14ac:dyDescent="0.2">
      <c r="Q1022" s="13"/>
      <c r="R1022" s="126"/>
      <c r="S1022" s="126"/>
      <c r="T1022" s="126"/>
      <c r="U1022" s="126"/>
      <c r="V1022" s="126"/>
      <c r="W1022" s="126"/>
      <c r="X1022" s="126"/>
      <c r="Y1022" s="126"/>
      <c r="Z1022" s="126"/>
      <c r="AA1022" s="126"/>
      <c r="AB1022" s="126"/>
      <c r="AC1022" s="126"/>
      <c r="AD1022" s="126"/>
      <c r="AE1022" s="126"/>
      <c r="AF1022" s="126"/>
      <c r="AG1022" s="126"/>
      <c r="AH1022" s="13"/>
      <c r="AI1022" s="124" t="s">
        <v>812</v>
      </c>
      <c r="AJ1022" s="124">
        <v>2.7853893434931498E-2</v>
      </c>
      <c r="AK1022" s="124">
        <v>-0.29746318730492827</v>
      </c>
      <c r="AL1022" s="124">
        <v>0.10663265833142344</v>
      </c>
      <c r="AM1022" s="124">
        <v>5.5125280890193196E-2</v>
      </c>
      <c r="AN1022" s="124">
        <v>0.20987561978421154</v>
      </c>
      <c r="AV1022" s="13"/>
    </row>
    <row r="1023" spans="1:48" x14ac:dyDescent="0.2">
      <c r="Q1023" s="13"/>
      <c r="R1023" s="126"/>
      <c r="S1023" s="126"/>
      <c r="T1023" s="126"/>
      <c r="U1023" s="126"/>
      <c r="V1023" s="126"/>
      <c r="W1023" s="126"/>
      <c r="X1023" s="126"/>
      <c r="Y1023" s="126"/>
      <c r="Z1023" s="126"/>
      <c r="AA1023" s="126"/>
      <c r="AB1023" s="126"/>
      <c r="AC1023" s="126"/>
      <c r="AD1023" s="126"/>
      <c r="AE1023" s="126"/>
      <c r="AF1023" s="126"/>
      <c r="AG1023" s="126"/>
      <c r="AH1023" s="13"/>
      <c r="AI1023" s="124" t="s">
        <v>813</v>
      </c>
      <c r="AJ1023" s="124">
        <v>186183.1280972911</v>
      </c>
      <c r="AK1023" s="124">
        <v>196837.84434574016</v>
      </c>
      <c r="AL1023" s="124">
        <v>208445.26209017765</v>
      </c>
      <c r="AM1023" s="124">
        <v>207745.71026306984</v>
      </c>
      <c r="AN1023" s="124">
        <v>201627.10204505437</v>
      </c>
      <c r="AV1023" s="13"/>
    </row>
    <row r="1024" spans="1:48" x14ac:dyDescent="0.2">
      <c r="Q1024" s="13"/>
      <c r="R1024" s="126"/>
      <c r="S1024" s="126"/>
      <c r="T1024" s="126"/>
      <c r="U1024" s="126"/>
      <c r="V1024" s="126"/>
      <c r="W1024" s="126"/>
      <c r="X1024" s="126"/>
      <c r="Y1024" s="126"/>
      <c r="Z1024" s="126"/>
      <c r="AA1024" s="126"/>
      <c r="AB1024" s="126"/>
      <c r="AC1024" s="126"/>
      <c r="AD1024" s="126"/>
      <c r="AE1024" s="126"/>
      <c r="AF1024" s="126"/>
      <c r="AG1024" s="126"/>
      <c r="AH1024" s="13"/>
      <c r="AI1024" s="124" t="s">
        <v>812</v>
      </c>
      <c r="AJ1024" s="124">
        <v>-5.4129409331136302E-2</v>
      </c>
      <c r="AK1024" s="124">
        <v>-5.5685687590327104E-2</v>
      </c>
      <c r="AL1024" s="124">
        <v>3.3673466769637006E-3</v>
      </c>
      <c r="AM1024" s="124">
        <v>3.0346159598367173E-2</v>
      </c>
      <c r="AN1024" s="124">
        <v>3.5538472889323103E-2</v>
      </c>
      <c r="AV1024" s="13"/>
    </row>
    <row r="1025" spans="1:48" x14ac:dyDescent="0.2">
      <c r="Q1025" s="13"/>
      <c r="R1025" s="126"/>
      <c r="S1025" s="126"/>
      <c r="T1025" s="126"/>
      <c r="U1025" s="126"/>
      <c r="V1025" s="126"/>
      <c r="W1025" s="126"/>
      <c r="X1025" s="126"/>
      <c r="Y1025" s="126"/>
      <c r="Z1025" s="126"/>
      <c r="AA1025" s="126"/>
      <c r="AB1025" s="126"/>
      <c r="AC1025" s="126"/>
      <c r="AD1025" s="126"/>
      <c r="AE1025" s="126"/>
      <c r="AF1025" s="126"/>
      <c r="AG1025" s="126"/>
      <c r="AH1025" s="13"/>
      <c r="AI1025" s="124" t="s">
        <v>814</v>
      </c>
      <c r="AJ1025" s="124">
        <v>2.2409236376294208E-3</v>
      </c>
      <c r="AK1025" s="124">
        <v>2.0621839137904109E-3</v>
      </c>
      <c r="AL1025" s="124">
        <v>2.7718829097977894E-3</v>
      </c>
      <c r="AM1025" s="124">
        <v>2.5132249437645714E-3</v>
      </c>
      <c r="AN1025" s="124">
        <v>2.4542030372259995E-3</v>
      </c>
      <c r="AV1025" s="13"/>
    </row>
    <row r="1026" spans="1:48" x14ac:dyDescent="0.2">
      <c r="Q1026" s="13"/>
      <c r="R1026" s="126"/>
      <c r="S1026" s="126"/>
      <c r="T1026" s="126"/>
      <c r="U1026" s="126"/>
      <c r="V1026" s="126"/>
      <c r="W1026" s="126"/>
      <c r="X1026" s="126"/>
      <c r="Y1026" s="126"/>
      <c r="Z1026" s="126"/>
      <c r="AA1026" s="126"/>
      <c r="AB1026" s="126"/>
      <c r="AC1026" s="126"/>
      <c r="AD1026" s="126"/>
      <c r="AE1026" s="126"/>
      <c r="AF1026" s="126"/>
      <c r="AG1026" s="126"/>
      <c r="AH1026" s="13"/>
      <c r="AI1026" s="124" t="s">
        <v>812</v>
      </c>
      <c r="AJ1026" s="124">
        <v>8.6674967564108307E-2</v>
      </c>
      <c r="AK1026" s="124">
        <v>-0.25603498383672763</v>
      </c>
      <c r="AL1026" s="124">
        <v>0.10291874854853744</v>
      </c>
      <c r="AM1026" s="124">
        <v>2.4049316883449245E-2</v>
      </c>
      <c r="AN1026" s="124">
        <v>0.16835409930107081</v>
      </c>
      <c r="AV1026" s="13"/>
    </row>
    <row r="1027" spans="1:48" x14ac:dyDescent="0.2">
      <c r="Q1027" s="13"/>
      <c r="R1027" s="126"/>
      <c r="S1027" s="126"/>
      <c r="T1027" s="126"/>
      <c r="U1027" s="126"/>
      <c r="V1027" s="126"/>
      <c r="W1027" s="126"/>
      <c r="X1027" s="126"/>
      <c r="Y1027" s="126"/>
      <c r="Z1027" s="126"/>
      <c r="AA1027" s="126"/>
      <c r="AB1027" s="126"/>
      <c r="AC1027" s="126"/>
      <c r="AD1027" s="126"/>
      <c r="AE1027" s="126"/>
      <c r="AF1027" s="126"/>
      <c r="AG1027" s="126"/>
      <c r="AH1027" s="13"/>
      <c r="AV1027" s="13"/>
    </row>
    <row r="1028" spans="1:48" x14ac:dyDescent="0.2">
      <c r="Q1028" s="13"/>
      <c r="R1028" s="126"/>
      <c r="S1028" s="126"/>
      <c r="T1028" s="126"/>
      <c r="U1028" s="126"/>
      <c r="V1028" s="126"/>
      <c r="W1028" s="126"/>
      <c r="X1028" s="126"/>
      <c r="Y1028" s="126"/>
      <c r="Z1028" s="126"/>
      <c r="AA1028" s="126"/>
      <c r="AB1028" s="126"/>
      <c r="AC1028" s="126"/>
      <c r="AD1028" s="126"/>
      <c r="AE1028" s="126"/>
      <c r="AF1028" s="126"/>
      <c r="AG1028" s="126"/>
      <c r="AH1028" s="13"/>
      <c r="AV1028" s="13"/>
    </row>
    <row r="1029" spans="1:48" x14ac:dyDescent="0.2">
      <c r="Q1029" s="13"/>
      <c r="R1029" s="126"/>
      <c r="S1029" s="126"/>
      <c r="T1029" s="126"/>
      <c r="U1029" s="126"/>
      <c r="V1029" s="126"/>
      <c r="W1029" s="126"/>
      <c r="X1029" s="126"/>
      <c r="Y1029" s="126"/>
      <c r="Z1029" s="126"/>
      <c r="AA1029" s="126"/>
      <c r="AB1029" s="126"/>
      <c r="AC1029" s="126"/>
      <c r="AD1029" s="126"/>
      <c r="AE1029" s="126"/>
      <c r="AF1029" s="126"/>
      <c r="AG1029" s="126"/>
      <c r="AH1029" s="13"/>
      <c r="AV1029" s="13"/>
    </row>
    <row r="1030" spans="1:48" x14ac:dyDescent="0.2">
      <c r="Q1030" s="13"/>
      <c r="R1030" s="126"/>
      <c r="S1030" s="126"/>
      <c r="T1030" s="126"/>
      <c r="U1030" s="126"/>
      <c r="V1030" s="126"/>
      <c r="W1030" s="126"/>
      <c r="X1030" s="126"/>
      <c r="Y1030" s="126"/>
      <c r="Z1030" s="126"/>
      <c r="AA1030" s="126"/>
      <c r="AB1030" s="126"/>
      <c r="AC1030" s="126"/>
      <c r="AD1030" s="126"/>
      <c r="AE1030" s="126"/>
      <c r="AF1030" s="126"/>
      <c r="AG1030" s="126"/>
      <c r="AH1030" s="13"/>
      <c r="AV1030" s="13"/>
    </row>
    <row r="1031" spans="1:48" x14ac:dyDescent="0.2">
      <c r="Q1031" s="13"/>
      <c r="R1031" s="126"/>
      <c r="S1031" s="126"/>
      <c r="T1031" s="126"/>
      <c r="U1031" s="126"/>
      <c r="V1031" s="126"/>
      <c r="W1031" s="126"/>
      <c r="X1031" s="126"/>
      <c r="Y1031" s="126"/>
      <c r="Z1031" s="126"/>
      <c r="AA1031" s="126"/>
      <c r="AB1031" s="126"/>
      <c r="AC1031" s="126"/>
      <c r="AD1031" s="126"/>
      <c r="AE1031" s="126"/>
      <c r="AF1031" s="126"/>
      <c r="AG1031" s="126"/>
      <c r="AH1031" s="13"/>
      <c r="AV1031" s="13"/>
    </row>
    <row r="1032" spans="1:48" x14ac:dyDescent="0.2">
      <c r="Q1032" s="13"/>
      <c r="R1032" s="126"/>
      <c r="S1032" s="126"/>
      <c r="T1032" s="126"/>
      <c r="U1032" s="126"/>
      <c r="V1032" s="126"/>
      <c r="W1032" s="126"/>
      <c r="X1032" s="126"/>
      <c r="Y1032" s="126"/>
      <c r="Z1032" s="126"/>
      <c r="AA1032" s="126"/>
      <c r="AB1032" s="126"/>
      <c r="AC1032" s="126"/>
      <c r="AD1032" s="126"/>
      <c r="AE1032" s="126"/>
      <c r="AF1032" s="126"/>
      <c r="AG1032" s="126"/>
      <c r="AH1032" s="13"/>
      <c r="AV1032" s="13"/>
    </row>
    <row r="1033" spans="1:48" x14ac:dyDescent="0.2">
      <c r="A1033" s="122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</row>
    <row r="1034" spans="1:48" x14ac:dyDescent="0.2">
      <c r="Q1034" s="13"/>
      <c r="R1034" s="126"/>
      <c r="S1034" s="126"/>
      <c r="T1034" s="126"/>
      <c r="U1034" s="126"/>
      <c r="V1034" s="126"/>
      <c r="W1034" s="126"/>
      <c r="X1034" s="126"/>
      <c r="Y1034" s="126"/>
      <c r="Z1034" s="126"/>
      <c r="AA1034" s="126"/>
      <c r="AB1034" s="126"/>
      <c r="AC1034" s="126"/>
      <c r="AD1034" s="126"/>
      <c r="AE1034" s="126"/>
      <c r="AF1034" s="126"/>
      <c r="AG1034" s="126"/>
      <c r="AH1034" s="13"/>
      <c r="AV1034" s="13"/>
    </row>
    <row r="1035" spans="1:48" x14ac:dyDescent="0.2">
      <c r="A1035" s="123" t="s">
        <v>815</v>
      </c>
      <c r="Q1035" s="13"/>
      <c r="R1035" s="123" t="s">
        <v>897</v>
      </c>
      <c r="S1035" s="126"/>
      <c r="T1035" s="126"/>
      <c r="U1035" s="126"/>
      <c r="V1035" s="126"/>
      <c r="W1035" s="126"/>
      <c r="X1035" s="126"/>
      <c r="Y1035" s="126"/>
      <c r="Z1035" s="126"/>
      <c r="AA1035" s="126"/>
      <c r="AB1035" s="126"/>
      <c r="AC1035" s="126"/>
      <c r="AD1035" s="126"/>
      <c r="AE1035" s="126"/>
      <c r="AF1035" s="126"/>
      <c r="AG1035" s="126"/>
      <c r="AH1035" s="13"/>
      <c r="AI1035" s="124" t="s">
        <v>623</v>
      </c>
      <c r="AJ1035" s="124">
        <v>2020</v>
      </c>
      <c r="AK1035" s="124">
        <v>2019</v>
      </c>
      <c r="AL1035" s="124">
        <v>2018</v>
      </c>
      <c r="AM1035" s="124">
        <v>2017</v>
      </c>
      <c r="AN1035" s="124">
        <v>2016</v>
      </c>
      <c r="AV1035" s="13"/>
    </row>
    <row r="1036" spans="1:48" x14ac:dyDescent="0.2">
      <c r="Q1036" s="13"/>
      <c r="R1036" s="126"/>
      <c r="S1036" s="126"/>
      <c r="T1036" s="126"/>
      <c r="U1036" s="126"/>
      <c r="V1036" s="126"/>
      <c r="W1036" s="126"/>
      <c r="X1036" s="126"/>
      <c r="Y1036" s="126"/>
      <c r="Z1036" s="126"/>
      <c r="AA1036" s="126"/>
      <c r="AB1036" s="126"/>
      <c r="AC1036" s="126"/>
      <c r="AD1036" s="126"/>
      <c r="AE1036" s="126"/>
      <c r="AF1036" s="126"/>
      <c r="AG1036" s="126"/>
      <c r="AH1036" s="13"/>
      <c r="AI1036" s="124"/>
      <c r="AJ1036" s="124"/>
      <c r="AK1036" s="124"/>
      <c r="AL1036" s="124"/>
      <c r="AM1036" s="124"/>
      <c r="AN1036" s="124"/>
      <c r="AV1036" s="13"/>
    </row>
    <row r="1037" spans="1:48" x14ac:dyDescent="0.2">
      <c r="Q1037" s="13"/>
      <c r="R1037" s="126"/>
      <c r="S1037" s="126"/>
      <c r="T1037" s="126"/>
      <c r="U1037" s="126"/>
      <c r="V1037" s="126"/>
      <c r="W1037" s="126"/>
      <c r="X1037" s="126"/>
      <c r="Y1037" s="126"/>
      <c r="Z1037" s="126"/>
      <c r="AA1037" s="126"/>
      <c r="AB1037" s="126"/>
      <c r="AC1037" s="126"/>
      <c r="AD1037" s="126"/>
      <c r="AE1037" s="126"/>
      <c r="AF1037" s="126"/>
      <c r="AG1037" s="126"/>
      <c r="AH1037" s="13"/>
      <c r="AI1037" s="124" t="s">
        <v>92</v>
      </c>
      <c r="AJ1037" s="124">
        <v>177069.0913424874</v>
      </c>
      <c r="AK1037" s="124">
        <v>177127.98696702029</v>
      </c>
      <c r="AL1037" s="124">
        <v>198340.15488348005</v>
      </c>
      <c r="AM1037" s="124">
        <v>199972.88877274533</v>
      </c>
      <c r="AN1037" s="124">
        <v>197194.88218798436</v>
      </c>
      <c r="AV1037" s="13"/>
    </row>
    <row r="1038" spans="1:48" x14ac:dyDescent="0.2">
      <c r="Q1038" s="13"/>
      <c r="R1038" s="126"/>
      <c r="S1038" s="126"/>
      <c r="T1038" s="126"/>
      <c r="U1038" s="126"/>
      <c r="V1038" s="126"/>
      <c r="W1038" s="126"/>
      <c r="X1038" s="126"/>
      <c r="Y1038" s="126"/>
      <c r="Z1038" s="126"/>
      <c r="AA1038" s="126"/>
      <c r="AB1038" s="126"/>
      <c r="AC1038" s="126"/>
      <c r="AD1038" s="126"/>
      <c r="AE1038" s="126"/>
      <c r="AF1038" s="126"/>
      <c r="AG1038" s="126"/>
      <c r="AH1038" s="13"/>
      <c r="AI1038" s="124" t="s">
        <v>536</v>
      </c>
      <c r="AJ1038" s="124">
        <v>8437.5514879700004</v>
      </c>
      <c r="AK1038" s="124">
        <v>7749.8968095999999</v>
      </c>
      <c r="AL1038" s="124">
        <v>7572.6052127700004</v>
      </c>
      <c r="AM1038" s="124">
        <v>6923.8431454600004</v>
      </c>
      <c r="AN1038" s="124">
        <v>6508.9589688400001</v>
      </c>
      <c r="AV1038" s="13"/>
    </row>
    <row r="1039" spans="1:48" x14ac:dyDescent="0.2">
      <c r="Q1039" s="13"/>
      <c r="R1039" s="126"/>
      <c r="S1039" s="126"/>
      <c r="T1039" s="126"/>
      <c r="U1039" s="126"/>
      <c r="V1039" s="126"/>
      <c r="W1039" s="126"/>
      <c r="X1039" s="126"/>
      <c r="Y1039" s="126"/>
      <c r="Z1039" s="126"/>
      <c r="AA1039" s="126"/>
      <c r="AB1039" s="126"/>
      <c r="AC1039" s="126"/>
      <c r="AD1039" s="126"/>
      <c r="AE1039" s="126"/>
      <c r="AF1039" s="126"/>
      <c r="AG1039" s="126"/>
      <c r="AH1039" s="13"/>
      <c r="AI1039" s="124" t="s">
        <v>539</v>
      </c>
      <c r="AJ1039" s="124">
        <v>721.02017194999996</v>
      </c>
      <c r="AK1039" s="124">
        <v>1260.7086649</v>
      </c>
      <c r="AL1039" s="124">
        <v>1624.3357210200002</v>
      </c>
      <c r="AM1039" s="124">
        <v>2456.6958844699611</v>
      </c>
      <c r="AN1039" s="124">
        <v>2434.1500926999879</v>
      </c>
      <c r="AV1039" s="13"/>
    </row>
    <row r="1040" spans="1:48" x14ac:dyDescent="0.2">
      <c r="Q1040" s="13"/>
      <c r="R1040" s="126"/>
      <c r="S1040" s="126"/>
      <c r="T1040" s="126"/>
      <c r="U1040" s="126"/>
      <c r="V1040" s="126"/>
      <c r="W1040" s="126"/>
      <c r="X1040" s="126"/>
      <c r="Y1040" s="126"/>
      <c r="Z1040" s="126"/>
      <c r="AA1040" s="126"/>
      <c r="AB1040" s="126"/>
      <c r="AC1040" s="126"/>
      <c r="AD1040" s="126"/>
      <c r="AE1040" s="126"/>
      <c r="AF1040" s="126"/>
      <c r="AG1040" s="126"/>
      <c r="AH1040" s="13"/>
      <c r="AI1040" s="124" t="s">
        <v>728</v>
      </c>
      <c r="AJ1040" s="124">
        <v>186227.66300240738</v>
      </c>
      <c r="AK1040" s="124">
        <v>186138.5924415203</v>
      </c>
      <c r="AL1040" s="124">
        <v>207537.09581727005</v>
      </c>
      <c r="AM1040" s="124">
        <v>209353.42780267529</v>
      </c>
      <c r="AN1040" s="124">
        <v>206137.99124952435</v>
      </c>
      <c r="AV1040" s="13"/>
    </row>
    <row r="1041" spans="1:48" x14ac:dyDescent="0.2">
      <c r="Q1041" s="13"/>
      <c r="R1041" s="126"/>
      <c r="S1041" s="126"/>
      <c r="T1041" s="126"/>
      <c r="U1041" s="126"/>
      <c r="V1041" s="126"/>
      <c r="W1041" s="126"/>
      <c r="X1041" s="126"/>
      <c r="Y1041" s="126"/>
      <c r="Z1041" s="126"/>
      <c r="AA1041" s="126"/>
      <c r="AB1041" s="126"/>
      <c r="AC1041" s="126"/>
      <c r="AD1041" s="126"/>
      <c r="AE1041" s="126"/>
      <c r="AF1041" s="126"/>
      <c r="AG1041" s="126"/>
      <c r="AH1041" s="13"/>
      <c r="AI1041" s="124" t="s">
        <v>816</v>
      </c>
      <c r="AJ1041" s="124">
        <v>0.99612828641929163</v>
      </c>
      <c r="AK1041" s="124">
        <v>0.9932270430953426</v>
      </c>
      <c r="AL1041" s="124">
        <v>0.99217327526617127</v>
      </c>
      <c r="AM1041" s="124">
        <v>0.98826531807835738</v>
      </c>
      <c r="AN1041" s="124">
        <v>0.98819164736230736</v>
      </c>
      <c r="AV1041" s="13"/>
    </row>
    <row r="1042" spans="1:48" x14ac:dyDescent="0.2">
      <c r="Q1042" s="13"/>
      <c r="R1042" s="126"/>
      <c r="S1042" s="126"/>
      <c r="T1042" s="126"/>
      <c r="U1042" s="126"/>
      <c r="V1042" s="126"/>
      <c r="W1042" s="126"/>
      <c r="X1042" s="126"/>
      <c r="Y1042" s="126"/>
      <c r="Z1042" s="126"/>
      <c r="AA1042" s="126"/>
      <c r="AB1042" s="126"/>
      <c r="AC1042" s="126"/>
      <c r="AD1042" s="126"/>
      <c r="AE1042" s="126"/>
      <c r="AF1042" s="126"/>
      <c r="AG1042" s="126"/>
      <c r="AH1042" s="13"/>
      <c r="AI1042" s="124"/>
      <c r="AJ1042" s="124"/>
      <c r="AK1042" s="124"/>
      <c r="AL1042" s="124"/>
      <c r="AM1042" s="124"/>
      <c r="AN1042" s="124"/>
      <c r="AV1042" s="13"/>
    </row>
    <row r="1043" spans="1:48" x14ac:dyDescent="0.2">
      <c r="Q1043" s="13"/>
      <c r="R1043" s="126"/>
      <c r="S1043" s="126"/>
      <c r="T1043" s="126"/>
      <c r="U1043" s="126"/>
      <c r="V1043" s="126"/>
      <c r="W1043" s="126"/>
      <c r="X1043" s="126"/>
      <c r="Y1043" s="126"/>
      <c r="Z1043" s="126"/>
      <c r="AA1043" s="126"/>
      <c r="AB1043" s="126"/>
      <c r="AC1043" s="126"/>
      <c r="AD1043" s="126"/>
      <c r="AE1043" s="126"/>
      <c r="AF1043" s="126"/>
      <c r="AG1043" s="126"/>
      <c r="AH1043" s="13"/>
      <c r="AI1043" s="124" t="s">
        <v>25</v>
      </c>
      <c r="AJ1043" s="124">
        <v>584.95617316428672</v>
      </c>
      <c r="AK1043" s="124">
        <v>591.92978615859738</v>
      </c>
      <c r="AL1043" s="124">
        <v>723.88257909179481</v>
      </c>
      <c r="AM1043" s="124">
        <v>700.68300916477949</v>
      </c>
      <c r="AN1043" s="124">
        <v>715.57912219574268</v>
      </c>
      <c r="AV1043" s="13"/>
    </row>
    <row r="1044" spans="1:48" x14ac:dyDescent="0.2">
      <c r="Q1044" s="13"/>
      <c r="R1044" s="126"/>
      <c r="S1044" s="126"/>
      <c r="T1044" s="126"/>
      <c r="U1044" s="126"/>
      <c r="V1044" s="126"/>
      <c r="W1044" s="126"/>
      <c r="X1044" s="126"/>
      <c r="Y1044" s="126"/>
      <c r="Z1044" s="126"/>
      <c r="AA1044" s="126"/>
      <c r="AB1044" s="126"/>
      <c r="AC1044" s="126"/>
      <c r="AD1044" s="126"/>
      <c r="AE1044" s="126"/>
      <c r="AF1044" s="126"/>
      <c r="AG1044" s="126"/>
      <c r="AH1044" s="13"/>
      <c r="AI1044" s="124" t="s">
        <v>27</v>
      </c>
      <c r="AJ1044" s="124">
        <v>87.568438330000006</v>
      </c>
      <c r="AK1044" s="124">
        <v>109.90269845000003</v>
      </c>
      <c r="AL1044" s="124">
        <v>146.61878770999996</v>
      </c>
      <c r="AM1044" s="124">
        <v>85.071635280000024</v>
      </c>
      <c r="AN1044" s="124">
        <v>56.034102180000005</v>
      </c>
      <c r="AV1044" s="13"/>
    </row>
    <row r="1045" spans="1:48" x14ac:dyDescent="0.2">
      <c r="Q1045" s="13"/>
      <c r="R1045" s="126"/>
      <c r="S1045" s="126"/>
      <c r="T1045" s="126"/>
      <c r="U1045" s="126"/>
      <c r="V1045" s="126"/>
      <c r="W1045" s="126"/>
      <c r="X1045" s="126"/>
      <c r="Y1045" s="126"/>
      <c r="Z1045" s="126"/>
      <c r="AA1045" s="126"/>
      <c r="AB1045" s="126"/>
      <c r="AC1045" s="126"/>
      <c r="AD1045" s="126"/>
      <c r="AE1045" s="126"/>
      <c r="AF1045" s="126"/>
      <c r="AG1045" s="126"/>
      <c r="AH1045" s="13"/>
      <c r="AI1045" s="124" t="s">
        <v>29</v>
      </c>
      <c r="AJ1045" s="124">
        <v>39.608603930000001</v>
      </c>
      <c r="AK1045" s="124">
        <v>40.215185261714957</v>
      </c>
      <c r="AL1045" s="124">
        <v>45.957312974289763</v>
      </c>
      <c r="AM1045" s="124">
        <v>39.008998698455152</v>
      </c>
      <c r="AN1045" s="124">
        <v>44.705157691720643</v>
      </c>
      <c r="AV1045" s="13"/>
    </row>
    <row r="1046" spans="1:48" x14ac:dyDescent="0.2">
      <c r="Q1046" s="13"/>
      <c r="R1046" s="126"/>
      <c r="S1046" s="126"/>
      <c r="T1046" s="126"/>
      <c r="U1046" s="126"/>
      <c r="V1046" s="126"/>
      <c r="W1046" s="126"/>
      <c r="X1046" s="126"/>
      <c r="Y1046" s="126"/>
      <c r="Z1046" s="126"/>
      <c r="AA1046" s="126"/>
      <c r="AB1046" s="126"/>
      <c r="AC1046" s="126"/>
      <c r="AD1046" s="126"/>
      <c r="AE1046" s="126"/>
      <c r="AF1046" s="126"/>
      <c r="AG1046" s="126"/>
      <c r="AH1046" s="13"/>
      <c r="AI1046" s="124" t="s">
        <v>817</v>
      </c>
      <c r="AJ1046" s="124">
        <v>712.13321542428673</v>
      </c>
      <c r="AK1046" s="124">
        <v>742.04766987031235</v>
      </c>
      <c r="AL1046" s="124">
        <v>916.45867977608452</v>
      </c>
      <c r="AM1046" s="124">
        <v>824.76364314323462</v>
      </c>
      <c r="AN1046" s="124">
        <v>816.31838206746329</v>
      </c>
      <c r="AV1046" s="13"/>
    </row>
    <row r="1047" spans="1:48" x14ac:dyDescent="0.2">
      <c r="Q1047" s="13"/>
      <c r="R1047" s="126"/>
      <c r="S1047" s="126"/>
      <c r="T1047" s="126"/>
      <c r="U1047" s="126"/>
      <c r="V1047" s="126"/>
      <c r="W1047" s="126"/>
      <c r="X1047" s="126"/>
      <c r="Y1047" s="126"/>
      <c r="Z1047" s="126"/>
      <c r="AA1047" s="126"/>
      <c r="AB1047" s="126"/>
      <c r="AC1047" s="126"/>
      <c r="AD1047" s="126"/>
      <c r="AE1047" s="126"/>
      <c r="AF1047" s="126"/>
      <c r="AG1047" s="126"/>
      <c r="AH1047" s="13"/>
      <c r="AI1047" s="124" t="s">
        <v>818</v>
      </c>
      <c r="AJ1047" s="124">
        <v>-59.237821200000006</v>
      </c>
      <c r="AK1047" s="124">
        <v>-92.955070240000097</v>
      </c>
      <c r="AL1047" s="124">
        <v>-59.71451751</v>
      </c>
      <c r="AM1047" s="124">
        <v>-46.444669529999999</v>
      </c>
      <c r="AN1047" s="124">
        <v>-54.176943890000068</v>
      </c>
      <c r="AV1047" s="13"/>
    </row>
    <row r="1048" spans="1:48" x14ac:dyDescent="0.2">
      <c r="Q1048" s="13"/>
      <c r="R1048" s="126"/>
      <c r="S1048" s="126"/>
      <c r="T1048" s="126"/>
      <c r="U1048" s="126"/>
      <c r="V1048" s="126"/>
      <c r="W1048" s="126"/>
      <c r="X1048" s="126"/>
      <c r="Y1048" s="126"/>
      <c r="Z1048" s="126"/>
      <c r="AA1048" s="126"/>
      <c r="AB1048" s="126"/>
      <c r="AC1048" s="126"/>
      <c r="AD1048" s="126"/>
      <c r="AE1048" s="126"/>
      <c r="AF1048" s="126"/>
      <c r="AG1048" s="126"/>
      <c r="AH1048" s="13"/>
      <c r="AI1048" s="124" t="s">
        <v>819</v>
      </c>
      <c r="AJ1048" s="124">
        <v>-235.67278508000001</v>
      </c>
      <c r="AK1048" s="124">
        <v>-243.08221256000002</v>
      </c>
      <c r="AL1048" s="124">
        <v>-279.81530400000003</v>
      </c>
      <c r="AM1048" s="124">
        <v>-256.45658971</v>
      </c>
      <c r="AN1048" s="124">
        <v>-266.73386637999999</v>
      </c>
      <c r="AV1048" s="13"/>
    </row>
    <row r="1049" spans="1:48" x14ac:dyDescent="0.2">
      <c r="Q1049" s="13"/>
      <c r="R1049" s="126"/>
      <c r="S1049" s="126"/>
      <c r="T1049" s="126"/>
      <c r="U1049" s="126"/>
      <c r="V1049" s="126"/>
      <c r="W1049" s="126"/>
      <c r="X1049" s="126"/>
      <c r="Y1049" s="126"/>
      <c r="Z1049" s="126"/>
      <c r="AA1049" s="126"/>
      <c r="AB1049" s="126"/>
      <c r="AC1049" s="126"/>
      <c r="AD1049" s="126"/>
      <c r="AE1049" s="126"/>
      <c r="AF1049" s="126"/>
      <c r="AG1049" s="126"/>
      <c r="AH1049" s="13"/>
      <c r="AI1049" s="124" t="s">
        <v>820</v>
      </c>
      <c r="AJ1049" s="124">
        <v>417.22260914428671</v>
      </c>
      <c r="AK1049" s="124">
        <v>406.01038707031228</v>
      </c>
      <c r="AL1049" s="124">
        <v>576.92885826608449</v>
      </c>
      <c r="AM1049" s="124">
        <v>521.86238390323467</v>
      </c>
      <c r="AN1049" s="124">
        <v>495.40757179746322</v>
      </c>
      <c r="AV1049" s="13"/>
    </row>
    <row r="1050" spans="1:48" x14ac:dyDescent="0.2">
      <c r="Q1050" s="13"/>
      <c r="R1050" s="126"/>
      <c r="S1050" s="126"/>
      <c r="T1050" s="126"/>
      <c r="U1050" s="126"/>
      <c r="V1050" s="126"/>
      <c r="W1050" s="126"/>
      <c r="X1050" s="126"/>
      <c r="Y1050" s="126"/>
      <c r="Z1050" s="126"/>
      <c r="AA1050" s="126"/>
      <c r="AB1050" s="126"/>
      <c r="AC1050" s="126"/>
      <c r="AD1050" s="126"/>
      <c r="AE1050" s="126"/>
      <c r="AF1050" s="126"/>
      <c r="AG1050" s="126"/>
      <c r="AH1050" s="13"/>
      <c r="AV1050" s="13"/>
    </row>
    <row r="1051" spans="1:48" x14ac:dyDescent="0.2">
      <c r="Q1051" s="13"/>
      <c r="R1051" s="126"/>
      <c r="S1051" s="126"/>
      <c r="T1051" s="126"/>
      <c r="U1051" s="126"/>
      <c r="V1051" s="126"/>
      <c r="W1051" s="126"/>
      <c r="X1051" s="126"/>
      <c r="Y1051" s="126"/>
      <c r="Z1051" s="126"/>
      <c r="AA1051" s="126"/>
      <c r="AB1051" s="126"/>
      <c r="AC1051" s="126"/>
      <c r="AD1051" s="126"/>
      <c r="AE1051" s="126"/>
      <c r="AF1051" s="126"/>
      <c r="AG1051" s="126"/>
      <c r="AH1051" s="13"/>
      <c r="AV1051" s="13"/>
    </row>
    <row r="1052" spans="1:48" x14ac:dyDescent="0.2">
      <c r="Q1052" s="13"/>
      <c r="R1052" s="126"/>
      <c r="S1052" s="126"/>
      <c r="T1052" s="126"/>
      <c r="U1052" s="126"/>
      <c r="V1052" s="126"/>
      <c r="W1052" s="126"/>
      <c r="X1052" s="126"/>
      <c r="Y1052" s="126"/>
      <c r="Z1052" s="126"/>
      <c r="AA1052" s="126"/>
      <c r="AB1052" s="126"/>
      <c r="AC1052" s="126"/>
      <c r="AD1052" s="126"/>
      <c r="AE1052" s="126"/>
      <c r="AF1052" s="126"/>
      <c r="AG1052" s="126"/>
      <c r="AH1052" s="13"/>
      <c r="AV1052" s="13"/>
    </row>
    <row r="1053" spans="1:48" x14ac:dyDescent="0.2">
      <c r="A1053" s="122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</row>
    <row r="1054" spans="1:48" x14ac:dyDescent="0.2">
      <c r="Q1054" s="13"/>
      <c r="R1054" s="126"/>
      <c r="S1054" s="126"/>
      <c r="T1054" s="126"/>
      <c r="U1054" s="126"/>
      <c r="V1054" s="126"/>
      <c r="W1054" s="126"/>
      <c r="X1054" s="126"/>
      <c r="Y1054" s="126"/>
      <c r="Z1054" s="126"/>
      <c r="AA1054" s="126"/>
      <c r="AB1054" s="126"/>
      <c r="AC1054" s="126"/>
      <c r="AD1054" s="126"/>
      <c r="AE1054" s="126"/>
      <c r="AF1054" s="126"/>
      <c r="AG1054" s="126"/>
      <c r="AH1054" s="13"/>
      <c r="AV1054" s="13"/>
    </row>
    <row r="1055" spans="1:48" x14ac:dyDescent="0.2">
      <c r="A1055" s="123" t="s">
        <v>821</v>
      </c>
      <c r="Q1055" s="13"/>
      <c r="R1055" s="123" t="s">
        <v>896</v>
      </c>
      <c r="S1055" s="126"/>
      <c r="T1055" s="126"/>
      <c r="U1055" s="126"/>
      <c r="V1055" s="126"/>
      <c r="W1055" s="126"/>
      <c r="X1055" s="126"/>
      <c r="Y1055" s="126"/>
      <c r="Z1055" s="126"/>
      <c r="AA1055" s="126"/>
      <c r="AB1055" s="126"/>
      <c r="AC1055" s="126"/>
      <c r="AD1055" s="126"/>
      <c r="AE1055" s="126"/>
      <c r="AF1055" s="126"/>
      <c r="AG1055" s="126"/>
      <c r="AH1055" s="13"/>
      <c r="AI1055" s="124" t="s">
        <v>623</v>
      </c>
      <c r="AJ1055" s="124">
        <v>2020</v>
      </c>
      <c r="AK1055" s="124">
        <v>2019</v>
      </c>
      <c r="AL1055" s="124">
        <v>2018</v>
      </c>
      <c r="AM1055" s="124" t="s">
        <v>943</v>
      </c>
      <c r="AN1055" s="124" t="s">
        <v>822</v>
      </c>
      <c r="AV1055" s="13"/>
    </row>
    <row r="1056" spans="1:48" x14ac:dyDescent="0.2">
      <c r="Q1056" s="13"/>
      <c r="R1056" s="126"/>
      <c r="S1056" s="126"/>
      <c r="T1056" s="126"/>
      <c r="U1056" s="126"/>
      <c r="V1056" s="126"/>
      <c r="W1056" s="126"/>
      <c r="X1056" s="126"/>
      <c r="Y1056" s="126"/>
      <c r="Z1056" s="126"/>
      <c r="AA1056" s="126"/>
      <c r="AB1056" s="126"/>
      <c r="AC1056" s="126"/>
      <c r="AD1056" s="126"/>
      <c r="AE1056" s="126"/>
      <c r="AF1056" s="126"/>
      <c r="AG1056" s="126"/>
      <c r="AH1056" s="13"/>
      <c r="AI1056" s="124"/>
      <c r="AJ1056" s="124"/>
      <c r="AK1056" s="124"/>
      <c r="AL1056" s="124"/>
      <c r="AM1056" s="124"/>
      <c r="AN1056" s="124"/>
      <c r="AV1056" s="13"/>
    </row>
    <row r="1057" spans="17:48" x14ac:dyDescent="0.2">
      <c r="Q1057" s="13"/>
      <c r="R1057" s="126"/>
      <c r="S1057" s="126"/>
      <c r="T1057" s="126"/>
      <c r="U1057" s="126"/>
      <c r="V1057" s="126"/>
      <c r="W1057" s="126"/>
      <c r="X1057" s="126"/>
      <c r="Y1057" s="126"/>
      <c r="Z1057" s="126"/>
      <c r="AA1057" s="126"/>
      <c r="AB1057" s="126"/>
      <c r="AC1057" s="126"/>
      <c r="AD1057" s="126"/>
      <c r="AE1057" s="126"/>
      <c r="AF1057" s="126"/>
      <c r="AG1057" s="126"/>
      <c r="AH1057" s="13"/>
      <c r="AI1057" s="124" t="s">
        <v>823</v>
      </c>
      <c r="AJ1057" s="124">
        <v>38079.86996339605</v>
      </c>
      <c r="AK1057" s="124">
        <v>39668.260269850995</v>
      </c>
      <c r="AL1057" s="124">
        <v>50769.876699997512</v>
      </c>
      <c r="AM1057" s="124">
        <v>-4.0041844428003959E-2</v>
      </c>
      <c r="AN1057" s="124">
        <v>-0.21866542035834924</v>
      </c>
      <c r="AV1057" s="13"/>
    </row>
    <row r="1058" spans="17:48" x14ac:dyDescent="0.2">
      <c r="Q1058" s="13"/>
      <c r="R1058" s="126"/>
      <c r="S1058" s="126"/>
      <c r="T1058" s="126"/>
      <c r="U1058" s="126"/>
      <c r="V1058" s="126"/>
      <c r="W1058" s="126"/>
      <c r="X1058" s="126"/>
      <c r="Y1058" s="126"/>
      <c r="Z1058" s="126"/>
      <c r="AA1058" s="126"/>
      <c r="AB1058" s="126"/>
      <c r="AC1058" s="126"/>
      <c r="AD1058" s="126"/>
      <c r="AE1058" s="126"/>
      <c r="AF1058" s="126"/>
      <c r="AG1058" s="126"/>
      <c r="AH1058" s="13"/>
      <c r="AI1058" s="124" t="s">
        <v>824</v>
      </c>
      <c r="AJ1058" s="124">
        <v>36664.909959562501</v>
      </c>
      <c r="AK1058" s="124">
        <v>37309.472398319755</v>
      </c>
      <c r="AL1058" s="124">
        <v>47938.701888746371</v>
      </c>
      <c r="AM1058" s="124">
        <v>-1.7276107039945199E-2</v>
      </c>
      <c r="AN1058" s="124">
        <v>-0.22172543418247692</v>
      </c>
      <c r="AV1058" s="13"/>
    </row>
    <row r="1059" spans="17:48" x14ac:dyDescent="0.2">
      <c r="Q1059" s="13"/>
      <c r="R1059" s="126"/>
      <c r="S1059" s="126"/>
      <c r="T1059" s="126"/>
      <c r="U1059" s="126"/>
      <c r="V1059" s="126"/>
      <c r="W1059" s="126"/>
      <c r="X1059" s="126"/>
      <c r="Y1059" s="126"/>
      <c r="Z1059" s="126"/>
      <c r="AA1059" s="126"/>
      <c r="AB1059" s="126"/>
      <c r="AC1059" s="126"/>
      <c r="AD1059" s="126"/>
      <c r="AE1059" s="126"/>
      <c r="AF1059" s="126"/>
      <c r="AG1059" s="126"/>
      <c r="AH1059" s="13"/>
      <c r="AI1059" s="124" t="s">
        <v>825</v>
      </c>
      <c r="AJ1059" s="124">
        <v>3238.1710867807428</v>
      </c>
      <c r="AK1059" s="124">
        <v>3426.9773293266603</v>
      </c>
      <c r="AL1059" s="124">
        <v>3721.4477587914066</v>
      </c>
      <c r="AM1059" s="124">
        <v>-5.5094103170800546E-2</v>
      </c>
      <c r="AN1059" s="124">
        <v>-7.9127922397701389E-2</v>
      </c>
      <c r="AV1059" s="13"/>
    </row>
    <row r="1060" spans="17:48" x14ac:dyDescent="0.2">
      <c r="Q1060" s="13"/>
      <c r="R1060" s="126"/>
      <c r="S1060" s="126"/>
      <c r="T1060" s="126"/>
      <c r="U1060" s="126"/>
      <c r="V1060" s="126"/>
      <c r="W1060" s="126"/>
      <c r="X1060" s="126"/>
      <c r="Y1060" s="126"/>
      <c r="Z1060" s="126"/>
      <c r="AA1060" s="126"/>
      <c r="AB1060" s="126"/>
      <c r="AC1060" s="126"/>
      <c r="AD1060" s="126"/>
      <c r="AE1060" s="126"/>
      <c r="AF1060" s="126"/>
      <c r="AG1060" s="126"/>
      <c r="AH1060" s="13"/>
      <c r="AI1060" s="124" t="s">
        <v>68</v>
      </c>
      <c r="AJ1060" s="124">
        <v>42687.873603119362</v>
      </c>
      <c r="AK1060" s="124">
        <v>41581.262278884824</v>
      </c>
      <c r="AL1060" s="124">
        <v>40660.109940648479</v>
      </c>
      <c r="AM1060" s="124">
        <v>2.6613221042028901E-2</v>
      </c>
      <c r="AN1060" s="124">
        <v>2.2654939683659281E-2</v>
      </c>
      <c r="AV1060" s="13"/>
    </row>
    <row r="1061" spans="17:48" x14ac:dyDescent="0.2">
      <c r="Q1061" s="13"/>
      <c r="R1061" s="126"/>
      <c r="S1061" s="126"/>
      <c r="T1061" s="126"/>
      <c r="U1061" s="126"/>
      <c r="V1061" s="126"/>
      <c r="W1061" s="126"/>
      <c r="X1061" s="126"/>
      <c r="Y1061" s="126"/>
      <c r="Z1061" s="126"/>
      <c r="AA1061" s="126"/>
      <c r="AB1061" s="126"/>
      <c r="AC1061" s="126"/>
      <c r="AD1061" s="126"/>
      <c r="AE1061" s="126"/>
      <c r="AF1061" s="126"/>
      <c r="AG1061" s="126"/>
      <c r="AH1061" s="13"/>
      <c r="AI1061" s="124" t="s">
        <v>826</v>
      </c>
      <c r="AJ1061" s="124">
        <v>8413.3805896054437</v>
      </c>
      <c r="AK1061" s="124">
        <v>8450.0979870318461</v>
      </c>
      <c r="AL1061" s="124">
        <v>8522.4209159127295</v>
      </c>
      <c r="AM1061" s="124">
        <v>-4.3452037458916459E-3</v>
      </c>
      <c r="AN1061" s="124">
        <v>-8.4861953656671929E-3</v>
      </c>
      <c r="AV1061" s="13"/>
    </row>
    <row r="1062" spans="17:48" x14ac:dyDescent="0.2">
      <c r="Q1062" s="13"/>
      <c r="R1062" s="126"/>
      <c r="S1062" s="126"/>
      <c r="T1062" s="126"/>
      <c r="U1062" s="126"/>
      <c r="V1062" s="126"/>
      <c r="W1062" s="126"/>
      <c r="X1062" s="126"/>
      <c r="Y1062" s="126"/>
      <c r="Z1062" s="126"/>
      <c r="AA1062" s="126"/>
      <c r="AB1062" s="126"/>
      <c r="AC1062" s="126"/>
      <c r="AD1062" s="126"/>
      <c r="AE1062" s="126"/>
      <c r="AF1062" s="126"/>
      <c r="AG1062" s="126"/>
      <c r="AH1062" s="13"/>
      <c r="AI1062" s="124" t="s">
        <v>70</v>
      </c>
      <c r="AJ1062" s="124">
        <v>6311.6275222581999</v>
      </c>
      <c r="AK1062" s="124">
        <v>6521.5901153744799</v>
      </c>
      <c r="AL1062" s="124">
        <v>6731.1977492458709</v>
      </c>
      <c r="AM1062" s="124">
        <v>-3.2194999900606813E-2</v>
      </c>
      <c r="AN1062" s="124">
        <v>-3.1139723074526282E-2</v>
      </c>
      <c r="AV1062" s="13"/>
    </row>
    <row r="1063" spans="17:48" x14ac:dyDescent="0.2">
      <c r="Q1063" s="13"/>
      <c r="R1063" s="126"/>
      <c r="S1063" s="126"/>
      <c r="T1063" s="126"/>
      <c r="U1063" s="126"/>
      <c r="V1063" s="126"/>
      <c r="W1063" s="126"/>
      <c r="X1063" s="126"/>
      <c r="Y1063" s="126"/>
      <c r="Z1063" s="126"/>
      <c r="AA1063" s="126"/>
      <c r="AB1063" s="126"/>
      <c r="AC1063" s="126"/>
      <c r="AD1063" s="126"/>
      <c r="AE1063" s="126"/>
      <c r="AF1063" s="126"/>
      <c r="AG1063" s="126"/>
      <c r="AH1063" s="13"/>
      <c r="AI1063" s="124" t="s">
        <v>231</v>
      </c>
      <c r="AJ1063" s="124">
        <v>4342.9483317394015</v>
      </c>
      <c r="AK1063" s="124">
        <v>4200.2207989739936</v>
      </c>
      <c r="AL1063" s="124">
        <v>3948.1435356050433</v>
      </c>
      <c r="AM1063" s="124">
        <v>3.3980959477242889E-2</v>
      </c>
      <c r="AN1063" s="124">
        <v>6.3847036232516308E-2</v>
      </c>
      <c r="AV1063" s="13"/>
    </row>
    <row r="1064" spans="17:48" x14ac:dyDescent="0.2">
      <c r="Q1064" s="13"/>
      <c r="R1064" s="126"/>
      <c r="S1064" s="126"/>
      <c r="T1064" s="126"/>
      <c r="U1064" s="126"/>
      <c r="V1064" s="126"/>
      <c r="W1064" s="126"/>
      <c r="X1064" s="126"/>
      <c r="Y1064" s="126"/>
      <c r="Z1064" s="126"/>
      <c r="AA1064" s="126"/>
      <c r="AB1064" s="126"/>
      <c r="AC1064" s="126"/>
      <c r="AD1064" s="126"/>
      <c r="AE1064" s="126"/>
      <c r="AF1064" s="126"/>
      <c r="AG1064" s="126"/>
      <c r="AH1064" s="13"/>
      <c r="AI1064" s="124" t="s">
        <v>827</v>
      </c>
      <c r="AJ1064" s="124">
        <v>9657.7307836019518</v>
      </c>
      <c r="AK1064" s="124">
        <v>9773.7452407842156</v>
      </c>
      <c r="AL1064" s="124">
        <v>9171.2607350940125</v>
      </c>
      <c r="AM1064" s="124">
        <v>-1.1870010351625937E-2</v>
      </c>
      <c r="AN1064" s="124">
        <v>6.5692659176593171E-2</v>
      </c>
      <c r="AV1064" s="13"/>
    </row>
    <row r="1065" spans="17:48" x14ac:dyDescent="0.2">
      <c r="Q1065" s="13"/>
      <c r="R1065" s="126"/>
      <c r="S1065" s="126"/>
      <c r="T1065" s="126"/>
      <c r="U1065" s="126"/>
      <c r="V1065" s="126"/>
      <c r="W1065" s="126"/>
      <c r="X1065" s="126"/>
      <c r="Y1065" s="126"/>
      <c r="Z1065" s="126"/>
      <c r="AA1065" s="126"/>
      <c r="AB1065" s="126"/>
      <c r="AC1065" s="126"/>
      <c r="AD1065" s="126"/>
      <c r="AE1065" s="126"/>
      <c r="AF1065" s="126"/>
      <c r="AG1065" s="126"/>
      <c r="AH1065" s="13"/>
      <c r="AI1065" s="124" t="s">
        <v>828</v>
      </c>
      <c r="AJ1065" s="124">
        <v>2599.7211715190811</v>
      </c>
      <c r="AK1065" s="124">
        <v>2627.901968117756</v>
      </c>
      <c r="AL1065" s="124">
        <v>2657.2801592647256</v>
      </c>
      <c r="AM1065" s="124">
        <v>-1.0723686401003629E-2</v>
      </c>
      <c r="AN1065" s="124">
        <v>-1.1055737214813899E-2</v>
      </c>
      <c r="AV1065" s="13"/>
    </row>
    <row r="1066" spans="17:48" x14ac:dyDescent="0.2">
      <c r="Q1066" s="13"/>
      <c r="R1066" s="126"/>
      <c r="S1066" s="126"/>
      <c r="T1066" s="126"/>
      <c r="U1066" s="126"/>
      <c r="V1066" s="126"/>
      <c r="W1066" s="126"/>
      <c r="X1066" s="126"/>
      <c r="Y1066" s="126"/>
      <c r="Z1066" s="126"/>
      <c r="AA1066" s="126"/>
      <c r="AB1066" s="126"/>
      <c r="AC1066" s="126"/>
      <c r="AD1066" s="126"/>
      <c r="AE1066" s="126"/>
      <c r="AF1066" s="126"/>
      <c r="AG1066" s="126"/>
      <c r="AH1066" s="13"/>
      <c r="AI1066" s="124" t="s">
        <v>829</v>
      </c>
      <c r="AJ1066" s="124">
        <v>1569.513456981912</v>
      </c>
      <c r="AK1066" s="124">
        <v>1378.4200760823992</v>
      </c>
      <c r="AL1066" s="124">
        <v>1206.5134994613945</v>
      </c>
      <c r="AM1066" s="124">
        <v>0.13863218057779481</v>
      </c>
      <c r="AN1066" s="124">
        <v>0.14248209961823566</v>
      </c>
      <c r="AV1066" s="13"/>
    </row>
    <row r="1067" spans="17:48" x14ac:dyDescent="0.2">
      <c r="Q1067" s="13"/>
      <c r="R1067" s="126"/>
      <c r="S1067" s="126"/>
      <c r="T1067" s="126"/>
      <c r="U1067" s="126"/>
      <c r="V1067" s="126"/>
      <c r="W1067" s="126"/>
      <c r="X1067" s="126"/>
      <c r="Y1067" s="126"/>
      <c r="Z1067" s="126"/>
      <c r="AA1067" s="126"/>
      <c r="AB1067" s="126"/>
      <c r="AC1067" s="126"/>
      <c r="AD1067" s="126"/>
      <c r="AE1067" s="126"/>
      <c r="AF1067" s="126"/>
      <c r="AG1067" s="126"/>
      <c r="AH1067" s="13"/>
      <c r="AI1067" s="124" t="s">
        <v>245</v>
      </c>
      <c r="AJ1067" s="124">
        <v>938.96011738728566</v>
      </c>
      <c r="AK1067" s="124">
        <v>938.04701329373063</v>
      </c>
      <c r="AL1067" s="124">
        <v>924.42008544999999</v>
      </c>
      <c r="AM1067" s="124">
        <v>9.7340973385628971E-4</v>
      </c>
      <c r="AN1067" s="124">
        <v>1.4741055563604721E-2</v>
      </c>
      <c r="AV1067" s="13"/>
    </row>
    <row r="1068" spans="17:48" x14ac:dyDescent="0.2">
      <c r="Q1068" s="13"/>
      <c r="R1068" s="126"/>
      <c r="S1068" s="126"/>
      <c r="T1068" s="126"/>
      <c r="U1068" s="126"/>
      <c r="V1068" s="126"/>
      <c r="W1068" s="126"/>
      <c r="X1068" s="126"/>
      <c r="Y1068" s="126"/>
      <c r="Z1068" s="126"/>
      <c r="AA1068" s="126"/>
      <c r="AB1068" s="126"/>
      <c r="AC1068" s="126"/>
      <c r="AD1068" s="126"/>
      <c r="AE1068" s="126"/>
      <c r="AF1068" s="126"/>
      <c r="AG1068" s="126"/>
      <c r="AH1068" s="13"/>
      <c r="AI1068" s="124" t="s">
        <v>10</v>
      </c>
      <c r="AJ1068" s="124">
        <v>1940.2387600066666</v>
      </c>
      <c r="AK1068" s="124">
        <v>1958.3620877733333</v>
      </c>
      <c r="AL1068" s="124">
        <v>1972.0491841</v>
      </c>
      <c r="AM1068" s="124">
        <v>-9.2543293601404786E-3</v>
      </c>
      <c r="AN1068" s="124">
        <v>-6.9405451126783868E-3</v>
      </c>
      <c r="AV1068" s="13"/>
    </row>
    <row r="1069" spans="17:48" x14ac:dyDescent="0.2">
      <c r="Q1069" s="13"/>
      <c r="R1069" s="126"/>
      <c r="S1069" s="126"/>
      <c r="T1069" s="126"/>
      <c r="U1069" s="126"/>
      <c r="V1069" s="126"/>
      <c r="W1069" s="126"/>
      <c r="X1069" s="126"/>
      <c r="Y1069" s="126"/>
      <c r="Z1069" s="126"/>
      <c r="AA1069" s="126"/>
      <c r="AB1069" s="126"/>
      <c r="AC1069" s="126"/>
      <c r="AD1069" s="126"/>
      <c r="AE1069" s="126"/>
      <c r="AF1069" s="126"/>
      <c r="AG1069" s="126"/>
      <c r="AH1069" s="13"/>
      <c r="AI1069" s="124" t="s">
        <v>830</v>
      </c>
      <c r="AJ1069" s="124">
        <v>156444.94534595861</v>
      </c>
      <c r="AK1069" s="124">
        <v>157834.35756381397</v>
      </c>
      <c r="AL1069" s="124">
        <v>178223.42215231757</v>
      </c>
      <c r="AM1069" s="124">
        <v>-8.8029769899345967E-3</v>
      </c>
      <c r="AN1069" s="124">
        <v>-0.11440171186410164</v>
      </c>
      <c r="AV1069" s="13"/>
    </row>
    <row r="1070" spans="17:48" x14ac:dyDescent="0.2">
      <c r="Q1070" s="13"/>
      <c r="R1070" s="126"/>
      <c r="S1070" s="126"/>
      <c r="T1070" s="126"/>
      <c r="U1070" s="126"/>
      <c r="V1070" s="126"/>
      <c r="W1070" s="126"/>
      <c r="X1070" s="126"/>
      <c r="Y1070" s="126"/>
      <c r="Z1070" s="126"/>
      <c r="AA1070" s="126"/>
      <c r="AB1070" s="126"/>
      <c r="AC1070" s="126"/>
      <c r="AD1070" s="126"/>
      <c r="AE1070" s="126"/>
      <c r="AF1070" s="126"/>
      <c r="AG1070" s="126"/>
      <c r="AH1070" s="13"/>
      <c r="AI1070" s="124" t="s">
        <v>86</v>
      </c>
      <c r="AJ1070" s="124">
        <v>1060.9328214513482</v>
      </c>
      <c r="AK1070" s="124">
        <v>1101.8265770613484</v>
      </c>
      <c r="AL1070" s="124">
        <v>1987.3446445113484</v>
      </c>
      <c r="AM1070" s="124">
        <v>-3.7114511903558189E-2</v>
      </c>
      <c r="AN1070" s="124">
        <v>-0.44557851095210144</v>
      </c>
      <c r="AV1070" s="13"/>
    </row>
    <row r="1071" spans="17:48" x14ac:dyDescent="0.2">
      <c r="Q1071" s="13"/>
      <c r="R1071" s="126"/>
      <c r="S1071" s="126"/>
      <c r="T1071" s="126"/>
      <c r="U1071" s="126"/>
      <c r="V1071" s="126"/>
      <c r="W1071" s="126"/>
      <c r="X1071" s="126"/>
      <c r="Y1071" s="126"/>
      <c r="Z1071" s="126"/>
      <c r="AA1071" s="126"/>
      <c r="AB1071" s="126"/>
      <c r="AC1071" s="126"/>
      <c r="AD1071" s="126"/>
      <c r="AE1071" s="126"/>
      <c r="AF1071" s="126"/>
      <c r="AG1071" s="126"/>
      <c r="AH1071" s="13"/>
      <c r="AI1071" s="124" t="s">
        <v>831</v>
      </c>
      <c r="AJ1071" s="124">
        <v>1444.7605061000002</v>
      </c>
      <c r="AK1071" s="124">
        <v>2197.2123115700001</v>
      </c>
      <c r="AL1071" s="124">
        <v>1803.4222863200002</v>
      </c>
      <c r="AM1071" s="124">
        <v>-0.34245748647400476</v>
      </c>
      <c r="AN1071" s="124">
        <v>0.21835708044484359</v>
      </c>
      <c r="AV1071" s="13"/>
    </row>
    <row r="1072" spans="17:48" x14ac:dyDescent="0.2">
      <c r="Q1072" s="13"/>
      <c r="R1072" s="126"/>
      <c r="S1072" s="126"/>
      <c r="T1072" s="126"/>
      <c r="U1072" s="126"/>
      <c r="V1072" s="126"/>
      <c r="W1072" s="126"/>
      <c r="X1072" s="126"/>
      <c r="Y1072" s="126"/>
      <c r="Z1072" s="126"/>
      <c r="AA1072" s="126"/>
      <c r="AB1072" s="126"/>
      <c r="AC1072" s="126"/>
      <c r="AD1072" s="126"/>
      <c r="AE1072" s="126"/>
      <c r="AF1072" s="126"/>
      <c r="AG1072" s="126"/>
      <c r="AH1072" s="13"/>
      <c r="AI1072" s="124" t="s">
        <v>85</v>
      </c>
      <c r="AJ1072" s="124">
        <v>127.97599617</v>
      </c>
      <c r="AK1072" s="124">
        <v>189.71894779000002</v>
      </c>
      <c r="AL1072" s="124">
        <v>186.19912429000001</v>
      </c>
      <c r="AM1072" s="124">
        <v>-0.32544430769426003</v>
      </c>
      <c r="AN1072" s="124">
        <v>1.8903544865860766E-2</v>
      </c>
      <c r="AV1072" s="13"/>
    </row>
    <row r="1073" spans="1:48" x14ac:dyDescent="0.2">
      <c r="Q1073" s="13"/>
      <c r="R1073" s="126"/>
      <c r="S1073" s="126"/>
      <c r="T1073" s="126"/>
      <c r="U1073" s="126"/>
      <c r="V1073" s="126"/>
      <c r="W1073" s="126"/>
      <c r="X1073" s="126"/>
      <c r="Y1073" s="126"/>
      <c r="Z1073" s="126"/>
      <c r="AA1073" s="126"/>
      <c r="AB1073" s="126"/>
      <c r="AC1073" s="126"/>
      <c r="AD1073" s="126"/>
      <c r="AE1073" s="126"/>
      <c r="AF1073" s="126"/>
      <c r="AG1073" s="126"/>
      <c r="AH1073" s="13"/>
      <c r="AI1073" s="124" t="s">
        <v>88</v>
      </c>
      <c r="AJ1073" s="124">
        <v>8157.0998660032019</v>
      </c>
      <c r="AK1073" s="124">
        <v>8893.5215453875207</v>
      </c>
      <c r="AL1073" s="124">
        <v>12968.419022353279</v>
      </c>
      <c r="AM1073" s="124">
        <v>-8.2804283503001286E-2</v>
      </c>
      <c r="AN1073" s="124">
        <v>-0.31421698126363573</v>
      </c>
      <c r="AV1073" s="13"/>
    </row>
    <row r="1074" spans="1:48" x14ac:dyDescent="0.2">
      <c r="Q1074" s="13"/>
      <c r="R1074" s="126"/>
      <c r="S1074" s="126"/>
      <c r="T1074" s="126"/>
      <c r="U1074" s="126"/>
      <c r="V1074" s="126"/>
      <c r="W1074" s="126"/>
      <c r="X1074" s="126"/>
      <c r="Y1074" s="126"/>
      <c r="Z1074" s="126"/>
      <c r="AA1074" s="126"/>
      <c r="AB1074" s="126"/>
      <c r="AC1074" s="126"/>
      <c r="AD1074" s="126"/>
      <c r="AE1074" s="126"/>
      <c r="AF1074" s="126"/>
      <c r="AG1074" s="126"/>
      <c r="AH1074" s="13"/>
      <c r="AI1074" s="124" t="s">
        <v>832</v>
      </c>
      <c r="AJ1074" s="124">
        <v>167235.71453568313</v>
      </c>
      <c r="AK1074" s="124">
        <v>170216.63694562286</v>
      </c>
      <c r="AL1074" s="124">
        <v>195168.8072297922</v>
      </c>
      <c r="AM1074" s="124">
        <v>-1.75125208876733E-2</v>
      </c>
      <c r="AN1074" s="124">
        <v>-0.12784917138316376</v>
      </c>
      <c r="AV1074" s="13"/>
    </row>
    <row r="1075" spans="1:48" x14ac:dyDescent="0.2">
      <c r="Q1075" s="13"/>
      <c r="R1075" s="126"/>
      <c r="S1075" s="126"/>
      <c r="T1075" s="126"/>
      <c r="U1075" s="126"/>
      <c r="V1075" s="126"/>
      <c r="W1075" s="126"/>
      <c r="X1075" s="126"/>
      <c r="Y1075" s="126"/>
      <c r="Z1075" s="126"/>
      <c r="AA1075" s="126"/>
      <c r="AB1075" s="126"/>
      <c r="AC1075" s="126"/>
      <c r="AD1075" s="126"/>
      <c r="AE1075" s="126"/>
      <c r="AF1075" s="126"/>
      <c r="AG1075" s="126"/>
      <c r="AH1075" s="13"/>
      <c r="AV1075" s="13"/>
    </row>
    <row r="1076" spans="1:48" x14ac:dyDescent="0.2">
      <c r="Q1076" s="13"/>
      <c r="R1076" s="126"/>
      <c r="S1076" s="126"/>
      <c r="T1076" s="126"/>
      <c r="U1076" s="126"/>
      <c r="V1076" s="126"/>
      <c r="W1076" s="126"/>
      <c r="X1076" s="126"/>
      <c r="Y1076" s="126"/>
      <c r="Z1076" s="126"/>
      <c r="AA1076" s="126"/>
      <c r="AB1076" s="126"/>
      <c r="AC1076" s="126"/>
      <c r="AD1076" s="126"/>
      <c r="AE1076" s="126"/>
      <c r="AF1076" s="126"/>
      <c r="AG1076" s="126"/>
      <c r="AH1076" s="13"/>
      <c r="AV1076" s="13"/>
    </row>
    <row r="1077" spans="1:48" x14ac:dyDescent="0.2">
      <c r="Q1077" s="13"/>
      <c r="R1077" s="126"/>
      <c r="S1077" s="126"/>
      <c r="T1077" s="126"/>
      <c r="U1077" s="126"/>
      <c r="V1077" s="126"/>
      <c r="W1077" s="126"/>
      <c r="X1077" s="126"/>
      <c r="Y1077" s="126"/>
      <c r="Z1077" s="126"/>
      <c r="AA1077" s="126"/>
      <c r="AB1077" s="126"/>
      <c r="AC1077" s="126"/>
      <c r="AD1077" s="126"/>
      <c r="AE1077" s="126"/>
      <c r="AF1077" s="126"/>
      <c r="AG1077" s="126"/>
      <c r="AH1077" s="13"/>
      <c r="AV1077" s="13"/>
    </row>
    <row r="1078" spans="1:48" x14ac:dyDescent="0.2">
      <c r="Q1078" s="13"/>
      <c r="R1078" s="126"/>
      <c r="S1078" s="126"/>
      <c r="T1078" s="126"/>
      <c r="U1078" s="126"/>
      <c r="V1078" s="126"/>
      <c r="W1078" s="126"/>
      <c r="X1078" s="126"/>
      <c r="Y1078" s="126"/>
      <c r="Z1078" s="126"/>
      <c r="AA1078" s="126"/>
      <c r="AB1078" s="126"/>
      <c r="AC1078" s="126"/>
      <c r="AD1078" s="126"/>
      <c r="AE1078" s="126"/>
      <c r="AF1078" s="126"/>
      <c r="AG1078" s="126"/>
      <c r="AH1078" s="13"/>
      <c r="AV1078" s="13"/>
    </row>
    <row r="1079" spans="1:48" x14ac:dyDescent="0.2">
      <c r="Q1079" s="13"/>
      <c r="R1079" s="126"/>
      <c r="S1079" s="126"/>
      <c r="T1079" s="126"/>
      <c r="U1079" s="126"/>
      <c r="V1079" s="126"/>
      <c r="W1079" s="126"/>
      <c r="X1079" s="126"/>
      <c r="Y1079" s="126"/>
      <c r="Z1079" s="126"/>
      <c r="AA1079" s="126"/>
      <c r="AB1079" s="126"/>
      <c r="AC1079" s="126"/>
      <c r="AD1079" s="126"/>
      <c r="AE1079" s="126"/>
      <c r="AF1079" s="126"/>
      <c r="AG1079" s="126"/>
      <c r="AH1079" s="13"/>
      <c r="AV1079" s="13"/>
    </row>
    <row r="1080" spans="1:48" x14ac:dyDescent="0.2">
      <c r="Q1080" s="13"/>
      <c r="R1080" s="126"/>
      <c r="S1080" s="126"/>
      <c r="T1080" s="126"/>
      <c r="U1080" s="126"/>
      <c r="V1080" s="126"/>
      <c r="W1080" s="126"/>
      <c r="X1080" s="126"/>
      <c r="Y1080" s="126"/>
      <c r="Z1080" s="126"/>
      <c r="AA1080" s="126"/>
      <c r="AB1080" s="126"/>
      <c r="AC1080" s="126"/>
      <c r="AD1080" s="126"/>
      <c r="AE1080" s="126"/>
      <c r="AF1080" s="126"/>
      <c r="AG1080" s="126"/>
      <c r="AH1080" s="13"/>
      <c r="AV1080" s="13"/>
    </row>
    <row r="1081" spans="1:48" x14ac:dyDescent="0.2">
      <c r="Q1081" s="13"/>
      <c r="R1081" s="126"/>
      <c r="S1081" s="126"/>
      <c r="T1081" s="126"/>
      <c r="U1081" s="126"/>
      <c r="V1081" s="126"/>
      <c r="W1081" s="126"/>
      <c r="X1081" s="126"/>
      <c r="Y1081" s="126"/>
      <c r="Z1081" s="126"/>
      <c r="AA1081" s="126"/>
      <c r="AB1081" s="126"/>
      <c r="AC1081" s="126"/>
      <c r="AD1081" s="126"/>
      <c r="AE1081" s="126"/>
      <c r="AF1081" s="126"/>
      <c r="AG1081" s="126"/>
      <c r="AH1081" s="13"/>
      <c r="AV1081" s="13"/>
    </row>
    <row r="1082" spans="1:48" x14ac:dyDescent="0.2">
      <c r="A1082" s="122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</row>
    <row r="1083" spans="1:48" x14ac:dyDescent="0.2">
      <c r="Q1083" s="13"/>
      <c r="R1083" s="126"/>
      <c r="S1083" s="126"/>
      <c r="T1083" s="126"/>
      <c r="U1083" s="126"/>
      <c r="V1083" s="126"/>
      <c r="W1083" s="126"/>
      <c r="X1083" s="126"/>
      <c r="Y1083" s="126"/>
      <c r="Z1083" s="126"/>
      <c r="AA1083" s="126"/>
      <c r="AB1083" s="126"/>
      <c r="AC1083" s="126"/>
      <c r="AD1083" s="126"/>
      <c r="AE1083" s="126"/>
      <c r="AF1083" s="126"/>
      <c r="AG1083" s="126"/>
      <c r="AH1083" s="13"/>
      <c r="AV1083" s="13"/>
    </row>
    <row r="1084" spans="1:48" x14ac:dyDescent="0.2">
      <c r="A1084" s="123" t="s">
        <v>833</v>
      </c>
      <c r="Q1084" s="13"/>
      <c r="R1084" s="123" t="s">
        <v>895</v>
      </c>
      <c r="S1084" s="126"/>
      <c r="T1084" s="126"/>
      <c r="U1084" s="126"/>
      <c r="V1084" s="126"/>
      <c r="W1084" s="126"/>
      <c r="X1084" s="126"/>
      <c r="Y1084" s="126"/>
      <c r="Z1084" s="126"/>
      <c r="AA1084" s="126"/>
      <c r="AB1084" s="126"/>
      <c r="AC1084" s="126"/>
      <c r="AD1084" s="126"/>
      <c r="AE1084" s="126"/>
      <c r="AF1084" s="126"/>
      <c r="AG1084" s="126"/>
      <c r="AH1084" s="13"/>
      <c r="AI1084" s="124" t="s">
        <v>623</v>
      </c>
      <c r="AJ1084" s="124">
        <v>2020</v>
      </c>
      <c r="AK1084" s="124">
        <v>2019</v>
      </c>
      <c r="AL1084" s="124">
        <v>2018</v>
      </c>
      <c r="AM1084" s="124">
        <v>2017</v>
      </c>
      <c r="AN1084" s="124">
        <v>2016</v>
      </c>
      <c r="AV1084" s="13"/>
    </row>
    <row r="1085" spans="1:48" x14ac:dyDescent="0.2">
      <c r="Q1085" s="13"/>
      <c r="R1085" s="126"/>
      <c r="S1085" s="126"/>
      <c r="T1085" s="126"/>
      <c r="U1085" s="126"/>
      <c r="V1085" s="126"/>
      <c r="W1085" s="126"/>
      <c r="X1085" s="126"/>
      <c r="Y1085" s="126"/>
      <c r="Z1085" s="126"/>
      <c r="AA1085" s="126"/>
      <c r="AB1085" s="126"/>
      <c r="AC1085" s="126"/>
      <c r="AD1085" s="126"/>
      <c r="AE1085" s="126"/>
      <c r="AF1085" s="126"/>
      <c r="AG1085" s="126"/>
      <c r="AH1085" s="13"/>
      <c r="AI1085" s="124"/>
      <c r="AJ1085" s="124"/>
      <c r="AK1085" s="124"/>
      <c r="AL1085" s="124"/>
      <c r="AM1085" s="124"/>
      <c r="AN1085" s="124"/>
      <c r="AV1085" s="13"/>
    </row>
    <row r="1086" spans="1:48" x14ac:dyDescent="0.2">
      <c r="Q1086" s="13"/>
      <c r="R1086" s="126"/>
      <c r="S1086" s="126"/>
      <c r="T1086" s="126"/>
      <c r="U1086" s="126"/>
      <c r="V1086" s="126"/>
      <c r="W1086" s="126"/>
      <c r="X1086" s="126"/>
      <c r="Y1086" s="126"/>
      <c r="Z1086" s="126"/>
      <c r="AA1086" s="126"/>
      <c r="AB1086" s="126"/>
      <c r="AC1086" s="126"/>
      <c r="AD1086" s="126"/>
      <c r="AE1086" s="126"/>
      <c r="AF1086" s="126"/>
      <c r="AG1086" s="126"/>
      <c r="AH1086" s="13"/>
      <c r="AI1086" s="124" t="s">
        <v>834</v>
      </c>
      <c r="AJ1086" s="124"/>
      <c r="AK1086" s="124"/>
      <c r="AL1086" s="124"/>
      <c r="AM1086" s="124"/>
      <c r="AN1086" s="124"/>
      <c r="AV1086" s="13"/>
    </row>
    <row r="1087" spans="1:48" x14ac:dyDescent="0.2">
      <c r="Q1087" s="13"/>
      <c r="R1087" s="126"/>
      <c r="S1087" s="126"/>
      <c r="T1087" s="126"/>
      <c r="U1087" s="126"/>
      <c r="V1087" s="126"/>
      <c r="W1087" s="126"/>
      <c r="X1087" s="126"/>
      <c r="Y1087" s="126"/>
      <c r="Z1087" s="126"/>
      <c r="AA1087" s="126"/>
      <c r="AB1087" s="126"/>
      <c r="AC1087" s="126"/>
      <c r="AD1087" s="126"/>
      <c r="AE1087" s="126"/>
      <c r="AF1087" s="126"/>
      <c r="AG1087" s="126"/>
      <c r="AH1087" s="13"/>
      <c r="AI1087" s="124"/>
      <c r="AJ1087" s="124"/>
      <c r="AK1087" s="124"/>
      <c r="AL1087" s="124"/>
      <c r="AM1087" s="124"/>
      <c r="AN1087" s="124"/>
      <c r="AV1087" s="13"/>
    </row>
    <row r="1088" spans="1:48" x14ac:dyDescent="0.2">
      <c r="Q1088" s="13"/>
      <c r="R1088" s="126"/>
      <c r="S1088" s="126"/>
      <c r="T1088" s="126"/>
      <c r="U1088" s="126"/>
      <c r="V1088" s="126"/>
      <c r="W1088" s="126"/>
      <c r="X1088" s="126"/>
      <c r="Y1088" s="126"/>
      <c r="Z1088" s="126"/>
      <c r="AA1088" s="126"/>
      <c r="AB1088" s="126"/>
      <c r="AC1088" s="126"/>
      <c r="AD1088" s="126"/>
      <c r="AE1088" s="126"/>
      <c r="AF1088" s="126"/>
      <c r="AG1088" s="126"/>
      <c r="AH1088" s="13"/>
      <c r="AI1088" s="124" t="s">
        <v>624</v>
      </c>
      <c r="AJ1088" s="124">
        <v>-121.49458882223399</v>
      </c>
      <c r="AK1088" s="124">
        <v>664.73598527946035</v>
      </c>
      <c r="AL1088" s="124">
        <v>-416.34141476608545</v>
      </c>
      <c r="AM1088" s="124">
        <v>647.76960836774049</v>
      </c>
      <c r="AN1088" s="124">
        <v>1628.5835826647524</v>
      </c>
      <c r="AV1088" s="13"/>
    </row>
    <row r="1089" spans="17:48" x14ac:dyDescent="0.2">
      <c r="Q1089" s="13"/>
      <c r="R1089" s="126"/>
      <c r="S1089" s="126"/>
      <c r="T1089" s="126"/>
      <c r="U1089" s="126"/>
      <c r="V1089" s="126"/>
      <c r="W1089" s="126"/>
      <c r="X1089" s="126"/>
      <c r="Y1089" s="126"/>
      <c r="Z1089" s="126"/>
      <c r="AA1089" s="126"/>
      <c r="AB1089" s="126"/>
      <c r="AC1089" s="126"/>
      <c r="AD1089" s="126"/>
      <c r="AE1089" s="126"/>
      <c r="AF1089" s="126"/>
      <c r="AG1089" s="126"/>
      <c r="AH1089" s="13"/>
      <c r="AI1089" s="124" t="s">
        <v>117</v>
      </c>
      <c r="AJ1089" s="124">
        <v>-127.21513991125656</v>
      </c>
      <c r="AK1089" s="124">
        <v>694.92961419695075</v>
      </c>
      <c r="AL1089" s="124">
        <v>884.24054159382808</v>
      </c>
      <c r="AM1089" s="124">
        <v>190.6768818688584</v>
      </c>
      <c r="AN1089" s="124">
        <v>1102.464701009457</v>
      </c>
      <c r="AV1089" s="13"/>
    </row>
    <row r="1090" spans="17:48" x14ac:dyDescent="0.2">
      <c r="Q1090" s="13"/>
      <c r="R1090" s="126"/>
      <c r="S1090" s="126"/>
      <c r="T1090" s="126"/>
      <c r="U1090" s="126"/>
      <c r="V1090" s="126"/>
      <c r="W1090" s="126"/>
      <c r="X1090" s="126"/>
      <c r="Y1090" s="126"/>
      <c r="Z1090" s="126"/>
      <c r="AA1090" s="126"/>
      <c r="AB1090" s="126"/>
      <c r="AC1090" s="126"/>
      <c r="AD1090" s="126"/>
      <c r="AE1090" s="126"/>
      <c r="AF1090" s="126"/>
      <c r="AG1090" s="126"/>
      <c r="AH1090" s="13"/>
      <c r="AI1090" s="124" t="s">
        <v>119</v>
      </c>
      <c r="AJ1090" s="124">
        <v>-188.80637351431164</v>
      </c>
      <c r="AK1090" s="124">
        <v>-276.43933191748994</v>
      </c>
      <c r="AL1090" s="124">
        <v>-506.20782346294777</v>
      </c>
      <c r="AM1090" s="124">
        <v>340.17430949888211</v>
      </c>
      <c r="AN1090" s="124">
        <v>459.6391366552952</v>
      </c>
      <c r="AV1090" s="13"/>
    </row>
    <row r="1091" spans="17:48" x14ac:dyDescent="0.2">
      <c r="Q1091" s="13"/>
      <c r="R1091" s="126"/>
      <c r="S1091" s="126"/>
      <c r="T1091" s="126"/>
      <c r="U1091" s="126"/>
      <c r="V1091" s="126"/>
      <c r="W1091" s="126"/>
      <c r="X1091" s="126"/>
      <c r="Y1091" s="126"/>
      <c r="Z1091" s="126"/>
      <c r="AA1091" s="126"/>
      <c r="AB1091" s="126"/>
      <c r="AC1091" s="126"/>
      <c r="AD1091" s="126"/>
      <c r="AE1091" s="126"/>
      <c r="AF1091" s="126"/>
      <c r="AG1091" s="126"/>
      <c r="AH1091" s="13"/>
      <c r="AI1091" s="124" t="s">
        <v>121</v>
      </c>
      <c r="AJ1091" s="124">
        <v>139.79790499999999</v>
      </c>
      <c r="AK1091" s="124">
        <v>205.395703</v>
      </c>
      <c r="AL1091" s="124">
        <v>-162.245734</v>
      </c>
      <c r="AM1091" s="124">
        <v>111.41841700000001</v>
      </c>
      <c r="AN1091" s="124">
        <v>65.479744999999994</v>
      </c>
      <c r="AV1091" s="13"/>
    </row>
    <row r="1092" spans="17:48" x14ac:dyDescent="0.2">
      <c r="Q1092" s="13"/>
      <c r="R1092" s="126"/>
      <c r="S1092" s="126"/>
      <c r="T1092" s="126"/>
      <c r="U1092" s="126"/>
      <c r="V1092" s="126"/>
      <c r="W1092" s="126"/>
      <c r="X1092" s="126"/>
      <c r="Y1092" s="126"/>
      <c r="Z1092" s="126"/>
      <c r="AA1092" s="126"/>
      <c r="AB1092" s="126"/>
      <c r="AC1092" s="126"/>
      <c r="AD1092" s="126"/>
      <c r="AE1092" s="126"/>
      <c r="AF1092" s="126"/>
      <c r="AG1092" s="126"/>
      <c r="AH1092" s="13"/>
      <c r="AI1092" s="124" t="s">
        <v>123</v>
      </c>
      <c r="AJ1092" s="124">
        <v>63.60314700000086</v>
      </c>
      <c r="AK1092" s="124">
        <v>48.849999999999575</v>
      </c>
      <c r="AL1092" s="124">
        <v>147.17651061249387</v>
      </c>
      <c r="AM1092" s="124">
        <v>5.5000000000000311</v>
      </c>
      <c r="AN1092" s="124">
        <v>0.99999999999996547</v>
      </c>
      <c r="AV1092" s="13"/>
    </row>
    <row r="1093" spans="17:48" x14ac:dyDescent="0.2">
      <c r="Q1093" s="13"/>
      <c r="R1093" s="126"/>
      <c r="S1093" s="126"/>
      <c r="T1093" s="126"/>
      <c r="U1093" s="126"/>
      <c r="V1093" s="126"/>
      <c r="W1093" s="126"/>
      <c r="X1093" s="126"/>
      <c r="Y1093" s="126"/>
      <c r="Z1093" s="126"/>
      <c r="AA1093" s="126"/>
      <c r="AB1093" s="126"/>
      <c r="AC1093" s="126"/>
      <c r="AD1093" s="126"/>
      <c r="AE1093" s="126"/>
      <c r="AF1093" s="126"/>
      <c r="AG1093" s="126"/>
      <c r="AH1093" s="13"/>
      <c r="AI1093" s="124" t="s">
        <v>835</v>
      </c>
      <c r="AJ1093" s="124">
        <v>-8.8741273966666725</v>
      </c>
      <c r="AK1093" s="124">
        <v>-8</v>
      </c>
      <c r="AL1093" s="124">
        <v>-779.30490950945966</v>
      </c>
      <c r="AM1093" s="124">
        <v>0</v>
      </c>
      <c r="AN1093" s="124">
        <v>0</v>
      </c>
      <c r="AV1093" s="13"/>
    </row>
    <row r="1094" spans="17:48" x14ac:dyDescent="0.2">
      <c r="Q1094" s="13"/>
      <c r="R1094" s="126"/>
      <c r="S1094" s="126"/>
      <c r="T1094" s="126"/>
      <c r="U1094" s="126"/>
      <c r="V1094" s="126"/>
      <c r="W1094" s="126"/>
      <c r="X1094" s="126"/>
      <c r="Y1094" s="126"/>
      <c r="Z1094" s="126"/>
      <c r="AA1094" s="126"/>
      <c r="AB1094" s="126"/>
      <c r="AC1094" s="126"/>
      <c r="AD1094" s="126"/>
      <c r="AE1094" s="126"/>
      <c r="AF1094" s="126"/>
      <c r="AG1094" s="126"/>
      <c r="AH1094" s="13"/>
      <c r="AI1094" s="124"/>
      <c r="AJ1094" s="124"/>
      <c r="AK1094" s="124"/>
      <c r="AL1094" s="124"/>
      <c r="AM1094" s="124"/>
      <c r="AN1094" s="124"/>
      <c r="AV1094" s="13"/>
    </row>
    <row r="1095" spans="17:48" x14ac:dyDescent="0.2">
      <c r="Q1095" s="13"/>
      <c r="R1095" s="126"/>
      <c r="S1095" s="126"/>
      <c r="T1095" s="126"/>
      <c r="U1095" s="126"/>
      <c r="V1095" s="126"/>
      <c r="W1095" s="126"/>
      <c r="X1095" s="126"/>
      <c r="Y1095" s="126"/>
      <c r="Z1095" s="126"/>
      <c r="AA1095" s="126"/>
      <c r="AB1095" s="126"/>
      <c r="AC1095" s="126"/>
      <c r="AD1095" s="126"/>
      <c r="AE1095" s="126"/>
      <c r="AF1095" s="126"/>
      <c r="AG1095" s="126"/>
      <c r="AH1095" s="13"/>
      <c r="AI1095" s="124" t="s">
        <v>626</v>
      </c>
      <c r="AJ1095" s="124">
        <v>74.94983774225031</v>
      </c>
      <c r="AK1095" s="124">
        <v>84.834903948786234</v>
      </c>
      <c r="AL1095" s="124">
        <v>-109.44287589378911</v>
      </c>
      <c r="AM1095" s="124">
        <v>-35.550593878215906</v>
      </c>
      <c r="AN1095" s="124">
        <v>-36.574723779143959</v>
      </c>
      <c r="AV1095" s="13"/>
    </row>
    <row r="1096" spans="17:48" x14ac:dyDescent="0.2">
      <c r="Q1096" s="13"/>
      <c r="R1096" s="126"/>
      <c r="S1096" s="126"/>
      <c r="T1096" s="126"/>
      <c r="U1096" s="126"/>
      <c r="V1096" s="126"/>
      <c r="W1096" s="126"/>
      <c r="X1096" s="126"/>
      <c r="Y1096" s="126"/>
      <c r="Z1096" s="126"/>
      <c r="AA1096" s="126"/>
      <c r="AB1096" s="126"/>
      <c r="AC1096" s="126"/>
      <c r="AD1096" s="126"/>
      <c r="AE1096" s="126"/>
      <c r="AF1096" s="126"/>
      <c r="AG1096" s="126"/>
      <c r="AH1096" s="13"/>
      <c r="AI1096" s="124" t="s">
        <v>836</v>
      </c>
      <c r="AJ1096" s="124">
        <v>10.926545465121352</v>
      </c>
      <c r="AK1096" s="124">
        <v>48.99462875811988</v>
      </c>
      <c r="AL1096" s="124">
        <v>-127.9916376381798</v>
      </c>
      <c r="AM1096" s="124">
        <v>-33.853193696792246</v>
      </c>
      <c r="AN1096" s="124">
        <v>4.3641376643690153</v>
      </c>
      <c r="AV1096" s="13"/>
    </row>
    <row r="1097" spans="17:48" x14ac:dyDescent="0.2">
      <c r="Q1097" s="13"/>
      <c r="R1097" s="126"/>
      <c r="S1097" s="126"/>
      <c r="T1097" s="126"/>
      <c r="U1097" s="126"/>
      <c r="V1097" s="126"/>
      <c r="W1097" s="126"/>
      <c r="X1097" s="126"/>
      <c r="Y1097" s="126"/>
      <c r="Z1097" s="126"/>
      <c r="AA1097" s="126"/>
      <c r="AB1097" s="126"/>
      <c r="AC1097" s="126"/>
      <c r="AD1097" s="126"/>
      <c r="AE1097" s="126"/>
      <c r="AF1097" s="126"/>
      <c r="AG1097" s="126"/>
      <c r="AH1097" s="13"/>
      <c r="AI1097" s="124" t="s">
        <v>837</v>
      </c>
      <c r="AJ1097" s="124">
        <v>-28.953596286986578</v>
      </c>
      <c r="AK1097" s="124">
        <v>5.3625498630281978</v>
      </c>
      <c r="AL1097" s="124">
        <v>-0.1292751254896648</v>
      </c>
      <c r="AM1097" s="124">
        <v>11.716648058576327</v>
      </c>
      <c r="AN1097" s="124">
        <v>-8.8920547267978201</v>
      </c>
      <c r="AV1097" s="13"/>
    </row>
    <row r="1098" spans="17:48" x14ac:dyDescent="0.2">
      <c r="Q1098" s="13"/>
      <c r="R1098" s="126"/>
      <c r="S1098" s="126"/>
      <c r="T1098" s="126"/>
      <c r="U1098" s="126"/>
      <c r="V1098" s="126"/>
      <c r="W1098" s="126"/>
      <c r="X1098" s="126"/>
      <c r="Y1098" s="126"/>
      <c r="Z1098" s="126"/>
      <c r="AA1098" s="126"/>
      <c r="AB1098" s="126"/>
      <c r="AC1098" s="126"/>
      <c r="AD1098" s="126"/>
      <c r="AE1098" s="126"/>
      <c r="AF1098" s="126"/>
      <c r="AG1098" s="126"/>
      <c r="AH1098" s="13"/>
      <c r="AI1098" s="124" t="s">
        <v>129</v>
      </c>
      <c r="AJ1098" s="124">
        <v>95.726888564115526</v>
      </c>
      <c r="AK1098" s="124">
        <v>25.72772532763819</v>
      </c>
      <c r="AL1098" s="124">
        <v>38.397340424120586</v>
      </c>
      <c r="AM1098" s="124">
        <v>-8.7640482399999851</v>
      </c>
      <c r="AN1098" s="124">
        <v>2.9444035349998186</v>
      </c>
      <c r="AV1098" s="13"/>
    </row>
    <row r="1099" spans="17:48" x14ac:dyDescent="0.2">
      <c r="Q1099" s="13"/>
      <c r="R1099" s="126"/>
      <c r="S1099" s="126"/>
      <c r="T1099" s="126"/>
      <c r="U1099" s="126"/>
      <c r="V1099" s="126"/>
      <c r="W1099" s="126"/>
      <c r="X1099" s="126"/>
      <c r="Y1099" s="126"/>
      <c r="Z1099" s="126"/>
      <c r="AA1099" s="126"/>
      <c r="AB1099" s="126"/>
      <c r="AC1099" s="126"/>
      <c r="AD1099" s="126"/>
      <c r="AE1099" s="126"/>
      <c r="AF1099" s="126"/>
      <c r="AG1099" s="126"/>
      <c r="AH1099" s="13"/>
      <c r="AI1099" s="124" t="s">
        <v>838</v>
      </c>
      <c r="AJ1099" s="124">
        <v>0</v>
      </c>
      <c r="AK1099" s="124">
        <v>-3.0000000000000333</v>
      </c>
      <c r="AL1099" s="124">
        <v>-20.869303554240251</v>
      </c>
      <c r="AM1099" s="124">
        <v>0</v>
      </c>
      <c r="AN1099" s="124">
        <v>0</v>
      </c>
      <c r="AV1099" s="13"/>
    </row>
    <row r="1100" spans="17:48" x14ac:dyDescent="0.2">
      <c r="Q1100" s="13"/>
      <c r="R1100" s="126"/>
      <c r="S1100" s="126"/>
      <c r="T1100" s="126"/>
      <c r="U1100" s="126"/>
      <c r="V1100" s="126"/>
      <c r="W1100" s="126"/>
      <c r="X1100" s="126"/>
      <c r="Y1100" s="126"/>
      <c r="Z1100" s="126"/>
      <c r="AA1100" s="126"/>
      <c r="AB1100" s="126"/>
      <c r="AC1100" s="126"/>
      <c r="AD1100" s="126"/>
      <c r="AE1100" s="126"/>
      <c r="AF1100" s="126"/>
      <c r="AG1100" s="126"/>
      <c r="AH1100" s="13"/>
      <c r="AI1100" s="124" t="s">
        <v>131</v>
      </c>
      <c r="AJ1100" s="124">
        <v>-2.75</v>
      </c>
      <c r="AK1100" s="124">
        <v>7.75</v>
      </c>
      <c r="AL1100" s="124">
        <v>1.1499999999999999</v>
      </c>
      <c r="AM1100" s="124">
        <v>-4.6500000000000004</v>
      </c>
      <c r="AN1100" s="124">
        <v>-34.991210251714975</v>
      </c>
      <c r="AV1100" s="13"/>
    </row>
    <row r="1101" spans="17:48" x14ac:dyDescent="0.2">
      <c r="Q1101" s="13"/>
      <c r="R1101" s="126"/>
      <c r="S1101" s="126"/>
      <c r="T1101" s="126"/>
      <c r="U1101" s="126"/>
      <c r="V1101" s="126"/>
      <c r="W1101" s="126"/>
      <c r="X1101" s="126"/>
      <c r="Y1101" s="126"/>
      <c r="Z1101" s="126"/>
      <c r="AA1101" s="126"/>
      <c r="AB1101" s="126"/>
      <c r="AC1101" s="126"/>
      <c r="AD1101" s="126"/>
      <c r="AE1101" s="126"/>
      <c r="AF1101" s="126"/>
      <c r="AG1101" s="126"/>
      <c r="AH1101" s="13"/>
      <c r="AI1101" s="124"/>
      <c r="AJ1101" s="124"/>
      <c r="AK1101" s="124"/>
      <c r="AL1101" s="124"/>
      <c r="AM1101" s="124"/>
      <c r="AN1101" s="124"/>
      <c r="AV1101" s="13"/>
    </row>
    <row r="1102" spans="17:48" x14ac:dyDescent="0.2">
      <c r="Q1102" s="13"/>
      <c r="R1102" s="126"/>
      <c r="S1102" s="126"/>
      <c r="T1102" s="126"/>
      <c r="U1102" s="126"/>
      <c r="V1102" s="126"/>
      <c r="W1102" s="126"/>
      <c r="X1102" s="126"/>
      <c r="Y1102" s="126"/>
      <c r="Z1102" s="126"/>
      <c r="AA1102" s="126"/>
      <c r="AB1102" s="126"/>
      <c r="AC1102" s="126"/>
      <c r="AD1102" s="126"/>
      <c r="AE1102" s="126"/>
      <c r="AF1102" s="126"/>
      <c r="AG1102" s="126"/>
      <c r="AH1102" s="13"/>
      <c r="AI1102" s="124" t="s">
        <v>588</v>
      </c>
      <c r="AJ1102" s="124">
        <v>0</v>
      </c>
      <c r="AK1102" s="124">
        <v>0</v>
      </c>
      <c r="AL1102" s="124">
        <v>0</v>
      </c>
      <c r="AM1102" s="124">
        <v>0</v>
      </c>
      <c r="AN1102" s="124">
        <v>0</v>
      </c>
      <c r="AV1102" s="13"/>
    </row>
    <row r="1103" spans="17:48" x14ac:dyDescent="0.2">
      <c r="Q1103" s="13"/>
      <c r="R1103" s="126"/>
      <c r="S1103" s="126"/>
      <c r="T1103" s="126"/>
      <c r="U1103" s="126"/>
      <c r="V1103" s="126"/>
      <c r="W1103" s="126"/>
      <c r="X1103" s="126"/>
      <c r="Y1103" s="126"/>
      <c r="Z1103" s="126"/>
      <c r="AA1103" s="126"/>
      <c r="AB1103" s="126"/>
      <c r="AC1103" s="126"/>
      <c r="AD1103" s="126"/>
      <c r="AE1103" s="126"/>
      <c r="AF1103" s="126"/>
      <c r="AG1103" s="126"/>
      <c r="AH1103" s="13"/>
      <c r="AI1103" s="124"/>
      <c r="AJ1103" s="124"/>
      <c r="AK1103" s="124"/>
      <c r="AL1103" s="124"/>
      <c r="AM1103" s="124"/>
      <c r="AN1103" s="124"/>
      <c r="AV1103" s="13"/>
    </row>
    <row r="1104" spans="17:48" x14ac:dyDescent="0.2">
      <c r="Q1104" s="13"/>
      <c r="R1104" s="126"/>
      <c r="S1104" s="126"/>
      <c r="T1104" s="126"/>
      <c r="U1104" s="126"/>
      <c r="V1104" s="126"/>
      <c r="W1104" s="126"/>
      <c r="X1104" s="126"/>
      <c r="Y1104" s="126"/>
      <c r="Z1104" s="126"/>
      <c r="AA1104" s="126"/>
      <c r="AB1104" s="126"/>
      <c r="AC1104" s="126"/>
      <c r="AD1104" s="126"/>
      <c r="AE1104" s="126"/>
      <c r="AF1104" s="126"/>
      <c r="AG1104" s="126"/>
      <c r="AH1104" s="13"/>
      <c r="AI1104" s="124" t="s">
        <v>839</v>
      </c>
      <c r="AJ1104" s="124">
        <v>-8.0496650799999987</v>
      </c>
      <c r="AK1104" s="124">
        <v>-3.1473423900000004</v>
      </c>
      <c r="AL1104" s="124">
        <v>-250.69089653372615</v>
      </c>
      <c r="AM1104" s="124">
        <v>0</v>
      </c>
      <c r="AN1104" s="124">
        <v>0</v>
      </c>
      <c r="AV1104" s="13"/>
    </row>
    <row r="1105" spans="1:48" x14ac:dyDescent="0.2">
      <c r="Q1105" s="13"/>
      <c r="R1105" s="126"/>
      <c r="S1105" s="126"/>
      <c r="T1105" s="126"/>
      <c r="U1105" s="126"/>
      <c r="V1105" s="126"/>
      <c r="W1105" s="126"/>
      <c r="X1105" s="126"/>
      <c r="Y1105" s="126"/>
      <c r="Z1105" s="126"/>
      <c r="AA1105" s="126"/>
      <c r="AB1105" s="126"/>
      <c r="AC1105" s="126"/>
      <c r="AD1105" s="126"/>
      <c r="AE1105" s="126"/>
      <c r="AF1105" s="126"/>
      <c r="AG1105" s="126"/>
      <c r="AH1105" s="13"/>
      <c r="AI1105" s="124"/>
      <c r="AJ1105" s="124"/>
      <c r="AK1105" s="124"/>
      <c r="AL1105" s="124"/>
      <c r="AM1105" s="124"/>
      <c r="AN1105" s="124"/>
      <c r="AV1105" s="13"/>
    </row>
    <row r="1106" spans="1:48" x14ac:dyDescent="0.2">
      <c r="Q1106" s="13"/>
      <c r="R1106" s="126"/>
      <c r="S1106" s="126"/>
      <c r="T1106" s="126"/>
      <c r="U1106" s="126"/>
      <c r="V1106" s="126"/>
      <c r="W1106" s="126"/>
      <c r="X1106" s="126"/>
      <c r="Y1106" s="126"/>
      <c r="Z1106" s="126"/>
      <c r="AA1106" s="126"/>
      <c r="AB1106" s="126"/>
      <c r="AC1106" s="126"/>
      <c r="AD1106" s="126"/>
      <c r="AE1106" s="126"/>
      <c r="AF1106" s="126"/>
      <c r="AG1106" s="126"/>
      <c r="AH1106" s="13"/>
      <c r="AI1106" s="124" t="s">
        <v>840</v>
      </c>
      <c r="AJ1106" s="124">
        <v>-54.59441615998368</v>
      </c>
      <c r="AK1106" s="124">
        <v>746.42354683824669</v>
      </c>
      <c r="AL1106" s="124">
        <v>-776.47518719360073</v>
      </c>
      <c r="AM1106" s="124">
        <v>612.21901448952462</v>
      </c>
      <c r="AN1106" s="124">
        <v>1592.0088588856083</v>
      </c>
      <c r="AV1106" s="13"/>
    </row>
    <row r="1107" spans="1:48" x14ac:dyDescent="0.2">
      <c r="Q1107" s="13"/>
      <c r="R1107" s="126"/>
      <c r="S1107" s="126"/>
      <c r="T1107" s="126"/>
      <c r="U1107" s="126"/>
      <c r="V1107" s="126"/>
      <c r="W1107" s="126"/>
      <c r="X1107" s="126"/>
      <c r="Y1107" s="126"/>
      <c r="Z1107" s="126"/>
      <c r="AA1107" s="126"/>
      <c r="AB1107" s="126"/>
      <c r="AC1107" s="126"/>
      <c r="AD1107" s="126"/>
      <c r="AE1107" s="126"/>
      <c r="AF1107" s="126"/>
      <c r="AG1107" s="126"/>
      <c r="AH1107" s="13"/>
      <c r="AV1107" s="13"/>
    </row>
    <row r="1108" spans="1:48" x14ac:dyDescent="0.2">
      <c r="Q1108" s="13"/>
      <c r="R1108" s="126"/>
      <c r="S1108" s="126"/>
      <c r="T1108" s="126"/>
      <c r="U1108" s="126"/>
      <c r="V1108" s="126"/>
      <c r="W1108" s="126"/>
      <c r="X1108" s="126"/>
      <c r="Y1108" s="126"/>
      <c r="Z1108" s="126"/>
      <c r="AA1108" s="126"/>
      <c r="AB1108" s="126"/>
      <c r="AC1108" s="126"/>
      <c r="AD1108" s="126"/>
      <c r="AE1108" s="126"/>
      <c r="AF1108" s="126"/>
      <c r="AG1108" s="126"/>
      <c r="AH1108" s="13"/>
      <c r="AV1108" s="13"/>
    </row>
    <row r="1109" spans="1:48" x14ac:dyDescent="0.2">
      <c r="Q1109" s="13"/>
      <c r="R1109" s="126"/>
      <c r="S1109" s="126"/>
      <c r="T1109" s="126"/>
      <c r="U1109" s="126"/>
      <c r="V1109" s="126"/>
      <c r="W1109" s="126"/>
      <c r="X1109" s="126"/>
      <c r="Y1109" s="126"/>
      <c r="Z1109" s="126"/>
      <c r="AA1109" s="126"/>
      <c r="AB1109" s="126"/>
      <c r="AC1109" s="126"/>
      <c r="AD1109" s="126"/>
      <c r="AE1109" s="126"/>
      <c r="AF1109" s="126"/>
      <c r="AG1109" s="126"/>
      <c r="AH1109" s="13"/>
      <c r="AV1109" s="13"/>
    </row>
    <row r="1110" spans="1:48" x14ac:dyDescent="0.2">
      <c r="A1110" s="122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</row>
    <row r="1111" spans="1:48" x14ac:dyDescent="0.2">
      <c r="Q1111" s="13"/>
      <c r="R1111" s="126"/>
      <c r="S1111" s="126"/>
      <c r="T1111" s="126"/>
      <c r="U1111" s="126"/>
      <c r="V1111" s="126"/>
      <c r="W1111" s="126"/>
      <c r="X1111" s="126"/>
      <c r="Y1111" s="126"/>
      <c r="Z1111" s="126"/>
      <c r="AA1111" s="126"/>
      <c r="AB1111" s="126"/>
      <c r="AC1111" s="126"/>
      <c r="AD1111" s="126"/>
      <c r="AE1111" s="126"/>
      <c r="AF1111" s="126"/>
      <c r="AG1111" s="126"/>
      <c r="AH1111" s="13"/>
      <c r="AV1111" s="13"/>
    </row>
    <row r="1112" spans="1:48" x14ac:dyDescent="0.2">
      <c r="A1112" s="123" t="s">
        <v>841</v>
      </c>
      <c r="Q1112" s="13"/>
      <c r="R1112" s="123" t="s">
        <v>894</v>
      </c>
      <c r="S1112" s="126"/>
      <c r="T1112" s="126"/>
      <c r="U1112" s="126"/>
      <c r="V1112" s="126"/>
      <c r="W1112" s="126"/>
      <c r="X1112" s="126"/>
      <c r="Y1112" s="126"/>
      <c r="Z1112" s="126"/>
      <c r="AA1112" s="126"/>
      <c r="AB1112" s="126"/>
      <c r="AC1112" s="126"/>
      <c r="AD1112" s="126"/>
      <c r="AE1112" s="126"/>
      <c r="AF1112" s="126"/>
      <c r="AG1112" s="126"/>
      <c r="AH1112" s="13"/>
      <c r="AI1112" s="124" t="s">
        <v>623</v>
      </c>
      <c r="AJ1112" s="124" t="s">
        <v>842</v>
      </c>
      <c r="AK1112" s="124" t="s">
        <v>695</v>
      </c>
      <c r="AL1112" s="124" t="s">
        <v>843</v>
      </c>
      <c r="AV1112" s="13"/>
    </row>
    <row r="1113" spans="1:48" x14ac:dyDescent="0.2">
      <c r="Q1113" s="13"/>
      <c r="R1113" s="126"/>
      <c r="S1113" s="126"/>
      <c r="T1113" s="126"/>
      <c r="U1113" s="126"/>
      <c r="V1113" s="126"/>
      <c r="W1113" s="126"/>
      <c r="X1113" s="126"/>
      <c r="Y1113" s="126"/>
      <c r="Z1113" s="126"/>
      <c r="AA1113" s="126"/>
      <c r="AB1113" s="126"/>
      <c r="AC1113" s="126"/>
      <c r="AD1113" s="126"/>
      <c r="AE1113" s="126"/>
      <c r="AF1113" s="126"/>
      <c r="AG1113" s="126"/>
      <c r="AH1113" s="13"/>
      <c r="AI1113" s="124"/>
      <c r="AJ1113" s="124"/>
      <c r="AK1113" s="124"/>
      <c r="AL1113" s="124"/>
      <c r="AV1113" s="13"/>
    </row>
    <row r="1114" spans="1:48" x14ac:dyDescent="0.2">
      <c r="Q1114" s="13"/>
      <c r="R1114" s="126"/>
      <c r="S1114" s="126"/>
      <c r="T1114" s="126"/>
      <c r="U1114" s="126"/>
      <c r="V1114" s="126"/>
      <c r="W1114" s="126"/>
      <c r="X1114" s="126"/>
      <c r="Y1114" s="126"/>
      <c r="Z1114" s="126"/>
      <c r="AA1114" s="126"/>
      <c r="AB1114" s="126"/>
      <c r="AC1114" s="126"/>
      <c r="AD1114" s="126"/>
      <c r="AE1114" s="126"/>
      <c r="AF1114" s="126"/>
      <c r="AG1114" s="126"/>
      <c r="AH1114" s="13"/>
      <c r="AI1114" s="124" t="s">
        <v>86</v>
      </c>
      <c r="AJ1114" s="124"/>
      <c r="AK1114" s="124"/>
      <c r="AL1114" s="124"/>
      <c r="AV1114" s="13"/>
    </row>
    <row r="1115" spans="1:48" x14ac:dyDescent="0.2">
      <c r="Q1115" s="13"/>
      <c r="R1115" s="126"/>
      <c r="S1115" s="126"/>
      <c r="T1115" s="126"/>
      <c r="U1115" s="126"/>
      <c r="V1115" s="126"/>
      <c r="W1115" s="126"/>
      <c r="X1115" s="126"/>
      <c r="Y1115" s="126"/>
      <c r="Z1115" s="126"/>
      <c r="AA1115" s="126"/>
      <c r="AB1115" s="126"/>
      <c r="AC1115" s="126"/>
      <c r="AD1115" s="126"/>
      <c r="AE1115" s="126"/>
      <c r="AF1115" s="126"/>
      <c r="AG1115" s="126"/>
      <c r="AH1115" s="13"/>
      <c r="AI1115" s="124" t="s">
        <v>944</v>
      </c>
      <c r="AJ1115" s="124">
        <v>1101.8252682968782</v>
      </c>
      <c r="AK1115" s="124">
        <v>800.50295183491085</v>
      </c>
      <c r="AL1115" s="124">
        <v>301.32231646196726</v>
      </c>
      <c r="AV1115" s="13"/>
    </row>
    <row r="1116" spans="1:48" x14ac:dyDescent="0.2">
      <c r="Q1116" s="13"/>
      <c r="R1116" s="126"/>
      <c r="S1116" s="126"/>
      <c r="T1116" s="126"/>
      <c r="U1116" s="126"/>
      <c r="V1116" s="126"/>
      <c r="W1116" s="126"/>
      <c r="X1116" s="126"/>
      <c r="Y1116" s="126"/>
      <c r="Z1116" s="126"/>
      <c r="AA1116" s="126"/>
      <c r="AB1116" s="126"/>
      <c r="AC1116" s="126"/>
      <c r="AD1116" s="126"/>
      <c r="AE1116" s="126"/>
      <c r="AF1116" s="126"/>
      <c r="AG1116" s="126"/>
      <c r="AH1116" s="13"/>
      <c r="AI1116" s="124" t="s">
        <v>844</v>
      </c>
      <c r="AJ1116" s="124">
        <v>-491.37843282999995</v>
      </c>
      <c r="AK1116" s="124">
        <v>-324.86365286799997</v>
      </c>
      <c r="AL1116" s="124">
        <v>-166.51477996200001</v>
      </c>
      <c r="AV1116" s="13"/>
    </row>
    <row r="1117" spans="1:48" x14ac:dyDescent="0.2">
      <c r="Q1117" s="13"/>
      <c r="R1117" s="126"/>
      <c r="S1117" s="126"/>
      <c r="T1117" s="126"/>
      <c r="U1117" s="126"/>
      <c r="V1117" s="126"/>
      <c r="W1117" s="126"/>
      <c r="X1117" s="126"/>
      <c r="Y1117" s="126"/>
      <c r="Z1117" s="126"/>
      <c r="AA1117" s="126"/>
      <c r="AB1117" s="126"/>
      <c r="AC1117" s="126"/>
      <c r="AD1117" s="126"/>
      <c r="AE1117" s="126"/>
      <c r="AF1117" s="126"/>
      <c r="AG1117" s="126"/>
      <c r="AH1117" s="13"/>
      <c r="AI1117" s="124" t="s">
        <v>248</v>
      </c>
      <c r="AJ1117" s="124">
        <v>450.48505838772479</v>
      </c>
      <c r="AK1117" s="124">
        <v>320.41126834926337</v>
      </c>
      <c r="AL1117" s="124">
        <v>130.07379003846142</v>
      </c>
      <c r="AV1117" s="13"/>
    </row>
    <row r="1118" spans="1:48" x14ac:dyDescent="0.2">
      <c r="Q1118" s="13"/>
      <c r="R1118" s="126"/>
      <c r="S1118" s="126"/>
      <c r="T1118" s="126"/>
      <c r="U1118" s="126"/>
      <c r="V1118" s="126"/>
      <c r="W1118" s="126"/>
      <c r="X1118" s="126"/>
      <c r="Y1118" s="126"/>
      <c r="Z1118" s="126"/>
      <c r="AA1118" s="126"/>
      <c r="AB1118" s="126"/>
      <c r="AC1118" s="126"/>
      <c r="AD1118" s="126"/>
      <c r="AE1118" s="126"/>
      <c r="AF1118" s="126"/>
      <c r="AG1118" s="126"/>
      <c r="AH1118" s="13"/>
      <c r="AI1118" s="124" t="s">
        <v>945</v>
      </c>
      <c r="AJ1118" s="124">
        <v>1060.931893854603</v>
      </c>
      <c r="AK1118" s="124">
        <v>796.05056731617424</v>
      </c>
      <c r="AL1118" s="124">
        <v>264.88132653842865</v>
      </c>
      <c r="AV1118" s="13"/>
    </row>
    <row r="1119" spans="1:48" x14ac:dyDescent="0.2">
      <c r="Q1119" s="13"/>
      <c r="R1119" s="126"/>
      <c r="S1119" s="126"/>
      <c r="T1119" s="126"/>
      <c r="U1119" s="126"/>
      <c r="V1119" s="126"/>
      <c r="W1119" s="126"/>
      <c r="X1119" s="126"/>
      <c r="Y1119" s="126"/>
      <c r="Z1119" s="126"/>
      <c r="AA1119" s="126"/>
      <c r="AB1119" s="126"/>
      <c r="AC1119" s="126"/>
      <c r="AD1119" s="126"/>
      <c r="AE1119" s="126"/>
      <c r="AF1119" s="126"/>
      <c r="AG1119" s="126"/>
      <c r="AH1119" s="13"/>
      <c r="AV1119" s="13"/>
    </row>
    <row r="1120" spans="1:48" x14ac:dyDescent="0.2">
      <c r="Q1120" s="13"/>
      <c r="R1120" s="126"/>
      <c r="S1120" s="126"/>
      <c r="T1120" s="126"/>
      <c r="U1120" s="126"/>
      <c r="V1120" s="126"/>
      <c r="W1120" s="126"/>
      <c r="X1120" s="126"/>
      <c r="Y1120" s="126"/>
      <c r="Z1120" s="126"/>
      <c r="AA1120" s="126"/>
      <c r="AB1120" s="126"/>
      <c r="AC1120" s="126"/>
      <c r="AD1120" s="126"/>
      <c r="AE1120" s="126"/>
      <c r="AF1120" s="126"/>
      <c r="AG1120" s="126"/>
      <c r="AH1120" s="13"/>
      <c r="AV1120" s="13"/>
    </row>
    <row r="1121" spans="1:48" x14ac:dyDescent="0.2">
      <c r="Q1121" s="13"/>
      <c r="R1121" s="126"/>
      <c r="S1121" s="126"/>
      <c r="T1121" s="126"/>
      <c r="U1121" s="126"/>
      <c r="V1121" s="126"/>
      <c r="W1121" s="126"/>
      <c r="X1121" s="126"/>
      <c r="Y1121" s="126"/>
      <c r="Z1121" s="126"/>
      <c r="AA1121" s="126"/>
      <c r="AB1121" s="126"/>
      <c r="AC1121" s="126"/>
      <c r="AD1121" s="126"/>
      <c r="AE1121" s="126"/>
      <c r="AF1121" s="126"/>
      <c r="AG1121" s="126"/>
      <c r="AH1121" s="13"/>
      <c r="AV1121" s="13"/>
    </row>
    <row r="1122" spans="1:48" x14ac:dyDescent="0.2">
      <c r="Q1122" s="13"/>
      <c r="R1122" s="126"/>
      <c r="S1122" s="126"/>
      <c r="T1122" s="126"/>
      <c r="U1122" s="126"/>
      <c r="V1122" s="126"/>
      <c r="W1122" s="126"/>
      <c r="X1122" s="126"/>
      <c r="Y1122" s="126"/>
      <c r="Z1122" s="126"/>
      <c r="AA1122" s="126"/>
      <c r="AB1122" s="126"/>
      <c r="AC1122" s="126"/>
      <c r="AD1122" s="126"/>
      <c r="AE1122" s="126"/>
      <c r="AF1122" s="126"/>
      <c r="AG1122" s="126"/>
      <c r="AH1122" s="13"/>
      <c r="AV1122" s="13"/>
    </row>
    <row r="1123" spans="1:48" x14ac:dyDescent="0.2">
      <c r="Q1123" s="13"/>
      <c r="R1123" s="126"/>
      <c r="S1123" s="126"/>
      <c r="T1123" s="126"/>
      <c r="U1123" s="126"/>
      <c r="V1123" s="126"/>
      <c r="W1123" s="126"/>
      <c r="X1123" s="126"/>
      <c r="Y1123" s="126"/>
      <c r="Z1123" s="126"/>
      <c r="AA1123" s="126"/>
      <c r="AB1123" s="126"/>
      <c r="AC1123" s="126"/>
      <c r="AD1123" s="126"/>
      <c r="AE1123" s="126"/>
      <c r="AF1123" s="126"/>
      <c r="AG1123" s="126"/>
      <c r="AH1123" s="13"/>
      <c r="AV1123" s="13"/>
    </row>
    <row r="1124" spans="1:48" x14ac:dyDescent="0.2">
      <c r="Q1124" s="13"/>
      <c r="R1124" s="126"/>
      <c r="S1124" s="126"/>
      <c r="T1124" s="126"/>
      <c r="U1124" s="126"/>
      <c r="V1124" s="126"/>
      <c r="W1124" s="126"/>
      <c r="X1124" s="126"/>
      <c r="Y1124" s="126"/>
      <c r="Z1124" s="126"/>
      <c r="AA1124" s="126"/>
      <c r="AB1124" s="126"/>
      <c r="AC1124" s="126"/>
      <c r="AD1124" s="126"/>
      <c r="AE1124" s="126"/>
      <c r="AF1124" s="126"/>
      <c r="AG1124" s="126"/>
      <c r="AH1124" s="13"/>
      <c r="AV1124" s="13"/>
    </row>
    <row r="1125" spans="1:48" x14ac:dyDescent="0.2">
      <c r="A1125" s="122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</row>
    <row r="1126" spans="1:48" x14ac:dyDescent="0.2">
      <c r="Q1126" s="13"/>
      <c r="R1126" s="126"/>
      <c r="S1126" s="126"/>
      <c r="T1126" s="126"/>
      <c r="U1126" s="126"/>
      <c r="V1126" s="126"/>
      <c r="W1126" s="126"/>
      <c r="X1126" s="126"/>
      <c r="Y1126" s="126"/>
      <c r="Z1126" s="126"/>
      <c r="AA1126" s="126"/>
      <c r="AB1126" s="126"/>
      <c r="AC1126" s="126"/>
      <c r="AD1126" s="126"/>
      <c r="AE1126" s="126"/>
      <c r="AF1126" s="126"/>
      <c r="AG1126" s="126"/>
      <c r="AH1126" s="13"/>
      <c r="AV1126" s="13"/>
    </row>
    <row r="1127" spans="1:48" x14ac:dyDescent="0.2">
      <c r="A1127" s="123" t="s">
        <v>845</v>
      </c>
      <c r="Q1127" s="13"/>
      <c r="R1127" s="123" t="s">
        <v>893</v>
      </c>
      <c r="S1127" s="126"/>
      <c r="T1127" s="126"/>
      <c r="U1127" s="126"/>
      <c r="V1127" s="126"/>
      <c r="W1127" s="126"/>
      <c r="X1127" s="126"/>
      <c r="Y1127" s="126"/>
      <c r="Z1127" s="126"/>
      <c r="AA1127" s="126"/>
      <c r="AB1127" s="126"/>
      <c r="AC1127" s="126"/>
      <c r="AD1127" s="126"/>
      <c r="AE1127" s="126"/>
      <c r="AF1127" s="126"/>
      <c r="AG1127" s="126"/>
      <c r="AH1127" s="13"/>
      <c r="AI1127" s="124" t="s">
        <v>623</v>
      </c>
      <c r="AJ1127" s="124">
        <v>2020</v>
      </c>
      <c r="AK1127" s="124">
        <v>2019</v>
      </c>
      <c r="AL1127" s="124">
        <v>2018</v>
      </c>
      <c r="AM1127" s="124">
        <v>2017</v>
      </c>
      <c r="AN1127" s="124">
        <v>2016</v>
      </c>
      <c r="AV1127" s="13"/>
    </row>
    <row r="1128" spans="1:48" x14ac:dyDescent="0.2">
      <c r="Q1128" s="13"/>
      <c r="R1128" s="126"/>
      <c r="S1128" s="126"/>
      <c r="T1128" s="126"/>
      <c r="U1128" s="126"/>
      <c r="V1128" s="126"/>
      <c r="W1128" s="126"/>
      <c r="X1128" s="126"/>
      <c r="Y1128" s="126"/>
      <c r="Z1128" s="126"/>
      <c r="AA1128" s="126"/>
      <c r="AB1128" s="126"/>
      <c r="AC1128" s="126"/>
      <c r="AD1128" s="126"/>
      <c r="AE1128" s="126"/>
      <c r="AF1128" s="126"/>
      <c r="AG1128" s="126"/>
      <c r="AH1128" s="13"/>
      <c r="AI1128" s="124"/>
      <c r="AJ1128" s="124"/>
      <c r="AK1128" s="124"/>
      <c r="AL1128" s="124"/>
      <c r="AM1128" s="124"/>
      <c r="AN1128" s="124"/>
      <c r="AV1128" s="13"/>
    </row>
    <row r="1129" spans="1:48" x14ac:dyDescent="0.2">
      <c r="Q1129" s="13"/>
      <c r="R1129" s="126"/>
      <c r="S1129" s="126"/>
      <c r="T1129" s="126"/>
      <c r="U1129" s="126"/>
      <c r="V1129" s="126"/>
      <c r="W1129" s="126"/>
      <c r="X1129" s="126"/>
      <c r="Y1129" s="126"/>
      <c r="Z1129" s="126"/>
      <c r="AA1129" s="126"/>
      <c r="AB1129" s="126"/>
      <c r="AC1129" s="126"/>
      <c r="AD1129" s="126"/>
      <c r="AE1129" s="126"/>
      <c r="AF1129" s="126"/>
      <c r="AG1129" s="126"/>
      <c r="AH1129" s="13"/>
      <c r="AI1129" s="124" t="s">
        <v>321</v>
      </c>
      <c r="AJ1129" s="124">
        <v>1101.8252682968782</v>
      </c>
      <c r="AK1129" s="124">
        <v>1984.6403162888523</v>
      </c>
      <c r="AL1129" s="124">
        <v>1017.747182727506</v>
      </c>
      <c r="AM1129" s="124">
        <v>1063.8405353994078</v>
      </c>
      <c r="AN1129" s="124">
        <v>1361.6904899993788</v>
      </c>
      <c r="AV1129" s="13"/>
    </row>
    <row r="1130" spans="1:48" x14ac:dyDescent="0.2">
      <c r="Q1130" s="13"/>
      <c r="R1130" s="126"/>
      <c r="S1130" s="126"/>
      <c r="T1130" s="126"/>
      <c r="U1130" s="126"/>
      <c r="V1130" s="126"/>
      <c r="W1130" s="126"/>
      <c r="X1130" s="126"/>
      <c r="Y1130" s="126"/>
      <c r="Z1130" s="126"/>
      <c r="AA1130" s="126"/>
      <c r="AB1130" s="126"/>
      <c r="AC1130" s="126"/>
      <c r="AD1130" s="126"/>
      <c r="AE1130" s="126"/>
      <c r="AF1130" s="126"/>
      <c r="AG1130" s="126"/>
      <c r="AH1130" s="13"/>
      <c r="AI1130" s="124" t="s">
        <v>846</v>
      </c>
      <c r="AJ1130" s="124">
        <v>-491.37832466999998</v>
      </c>
      <c r="AK1130" s="124">
        <v>-1346.3314246399998</v>
      </c>
      <c r="AL1130" s="124">
        <v>-572.58829331999993</v>
      </c>
      <c r="AM1130" s="124">
        <v>-539.21285946</v>
      </c>
      <c r="AN1130" s="124">
        <v>-673.02295033000007</v>
      </c>
      <c r="AV1130" s="13"/>
    </row>
    <row r="1131" spans="1:48" x14ac:dyDescent="0.2">
      <c r="Q1131" s="13"/>
      <c r="R1131" s="126"/>
      <c r="S1131" s="126"/>
      <c r="T1131" s="126"/>
      <c r="U1131" s="126"/>
      <c r="V1131" s="126"/>
      <c r="W1131" s="126"/>
      <c r="X1131" s="126"/>
      <c r="Y1131" s="126"/>
      <c r="Z1131" s="126"/>
      <c r="AA1131" s="126"/>
      <c r="AB1131" s="126"/>
      <c r="AC1131" s="126"/>
      <c r="AD1131" s="126"/>
      <c r="AE1131" s="126"/>
      <c r="AF1131" s="126"/>
      <c r="AG1131" s="126"/>
      <c r="AH1131" s="13"/>
      <c r="AI1131" s="124" t="s">
        <v>847</v>
      </c>
      <c r="AJ1131" s="124">
        <v>-0.44596755838567492</v>
      </c>
      <c r="AK1131" s="124">
        <v>-0.67837552910219601</v>
      </c>
      <c r="AL1131" s="124">
        <v>-0.56260366330417644</v>
      </c>
      <c r="AM1131" s="124">
        <v>-0.50685496699705856</v>
      </c>
      <c r="AN1131" s="124">
        <v>-0.49425545325671411</v>
      </c>
      <c r="AV1131" s="13"/>
    </row>
    <row r="1132" spans="1:48" x14ac:dyDescent="0.2">
      <c r="Q1132" s="13"/>
      <c r="R1132" s="126"/>
      <c r="S1132" s="126"/>
      <c r="T1132" s="126"/>
      <c r="U1132" s="126"/>
      <c r="V1132" s="126"/>
      <c r="W1132" s="126"/>
      <c r="X1132" s="126"/>
      <c r="Y1132" s="126"/>
      <c r="Z1132" s="126"/>
      <c r="AA1132" s="126"/>
      <c r="AB1132" s="126"/>
      <c r="AC1132" s="126"/>
      <c r="AD1132" s="126"/>
      <c r="AE1132" s="126"/>
      <c r="AF1132" s="126"/>
      <c r="AG1132" s="126"/>
      <c r="AH1132" s="13"/>
      <c r="AI1132" s="124" t="s">
        <v>848</v>
      </c>
      <c r="AJ1132" s="124">
        <v>450.48505838772479</v>
      </c>
      <c r="AK1132" s="124">
        <v>463.74337873802534</v>
      </c>
      <c r="AL1132" s="124">
        <v>1542.1838961613462</v>
      </c>
      <c r="AM1132" s="124">
        <v>493.11902205809758</v>
      </c>
      <c r="AN1132" s="124">
        <v>375.17299618002892</v>
      </c>
      <c r="AV1132" s="13"/>
    </row>
    <row r="1133" spans="1:48" x14ac:dyDescent="0.2">
      <c r="Q1133" s="13"/>
      <c r="R1133" s="126"/>
      <c r="S1133" s="126"/>
      <c r="T1133" s="126"/>
      <c r="U1133" s="126"/>
      <c r="V1133" s="126"/>
      <c r="W1133" s="126"/>
      <c r="X1133" s="126"/>
      <c r="Y1133" s="126"/>
      <c r="Z1133" s="126"/>
      <c r="AA1133" s="126"/>
      <c r="AB1133" s="126"/>
      <c r="AC1133" s="126"/>
      <c r="AD1133" s="126"/>
      <c r="AE1133" s="126"/>
      <c r="AF1133" s="126"/>
      <c r="AG1133" s="126"/>
      <c r="AH1133" s="13"/>
      <c r="AI1133" s="124" t="s">
        <v>849</v>
      </c>
      <c r="AJ1133" s="124">
        <v>1060.9320020146031</v>
      </c>
      <c r="AK1133" s="124">
        <v>1102.0522703868778</v>
      </c>
      <c r="AL1133" s="124">
        <v>1987.3427855688524</v>
      </c>
      <c r="AM1133" s="124">
        <v>1017.7466979975054</v>
      </c>
      <c r="AN1133" s="124">
        <v>1063.8405358494076</v>
      </c>
      <c r="AV1133" s="13"/>
    </row>
    <row r="1134" spans="1:48" x14ac:dyDescent="0.2">
      <c r="Q1134" s="13"/>
      <c r="R1134" s="126"/>
      <c r="S1134" s="126"/>
      <c r="T1134" s="126"/>
      <c r="U1134" s="126"/>
      <c r="V1134" s="126"/>
      <c r="W1134" s="126"/>
      <c r="X1134" s="126"/>
      <c r="Y1134" s="126"/>
      <c r="Z1134" s="126"/>
      <c r="AA1134" s="126"/>
      <c r="AB1134" s="126"/>
      <c r="AC1134" s="126"/>
      <c r="AD1134" s="126"/>
      <c r="AE1134" s="126"/>
      <c r="AF1134" s="126"/>
      <c r="AG1134" s="126"/>
      <c r="AH1134" s="13"/>
      <c r="AI1134" s="124" t="s">
        <v>850</v>
      </c>
      <c r="AJ1134" s="124">
        <v>0</v>
      </c>
      <c r="AK1134" s="124">
        <v>0</v>
      </c>
      <c r="AL1134" s="124">
        <v>900.71133634485614</v>
      </c>
      <c r="AM1134" s="124">
        <v>47.498933762953982</v>
      </c>
      <c r="AN1134" s="124">
        <v>0</v>
      </c>
      <c r="AV1134" s="13"/>
    </row>
    <row r="1135" spans="1:48" x14ac:dyDescent="0.2">
      <c r="Q1135" s="13"/>
      <c r="R1135" s="126"/>
      <c r="S1135" s="126"/>
      <c r="T1135" s="126"/>
      <c r="U1135" s="126"/>
      <c r="V1135" s="126"/>
      <c r="W1135" s="126"/>
      <c r="X1135" s="126"/>
      <c r="Y1135" s="126"/>
      <c r="Z1135" s="126"/>
      <c r="AA1135" s="126"/>
      <c r="AB1135" s="126"/>
      <c r="AC1135" s="126"/>
      <c r="AD1135" s="126"/>
      <c r="AE1135" s="126"/>
      <c r="AF1135" s="126"/>
      <c r="AG1135" s="126"/>
      <c r="AH1135" s="13"/>
      <c r="AI1135" s="124" t="s">
        <v>851</v>
      </c>
      <c r="AJ1135" s="124">
        <v>0</v>
      </c>
      <c r="AK1135" s="124">
        <v>0</v>
      </c>
      <c r="AL1135" s="124">
        <v>491.37832466999998</v>
      </c>
      <c r="AM1135" s="124">
        <v>445.6200882951436</v>
      </c>
      <c r="AN1135" s="124">
        <v>375.17299618002892</v>
      </c>
      <c r="AV1135" s="13"/>
    </row>
    <row r="1136" spans="1:48" x14ac:dyDescent="0.2">
      <c r="Q1136" s="13"/>
      <c r="R1136" s="126"/>
      <c r="S1136" s="126"/>
      <c r="T1136" s="126"/>
      <c r="U1136" s="126"/>
      <c r="V1136" s="126"/>
      <c r="W1136" s="126"/>
      <c r="X1136" s="126"/>
      <c r="Y1136" s="126"/>
      <c r="Z1136" s="126"/>
      <c r="AA1136" s="126"/>
      <c r="AB1136" s="126"/>
      <c r="AC1136" s="126"/>
      <c r="AD1136" s="126"/>
      <c r="AE1136" s="126"/>
      <c r="AF1136" s="126"/>
      <c r="AG1136" s="126"/>
      <c r="AH1136" s="13"/>
      <c r="AI1136" s="124" t="s">
        <v>852</v>
      </c>
      <c r="AJ1136" s="124">
        <v>0</v>
      </c>
      <c r="AK1136" s="124">
        <v>0</v>
      </c>
      <c r="AL1136" s="124">
        <v>0</v>
      </c>
      <c r="AM1136" s="124">
        <v>0</v>
      </c>
      <c r="AN1136" s="124">
        <v>0</v>
      </c>
      <c r="AV1136" s="13"/>
    </row>
    <row r="1137" spans="1:48" x14ac:dyDescent="0.2">
      <c r="Q1137" s="13"/>
      <c r="R1137" s="126"/>
      <c r="S1137" s="126"/>
      <c r="T1137" s="126"/>
      <c r="U1137" s="126"/>
      <c r="V1137" s="126"/>
      <c r="W1137" s="126"/>
      <c r="X1137" s="126"/>
      <c r="Y1137" s="126"/>
      <c r="Z1137" s="126"/>
      <c r="AA1137" s="126"/>
      <c r="AB1137" s="126"/>
      <c r="AC1137" s="126"/>
      <c r="AD1137" s="126"/>
      <c r="AE1137" s="126"/>
      <c r="AF1137" s="126"/>
      <c r="AG1137" s="126"/>
      <c r="AH1137" s="13"/>
      <c r="AI1137" s="124" t="s">
        <v>853</v>
      </c>
      <c r="AJ1137" s="124">
        <v>0</v>
      </c>
      <c r="AK1137" s="124">
        <v>0</v>
      </c>
      <c r="AL1137" s="124">
        <v>0</v>
      </c>
      <c r="AM1137" s="124">
        <v>0</v>
      </c>
      <c r="AN1137" s="124">
        <v>0</v>
      </c>
      <c r="AV1137" s="13"/>
    </row>
    <row r="1138" spans="1:48" x14ac:dyDescent="0.2">
      <c r="Q1138" s="13"/>
      <c r="R1138" s="126"/>
      <c r="S1138" s="126"/>
      <c r="T1138" s="126"/>
      <c r="U1138" s="126"/>
      <c r="V1138" s="126"/>
      <c r="W1138" s="126"/>
      <c r="X1138" s="126"/>
      <c r="Y1138" s="126"/>
      <c r="Z1138" s="126"/>
      <c r="AA1138" s="126"/>
      <c r="AB1138" s="126"/>
      <c r="AC1138" s="126"/>
      <c r="AD1138" s="126"/>
      <c r="AE1138" s="126"/>
      <c r="AF1138" s="126"/>
      <c r="AG1138" s="126"/>
      <c r="AH1138" s="13"/>
      <c r="AI1138" s="124" t="s">
        <v>854</v>
      </c>
      <c r="AJ1138" s="124">
        <v>0</v>
      </c>
      <c r="AK1138" s="124">
        <v>0</v>
      </c>
      <c r="AL1138" s="124">
        <v>0</v>
      </c>
      <c r="AM1138" s="124">
        <v>0</v>
      </c>
      <c r="AN1138" s="124">
        <v>0</v>
      </c>
      <c r="AV1138" s="13"/>
    </row>
    <row r="1139" spans="1:48" x14ac:dyDescent="0.2">
      <c r="Q1139" s="13"/>
      <c r="R1139" s="126"/>
      <c r="S1139" s="126"/>
      <c r="T1139" s="126"/>
      <c r="U1139" s="126"/>
      <c r="V1139" s="126"/>
      <c r="W1139" s="126"/>
      <c r="X1139" s="126"/>
      <c r="Y1139" s="126"/>
      <c r="Z1139" s="126"/>
      <c r="AA1139" s="126"/>
      <c r="AB1139" s="126"/>
      <c r="AC1139" s="126"/>
      <c r="AD1139" s="126"/>
      <c r="AE1139" s="126"/>
      <c r="AF1139" s="126"/>
      <c r="AG1139" s="126"/>
      <c r="AH1139" s="13"/>
      <c r="AI1139" s="124" t="s">
        <v>855</v>
      </c>
      <c r="AJ1139" s="124">
        <v>0</v>
      </c>
      <c r="AK1139" s="124">
        <v>0</v>
      </c>
      <c r="AL1139" s="124">
        <v>1392.0896610148561</v>
      </c>
      <c r="AM1139" s="124">
        <v>493.11902205809758</v>
      </c>
      <c r="AN1139" s="124">
        <v>375.17299618002892</v>
      </c>
      <c r="AV1139" s="13"/>
    </row>
    <row r="1140" spans="1:48" x14ac:dyDescent="0.2">
      <c r="Q1140" s="13"/>
      <c r="R1140" s="126"/>
      <c r="S1140" s="126"/>
      <c r="T1140" s="126"/>
      <c r="U1140" s="126"/>
      <c r="V1140" s="126"/>
      <c r="W1140" s="126"/>
      <c r="X1140" s="126"/>
      <c r="Y1140" s="126"/>
      <c r="Z1140" s="126"/>
      <c r="AA1140" s="126"/>
      <c r="AB1140" s="126"/>
      <c r="AC1140" s="126"/>
      <c r="AD1140" s="126"/>
      <c r="AE1140" s="126"/>
      <c r="AF1140" s="126"/>
      <c r="AG1140" s="126"/>
      <c r="AH1140" s="13"/>
      <c r="AI1140" s="124" t="s">
        <v>856</v>
      </c>
      <c r="AJ1140" s="124">
        <v>450.48505838772479</v>
      </c>
      <c r="AK1140" s="124">
        <v>463.74337873802534</v>
      </c>
      <c r="AL1140" s="124">
        <v>150.09423514649006</v>
      </c>
      <c r="AM1140" s="124">
        <v>0</v>
      </c>
      <c r="AN1140" s="124">
        <v>0</v>
      </c>
      <c r="AV1140" s="13"/>
    </row>
    <row r="1141" spans="1:48" x14ac:dyDescent="0.2">
      <c r="Q1141" s="13"/>
      <c r="R1141" s="126"/>
      <c r="S1141" s="126"/>
      <c r="T1141" s="126"/>
      <c r="U1141" s="126"/>
      <c r="V1141" s="126"/>
      <c r="W1141" s="126"/>
      <c r="X1141" s="126"/>
      <c r="Y1141" s="126"/>
      <c r="Z1141" s="126"/>
      <c r="AA1141" s="126"/>
      <c r="AB1141" s="126"/>
      <c r="AC1141" s="126"/>
      <c r="AD1141" s="126"/>
      <c r="AE1141" s="126"/>
      <c r="AF1141" s="126"/>
      <c r="AG1141" s="126"/>
      <c r="AH1141" s="13"/>
      <c r="AV1141" s="13"/>
    </row>
    <row r="1142" spans="1:48" x14ac:dyDescent="0.2">
      <c r="Q1142" s="13"/>
      <c r="R1142" s="126"/>
      <c r="S1142" s="126"/>
      <c r="T1142" s="126"/>
      <c r="U1142" s="126"/>
      <c r="V1142" s="126"/>
      <c r="W1142" s="126"/>
      <c r="X1142" s="126"/>
      <c r="Y1142" s="126"/>
      <c r="Z1142" s="126"/>
      <c r="AA1142" s="126"/>
      <c r="AB1142" s="126"/>
      <c r="AC1142" s="126"/>
      <c r="AD1142" s="126"/>
      <c r="AE1142" s="126"/>
      <c r="AF1142" s="126"/>
      <c r="AG1142" s="126"/>
      <c r="AH1142" s="13"/>
      <c r="AV1142" s="13"/>
    </row>
    <row r="1143" spans="1:48" x14ac:dyDescent="0.2">
      <c r="Q1143" s="13"/>
      <c r="R1143" s="126"/>
      <c r="S1143" s="126"/>
      <c r="T1143" s="126"/>
      <c r="U1143" s="126"/>
      <c r="V1143" s="126"/>
      <c r="W1143" s="126"/>
      <c r="X1143" s="126"/>
      <c r="Y1143" s="126"/>
      <c r="Z1143" s="126"/>
      <c r="AA1143" s="126"/>
      <c r="AB1143" s="126"/>
      <c r="AC1143" s="126"/>
      <c r="AD1143" s="126"/>
      <c r="AE1143" s="126"/>
      <c r="AF1143" s="126"/>
      <c r="AG1143" s="126"/>
      <c r="AH1143" s="13"/>
      <c r="AV1143" s="13"/>
    </row>
    <row r="1144" spans="1:48" x14ac:dyDescent="0.2">
      <c r="A1144" s="122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</row>
    <row r="1145" spans="1:48" x14ac:dyDescent="0.2">
      <c r="Q1145" s="13"/>
      <c r="R1145" s="126"/>
      <c r="S1145" s="126"/>
      <c r="T1145" s="126"/>
      <c r="U1145" s="126"/>
      <c r="V1145" s="126"/>
      <c r="W1145" s="126"/>
      <c r="X1145" s="126"/>
      <c r="Y1145" s="126"/>
      <c r="Z1145" s="126"/>
      <c r="AA1145" s="126"/>
      <c r="AB1145" s="126"/>
      <c r="AC1145" s="126"/>
      <c r="AD1145" s="126"/>
      <c r="AE1145" s="126"/>
      <c r="AF1145" s="126"/>
      <c r="AG1145" s="126"/>
      <c r="AH1145" s="13"/>
      <c r="AV1145" s="13"/>
    </row>
    <row r="1146" spans="1:48" x14ac:dyDescent="0.2">
      <c r="A1146" s="123" t="s">
        <v>857</v>
      </c>
      <c r="Q1146" s="13"/>
      <c r="R1146" s="123" t="s">
        <v>892</v>
      </c>
      <c r="S1146" s="126"/>
      <c r="T1146" s="126"/>
      <c r="U1146" s="126"/>
      <c r="V1146" s="126"/>
      <c r="W1146" s="126"/>
      <c r="X1146" s="126"/>
      <c r="Y1146" s="126"/>
      <c r="Z1146" s="126"/>
      <c r="AA1146" s="126"/>
      <c r="AB1146" s="126"/>
      <c r="AC1146" s="126"/>
      <c r="AD1146" s="126"/>
      <c r="AE1146" s="126"/>
      <c r="AF1146" s="126"/>
      <c r="AG1146" s="126"/>
      <c r="AH1146" s="13"/>
      <c r="AI1146" s="124" t="s">
        <v>623</v>
      </c>
      <c r="AJ1146" s="124">
        <v>2020</v>
      </c>
      <c r="AK1146" s="124">
        <v>2019</v>
      </c>
      <c r="AL1146" s="124">
        <v>2018</v>
      </c>
      <c r="AM1146" s="124">
        <v>2017</v>
      </c>
      <c r="AN1146" s="124">
        <v>2016</v>
      </c>
      <c r="AV1146" s="13"/>
    </row>
    <row r="1147" spans="1:48" x14ac:dyDescent="0.2">
      <c r="Q1147" s="13"/>
      <c r="R1147" s="126"/>
      <c r="S1147" s="126"/>
      <c r="T1147" s="126"/>
      <c r="U1147" s="126"/>
      <c r="V1147" s="126"/>
      <c r="W1147" s="126"/>
      <c r="X1147" s="126"/>
      <c r="Y1147" s="126"/>
      <c r="Z1147" s="126"/>
      <c r="AA1147" s="126"/>
      <c r="AB1147" s="126"/>
      <c r="AC1147" s="126"/>
      <c r="AD1147" s="126"/>
      <c r="AE1147" s="126"/>
      <c r="AF1147" s="126"/>
      <c r="AG1147" s="126"/>
      <c r="AH1147" s="13"/>
      <c r="AI1147" s="124"/>
      <c r="AJ1147" s="124"/>
      <c r="AK1147" s="124"/>
      <c r="AL1147" s="124"/>
      <c r="AM1147" s="124"/>
      <c r="AN1147" s="124"/>
      <c r="AV1147" s="13"/>
    </row>
    <row r="1148" spans="1:48" x14ac:dyDescent="0.2">
      <c r="Q1148" s="13"/>
      <c r="R1148" s="126"/>
      <c r="S1148" s="126"/>
      <c r="T1148" s="126"/>
      <c r="U1148" s="126"/>
      <c r="V1148" s="126"/>
      <c r="W1148" s="126"/>
      <c r="X1148" s="126"/>
      <c r="Y1148" s="126"/>
      <c r="Z1148" s="126"/>
      <c r="AA1148" s="126"/>
      <c r="AB1148" s="126"/>
      <c r="AC1148" s="126"/>
      <c r="AD1148" s="126"/>
      <c r="AE1148" s="126"/>
      <c r="AF1148" s="126"/>
      <c r="AG1148" s="126"/>
      <c r="AH1148" s="13"/>
      <c r="AI1148" s="124" t="s">
        <v>858</v>
      </c>
      <c r="AJ1148" s="124">
        <v>457.43114906998301</v>
      </c>
      <c r="AK1148" s="124">
        <v>558.75090270807516</v>
      </c>
      <c r="AL1148" s="124">
        <v>652.62945075957964</v>
      </c>
      <c r="AM1148" s="124">
        <v>722.28548355348266</v>
      </c>
      <c r="AN1148" s="124">
        <v>1020.813724743871</v>
      </c>
      <c r="AV1148" s="13"/>
    </row>
    <row r="1149" spans="1:48" x14ac:dyDescent="0.2">
      <c r="Q1149" s="13"/>
      <c r="R1149" s="126"/>
      <c r="S1149" s="126"/>
      <c r="T1149" s="126"/>
      <c r="U1149" s="126"/>
      <c r="V1149" s="126"/>
      <c r="W1149" s="126"/>
      <c r="X1149" s="126"/>
      <c r="Y1149" s="126"/>
      <c r="Z1149" s="126"/>
      <c r="AA1149" s="126"/>
      <c r="AB1149" s="126"/>
      <c r="AC1149" s="126"/>
      <c r="AD1149" s="126"/>
      <c r="AE1149" s="126"/>
      <c r="AF1149" s="126"/>
      <c r="AG1149" s="126"/>
      <c r="AH1149" s="13"/>
      <c r="AI1149" s="124" t="s">
        <v>859</v>
      </c>
      <c r="AJ1149" s="124">
        <v>491.37832466999998</v>
      </c>
      <c r="AK1149" s="124">
        <v>1346.3314246399998</v>
      </c>
      <c r="AL1149" s="124">
        <v>572.58829331999993</v>
      </c>
      <c r="AM1149" s="124">
        <v>539.21285946</v>
      </c>
      <c r="AN1149" s="124">
        <v>673.02295033000007</v>
      </c>
      <c r="AV1149" s="13"/>
    </row>
    <row r="1150" spans="1:48" x14ac:dyDescent="0.2">
      <c r="Q1150" s="13"/>
      <c r="R1150" s="126"/>
      <c r="S1150" s="126"/>
      <c r="T1150" s="126"/>
      <c r="U1150" s="126"/>
      <c r="V1150" s="126"/>
      <c r="W1150" s="126"/>
      <c r="X1150" s="126"/>
      <c r="Y1150" s="126"/>
      <c r="Z1150" s="126"/>
      <c r="AA1150" s="126"/>
      <c r="AB1150" s="126"/>
      <c r="AC1150" s="126"/>
      <c r="AD1150" s="126"/>
      <c r="AE1150" s="126"/>
      <c r="AF1150" s="126"/>
      <c r="AG1150" s="126"/>
      <c r="AH1150" s="13"/>
      <c r="AI1150" s="124" t="s">
        <v>860</v>
      </c>
      <c r="AJ1150" s="124">
        <v>948.80947373998299</v>
      </c>
      <c r="AK1150" s="124">
        <v>1905.0823273480751</v>
      </c>
      <c r="AL1150" s="124">
        <v>1225.2177440795795</v>
      </c>
      <c r="AM1150" s="124">
        <v>1261.4983430134826</v>
      </c>
      <c r="AN1150" s="124">
        <v>1693.836675073871</v>
      </c>
      <c r="AV1150" s="13"/>
    </row>
    <row r="1151" spans="1:48" x14ac:dyDescent="0.2">
      <c r="Q1151" s="13"/>
      <c r="R1151" s="126"/>
      <c r="S1151" s="126"/>
      <c r="T1151" s="126"/>
      <c r="U1151" s="126"/>
      <c r="V1151" s="126"/>
      <c r="W1151" s="126"/>
      <c r="X1151" s="126"/>
      <c r="Y1151" s="126"/>
      <c r="Z1151" s="126"/>
      <c r="AA1151" s="126"/>
      <c r="AB1151" s="126"/>
      <c r="AC1151" s="126"/>
      <c r="AD1151" s="126"/>
      <c r="AE1151" s="126"/>
      <c r="AF1151" s="126"/>
      <c r="AG1151" s="126"/>
      <c r="AH1151" s="13"/>
      <c r="AI1151" s="124" t="s">
        <v>861</v>
      </c>
      <c r="AJ1151" s="124">
        <v>74744.779922958551</v>
      </c>
      <c r="AK1151" s="124">
        <v>76977.732668170749</v>
      </c>
      <c r="AL1151" s="124">
        <v>98708.578588743883</v>
      </c>
      <c r="AM1151" s="124">
        <v>101148.21120390776</v>
      </c>
      <c r="AN1151" s="124">
        <v>100259.6595068982</v>
      </c>
      <c r="AV1151" s="13"/>
    </row>
    <row r="1152" spans="1:48" x14ac:dyDescent="0.2">
      <c r="Q1152" s="13"/>
      <c r="R1152" s="126"/>
      <c r="S1152" s="126"/>
      <c r="T1152" s="126"/>
      <c r="U1152" s="126"/>
      <c r="V1152" s="126"/>
      <c r="W1152" s="126"/>
      <c r="X1152" s="126"/>
      <c r="Y1152" s="126"/>
      <c r="Z1152" s="126"/>
      <c r="AA1152" s="126"/>
      <c r="AB1152" s="126"/>
      <c r="AC1152" s="126"/>
      <c r="AD1152" s="126"/>
      <c r="AE1152" s="126"/>
      <c r="AF1152" s="126"/>
      <c r="AG1152" s="126"/>
      <c r="AH1152" s="13"/>
      <c r="AI1152" s="124" t="s">
        <v>862</v>
      </c>
      <c r="AJ1152" s="124">
        <v>1.2693989797253351E-2</v>
      </c>
      <c r="AK1152" s="124">
        <v>2.4748485845385269E-2</v>
      </c>
      <c r="AL1152" s="124">
        <v>1.2412474798003987E-2</v>
      </c>
      <c r="AM1152" s="124">
        <v>1.2471781042873706E-2</v>
      </c>
      <c r="AN1152" s="124">
        <v>1.6894498579035463E-2</v>
      </c>
      <c r="AV1152" s="13"/>
    </row>
    <row r="1153" spans="17:48" x14ac:dyDescent="0.2">
      <c r="Q1153" s="13"/>
      <c r="R1153" s="126"/>
      <c r="S1153" s="126"/>
      <c r="T1153" s="126"/>
      <c r="U1153" s="126"/>
      <c r="V1153" s="126"/>
      <c r="W1153" s="126"/>
      <c r="X1153" s="126"/>
      <c r="Y1153" s="126"/>
      <c r="Z1153" s="126"/>
      <c r="AA1153" s="126"/>
      <c r="AB1153" s="126"/>
      <c r="AC1153" s="126"/>
      <c r="AD1153" s="126"/>
      <c r="AE1153" s="126"/>
      <c r="AF1153" s="126"/>
      <c r="AG1153" s="126"/>
      <c r="AH1153" s="13"/>
      <c r="AI1153" s="124"/>
      <c r="AJ1153" s="124"/>
      <c r="AK1153" s="124"/>
      <c r="AL1153" s="124"/>
      <c r="AM1153" s="124"/>
      <c r="AN1153" s="124"/>
      <c r="AV1153" s="13"/>
    </row>
    <row r="1154" spans="17:48" x14ac:dyDescent="0.2">
      <c r="Q1154" s="13"/>
      <c r="R1154" s="126"/>
      <c r="S1154" s="126"/>
      <c r="T1154" s="126"/>
      <c r="U1154" s="126"/>
      <c r="V1154" s="126"/>
      <c r="W1154" s="126"/>
      <c r="X1154" s="126"/>
      <c r="Y1154" s="126"/>
      <c r="Z1154" s="126"/>
      <c r="AA1154" s="126"/>
      <c r="AB1154" s="126"/>
      <c r="AC1154" s="126"/>
      <c r="AD1154" s="126"/>
      <c r="AE1154" s="126"/>
      <c r="AF1154" s="126"/>
      <c r="AG1154" s="126"/>
      <c r="AH1154" s="13"/>
      <c r="AI1154" s="124" t="s">
        <v>863</v>
      </c>
      <c r="AJ1154" s="124">
        <v>776.39024074219844</v>
      </c>
      <c r="AK1154" s="124">
        <v>828.81403149578171</v>
      </c>
      <c r="AL1154" s="124">
        <v>1051.2468948202081</v>
      </c>
      <c r="AM1154" s="124">
        <v>964.21301669048546</v>
      </c>
      <c r="AN1154" s="124">
        <v>769.38690546710052</v>
      </c>
      <c r="AV1154" s="13"/>
    </row>
    <row r="1155" spans="17:48" x14ac:dyDescent="0.2">
      <c r="Q1155" s="13"/>
      <c r="R1155" s="126"/>
      <c r="S1155" s="126"/>
      <c r="T1155" s="126"/>
      <c r="U1155" s="126"/>
      <c r="V1155" s="126"/>
      <c r="W1155" s="126"/>
      <c r="X1155" s="126"/>
      <c r="Y1155" s="126"/>
      <c r="Z1155" s="126"/>
      <c r="AA1155" s="126"/>
      <c r="AB1155" s="126"/>
      <c r="AC1155" s="126"/>
      <c r="AD1155" s="126"/>
      <c r="AE1155" s="126"/>
      <c r="AF1155" s="126"/>
      <c r="AG1155" s="126"/>
      <c r="AH1155" s="13"/>
      <c r="AI1155" s="124" t="s">
        <v>864</v>
      </c>
      <c r="AJ1155" s="124">
        <v>-188.80637351431164</v>
      </c>
      <c r="AK1155" s="124">
        <v>-276.43933191748994</v>
      </c>
      <c r="AL1155" s="124">
        <v>-506.20782346294777</v>
      </c>
      <c r="AM1155" s="124">
        <v>340.17430949888211</v>
      </c>
      <c r="AN1155" s="124">
        <v>459.6391366552952</v>
      </c>
      <c r="AV1155" s="13"/>
    </row>
    <row r="1156" spans="17:48" x14ac:dyDescent="0.2">
      <c r="Q1156" s="13"/>
      <c r="R1156" s="126"/>
      <c r="S1156" s="126"/>
      <c r="T1156" s="126"/>
      <c r="U1156" s="126"/>
      <c r="V1156" s="126"/>
      <c r="W1156" s="126"/>
      <c r="X1156" s="126"/>
      <c r="Y1156" s="126"/>
      <c r="Z1156" s="126"/>
      <c r="AA1156" s="126"/>
      <c r="AB1156" s="126"/>
      <c r="AC1156" s="126"/>
      <c r="AD1156" s="126"/>
      <c r="AE1156" s="126"/>
      <c r="AF1156" s="126"/>
      <c r="AG1156" s="126"/>
      <c r="AH1156" s="13"/>
      <c r="AI1156" s="124" t="s">
        <v>865</v>
      </c>
      <c r="AJ1156" s="124">
        <v>-105.31160383480855</v>
      </c>
      <c r="AK1156" s="124">
        <v>676.30751065881077</v>
      </c>
      <c r="AL1156" s="124">
        <v>884.27279801232112</v>
      </c>
      <c r="AM1156" s="124">
        <v>190.6768818688584</v>
      </c>
      <c r="AN1156" s="124">
        <v>1102.464701009457</v>
      </c>
      <c r="AV1156" s="13"/>
    </row>
    <row r="1157" spans="17:48" x14ac:dyDescent="0.2">
      <c r="Q1157" s="13"/>
      <c r="R1157" s="126"/>
      <c r="S1157" s="126"/>
      <c r="T1157" s="126"/>
      <c r="U1157" s="126"/>
      <c r="V1157" s="126"/>
      <c r="W1157" s="126"/>
      <c r="X1157" s="126"/>
      <c r="Y1157" s="126"/>
      <c r="Z1157" s="126"/>
      <c r="AA1157" s="126"/>
      <c r="AB1157" s="126"/>
      <c r="AC1157" s="126"/>
      <c r="AD1157" s="126"/>
      <c r="AE1157" s="126"/>
      <c r="AF1157" s="126"/>
      <c r="AG1157" s="126"/>
      <c r="AH1157" s="13"/>
      <c r="AI1157" s="124" t="s">
        <v>866</v>
      </c>
      <c r="AJ1157" s="124">
        <v>482.27226339307822</v>
      </c>
      <c r="AK1157" s="124">
        <v>1228.6822102371025</v>
      </c>
      <c r="AL1157" s="124">
        <v>1429.3118693695815</v>
      </c>
      <c r="AM1157" s="124">
        <v>1495.0642080582259</v>
      </c>
      <c r="AN1157" s="124">
        <v>2331.4907431318525</v>
      </c>
      <c r="AV1157" s="13"/>
    </row>
    <row r="1158" spans="17:48" x14ac:dyDescent="0.2">
      <c r="Q1158" s="13"/>
      <c r="R1158" s="126"/>
      <c r="S1158" s="126"/>
      <c r="T1158" s="126"/>
      <c r="U1158" s="126"/>
      <c r="V1158" s="126"/>
      <c r="W1158" s="126"/>
      <c r="X1158" s="126"/>
      <c r="Y1158" s="126"/>
      <c r="Z1158" s="126"/>
      <c r="AA1158" s="126"/>
      <c r="AB1158" s="126"/>
      <c r="AC1158" s="126"/>
      <c r="AD1158" s="126"/>
      <c r="AE1158" s="126"/>
      <c r="AF1158" s="126"/>
      <c r="AG1158" s="126"/>
      <c r="AH1158" s="13"/>
      <c r="AI1158" s="124" t="s">
        <v>867</v>
      </c>
      <c r="AJ1158" s="124">
        <v>51177.635702436077</v>
      </c>
      <c r="AK1158" s="124">
        <v>50179.250337642989</v>
      </c>
      <c r="AL1158" s="124">
        <v>48679.092584821134</v>
      </c>
      <c r="AM1158" s="124">
        <v>46121.059950009389</v>
      </c>
      <c r="AN1158" s="124">
        <v>43131.538349729257</v>
      </c>
      <c r="AV1158" s="13"/>
    </row>
    <row r="1159" spans="17:48" x14ac:dyDescent="0.2">
      <c r="Q1159" s="13"/>
      <c r="R1159" s="126"/>
      <c r="S1159" s="126"/>
      <c r="T1159" s="126"/>
      <c r="U1159" s="126"/>
      <c r="V1159" s="126"/>
      <c r="W1159" s="126"/>
      <c r="X1159" s="126"/>
      <c r="Y1159" s="126"/>
      <c r="Z1159" s="126"/>
      <c r="AA1159" s="126"/>
      <c r="AB1159" s="126"/>
      <c r="AC1159" s="126"/>
      <c r="AD1159" s="126"/>
      <c r="AE1159" s="126"/>
      <c r="AF1159" s="126"/>
      <c r="AG1159" s="126"/>
      <c r="AH1159" s="13"/>
      <c r="AI1159" s="124" t="s">
        <v>868</v>
      </c>
      <c r="AJ1159" s="124">
        <v>9.4234963529220214E-3</v>
      </c>
      <c r="AK1159" s="124">
        <v>2.4485862223321848E-2</v>
      </c>
      <c r="AL1159" s="124">
        <v>2.9361925078596519E-2</v>
      </c>
      <c r="AM1159" s="124">
        <v>3.2416085182750042E-2</v>
      </c>
      <c r="AN1159" s="124">
        <v>5.4055357919931171E-2</v>
      </c>
      <c r="AV1159" s="13"/>
    </row>
    <row r="1160" spans="17:48" x14ac:dyDescent="0.2">
      <c r="Q1160" s="13"/>
      <c r="R1160" s="126"/>
      <c r="S1160" s="126"/>
      <c r="T1160" s="126"/>
      <c r="U1160" s="126"/>
      <c r="V1160" s="126"/>
      <c r="W1160" s="126"/>
      <c r="X1160" s="126"/>
      <c r="Y1160" s="126"/>
      <c r="Z1160" s="126"/>
      <c r="AA1160" s="126"/>
      <c r="AB1160" s="126"/>
      <c r="AC1160" s="126"/>
      <c r="AD1160" s="126"/>
      <c r="AE1160" s="126"/>
      <c r="AF1160" s="126"/>
      <c r="AG1160" s="126"/>
      <c r="AH1160" s="13"/>
      <c r="AI1160" s="124" t="s">
        <v>869</v>
      </c>
      <c r="AJ1160" s="124" t="s">
        <v>946</v>
      </c>
      <c r="AK1160" s="124" t="s">
        <v>870</v>
      </c>
      <c r="AL1160" s="124" t="s">
        <v>871</v>
      </c>
      <c r="AM1160" s="124" t="s">
        <v>872</v>
      </c>
      <c r="AN1160" s="124" t="s">
        <v>873</v>
      </c>
      <c r="AV1160" s="13"/>
    </row>
    <row r="1161" spans="17:48" x14ac:dyDescent="0.2">
      <c r="Q1161" s="13"/>
      <c r="R1161" s="126"/>
      <c r="S1161" s="126"/>
      <c r="T1161" s="126"/>
      <c r="U1161" s="126"/>
      <c r="V1161" s="126"/>
      <c r="W1161" s="126"/>
      <c r="X1161" s="126"/>
      <c r="Y1161" s="126"/>
      <c r="Z1161" s="126"/>
      <c r="AA1161" s="126"/>
      <c r="AB1161" s="126"/>
      <c r="AC1161" s="126"/>
      <c r="AD1161" s="126"/>
      <c r="AE1161" s="126"/>
      <c r="AF1161" s="126"/>
      <c r="AG1161" s="126"/>
      <c r="AH1161" s="13"/>
      <c r="AV1161" s="13"/>
    </row>
    <row r="1162" spans="17:48" x14ac:dyDescent="0.2">
      <c r="Q1162" s="13"/>
      <c r="R1162" s="126"/>
      <c r="S1162" s="126"/>
      <c r="T1162" s="126"/>
      <c r="U1162" s="126"/>
      <c r="V1162" s="126"/>
      <c r="W1162" s="126"/>
      <c r="X1162" s="126"/>
      <c r="Y1162" s="126"/>
      <c r="Z1162" s="126"/>
      <c r="AA1162" s="126"/>
      <c r="AB1162" s="126"/>
      <c r="AC1162" s="126"/>
      <c r="AD1162" s="126"/>
      <c r="AE1162" s="126"/>
      <c r="AF1162" s="126"/>
      <c r="AG1162" s="126"/>
      <c r="AH1162" s="13"/>
      <c r="AV1162" s="13"/>
    </row>
    <row r="1163" spans="17:48" x14ac:dyDescent="0.2">
      <c r="Q1163" s="13"/>
      <c r="R1163" s="126"/>
      <c r="S1163" s="126"/>
      <c r="T1163" s="126"/>
      <c r="U1163" s="126"/>
      <c r="V1163" s="126"/>
      <c r="W1163" s="126"/>
      <c r="X1163" s="126"/>
      <c r="Y1163" s="126"/>
      <c r="Z1163" s="126"/>
      <c r="AA1163" s="126"/>
      <c r="AB1163" s="126"/>
      <c r="AC1163" s="126"/>
      <c r="AD1163" s="126"/>
      <c r="AE1163" s="126"/>
      <c r="AF1163" s="126"/>
      <c r="AG1163" s="126"/>
      <c r="AH1163" s="13"/>
      <c r="AV1163" s="13"/>
    </row>
    <row r="1164" spans="17:48" x14ac:dyDescent="0.2">
      <c r="Q1164" s="13"/>
      <c r="R1164" s="126"/>
      <c r="S1164" s="126"/>
      <c r="T1164" s="126"/>
      <c r="U1164" s="126"/>
      <c r="V1164" s="126"/>
      <c r="W1164" s="126"/>
      <c r="X1164" s="126"/>
      <c r="Y1164" s="126"/>
      <c r="Z1164" s="126"/>
      <c r="AA1164" s="126"/>
      <c r="AB1164" s="126"/>
      <c r="AC1164" s="126"/>
      <c r="AD1164" s="126"/>
      <c r="AE1164" s="126"/>
      <c r="AF1164" s="126"/>
      <c r="AG1164" s="126"/>
      <c r="AH1164" s="13"/>
      <c r="AV1164" s="13"/>
    </row>
    <row r="1165" spans="17:48" x14ac:dyDescent="0.2">
      <c r="Q1165" s="13"/>
      <c r="R1165" s="126"/>
      <c r="S1165" s="126"/>
      <c r="T1165" s="126"/>
      <c r="U1165" s="126"/>
      <c r="V1165" s="126"/>
      <c r="W1165" s="126"/>
      <c r="X1165" s="126"/>
      <c r="Y1165" s="126"/>
      <c r="Z1165" s="126"/>
      <c r="AA1165" s="126"/>
      <c r="AB1165" s="126"/>
      <c r="AC1165" s="126"/>
      <c r="AD1165" s="126"/>
      <c r="AE1165" s="126"/>
      <c r="AF1165" s="126"/>
      <c r="AG1165" s="126"/>
      <c r="AH1165" s="13"/>
      <c r="AV1165" s="13"/>
    </row>
    <row r="1166" spans="17:48" x14ac:dyDescent="0.2">
      <c r="Q1166" s="13"/>
      <c r="R1166" s="126"/>
      <c r="S1166" s="126"/>
      <c r="T1166" s="126"/>
      <c r="U1166" s="126"/>
      <c r="V1166" s="126"/>
      <c r="W1166" s="126"/>
      <c r="X1166" s="126"/>
      <c r="Y1166" s="126"/>
      <c r="Z1166" s="126"/>
      <c r="AA1166" s="126"/>
      <c r="AB1166" s="126"/>
      <c r="AC1166" s="126"/>
      <c r="AD1166" s="126"/>
      <c r="AE1166" s="126"/>
      <c r="AF1166" s="126"/>
      <c r="AG1166" s="126"/>
      <c r="AH1166" s="13"/>
      <c r="AV1166" s="13"/>
    </row>
    <row r="1167" spans="17:48" x14ac:dyDescent="0.2">
      <c r="Q1167" s="13"/>
      <c r="R1167" s="126"/>
      <c r="S1167" s="126"/>
      <c r="T1167" s="126"/>
      <c r="U1167" s="126"/>
      <c r="V1167" s="126"/>
      <c r="W1167" s="126"/>
      <c r="X1167" s="126"/>
      <c r="Y1167" s="126"/>
      <c r="Z1167" s="126"/>
      <c r="AA1167" s="126"/>
      <c r="AB1167" s="126"/>
      <c r="AC1167" s="126"/>
      <c r="AD1167" s="126"/>
      <c r="AE1167" s="126"/>
      <c r="AF1167" s="126"/>
      <c r="AG1167" s="126"/>
      <c r="AH1167" s="13"/>
      <c r="AV1167" s="13"/>
    </row>
    <row r="1168" spans="17:48" x14ac:dyDescent="0.2">
      <c r="Q1168" s="13"/>
      <c r="R1168" s="126"/>
      <c r="S1168" s="126"/>
      <c r="T1168" s="126"/>
      <c r="U1168" s="126"/>
      <c r="V1168" s="126"/>
      <c r="W1168" s="126"/>
      <c r="X1168" s="126"/>
      <c r="Y1168" s="126"/>
      <c r="Z1168" s="126"/>
      <c r="AA1168" s="126"/>
      <c r="AB1168" s="126"/>
      <c r="AC1168" s="126"/>
      <c r="AD1168" s="126"/>
      <c r="AE1168" s="126"/>
      <c r="AF1168" s="126"/>
      <c r="AG1168" s="126"/>
      <c r="AH1168" s="13"/>
      <c r="AV1168" s="13"/>
    </row>
    <row r="1169" spans="1:48" x14ac:dyDescent="0.2">
      <c r="Q1169" s="13"/>
      <c r="R1169" s="126"/>
      <c r="S1169" s="126"/>
      <c r="T1169" s="126"/>
      <c r="U1169" s="126"/>
      <c r="V1169" s="126"/>
      <c r="W1169" s="126"/>
      <c r="X1169" s="126"/>
      <c r="Y1169" s="126"/>
      <c r="Z1169" s="126"/>
      <c r="AA1169" s="126"/>
      <c r="AB1169" s="126"/>
      <c r="AC1169" s="126"/>
      <c r="AD1169" s="126"/>
      <c r="AE1169" s="126"/>
      <c r="AF1169" s="126"/>
      <c r="AG1169" s="126"/>
      <c r="AH1169" s="13"/>
      <c r="AV1169" s="13"/>
    </row>
    <row r="1170" spans="1:48" x14ac:dyDescent="0.2">
      <c r="Q1170" s="13"/>
      <c r="R1170" s="126"/>
      <c r="S1170" s="126"/>
      <c r="T1170" s="126"/>
      <c r="U1170" s="126"/>
      <c r="V1170" s="126"/>
      <c r="W1170" s="126"/>
      <c r="X1170" s="126"/>
      <c r="Y1170" s="126"/>
      <c r="Z1170" s="126"/>
      <c r="AA1170" s="126"/>
      <c r="AB1170" s="126"/>
      <c r="AC1170" s="126"/>
      <c r="AD1170" s="126"/>
      <c r="AE1170" s="126"/>
      <c r="AF1170" s="126"/>
      <c r="AG1170" s="126"/>
      <c r="AH1170" s="13"/>
      <c r="AV1170" s="13"/>
    </row>
    <row r="1171" spans="1:48" x14ac:dyDescent="0.2">
      <c r="Q1171" s="13"/>
      <c r="R1171" s="126"/>
      <c r="S1171" s="126"/>
      <c r="T1171" s="126"/>
      <c r="U1171" s="126"/>
      <c r="V1171" s="126"/>
      <c r="W1171" s="126"/>
      <c r="X1171" s="126"/>
      <c r="Y1171" s="126"/>
      <c r="Z1171" s="126"/>
      <c r="AA1171" s="126"/>
      <c r="AB1171" s="126"/>
      <c r="AC1171" s="126"/>
      <c r="AD1171" s="126"/>
      <c r="AE1171" s="126"/>
      <c r="AF1171" s="126"/>
      <c r="AG1171" s="126"/>
      <c r="AH1171" s="13"/>
      <c r="AV1171" s="13"/>
    </row>
    <row r="1172" spans="1:48" x14ac:dyDescent="0.2">
      <c r="Q1172" s="13"/>
      <c r="R1172" s="126"/>
      <c r="S1172" s="126"/>
      <c r="T1172" s="126"/>
      <c r="U1172" s="126"/>
      <c r="V1172" s="126"/>
      <c r="W1172" s="126"/>
      <c r="X1172" s="126"/>
      <c r="Y1172" s="126"/>
      <c r="Z1172" s="126"/>
      <c r="AA1172" s="126"/>
      <c r="AB1172" s="126"/>
      <c r="AC1172" s="126"/>
      <c r="AD1172" s="126"/>
      <c r="AE1172" s="126"/>
      <c r="AF1172" s="126"/>
      <c r="AG1172" s="126"/>
      <c r="AH1172" s="13"/>
      <c r="AV1172" s="13"/>
    </row>
    <row r="1173" spans="1:48" x14ac:dyDescent="0.2">
      <c r="Q1173" s="13"/>
      <c r="R1173" s="126"/>
      <c r="S1173" s="126"/>
      <c r="T1173" s="126"/>
      <c r="U1173" s="126"/>
      <c r="V1173" s="126"/>
      <c r="W1173" s="126"/>
      <c r="X1173" s="126"/>
      <c r="Y1173" s="126"/>
      <c r="Z1173" s="126"/>
      <c r="AA1173" s="126"/>
      <c r="AB1173" s="126"/>
      <c r="AC1173" s="126"/>
      <c r="AD1173" s="126"/>
      <c r="AE1173" s="126"/>
      <c r="AF1173" s="126"/>
      <c r="AG1173" s="126"/>
      <c r="AH1173" s="13"/>
      <c r="AV1173" s="13"/>
    </row>
    <row r="1174" spans="1:48" x14ac:dyDescent="0.2">
      <c r="A1174" s="122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</row>
    <row r="1175" spans="1:48" x14ac:dyDescent="0.2">
      <c r="Q1175" s="13"/>
      <c r="R1175" s="126"/>
      <c r="S1175" s="126"/>
      <c r="T1175" s="126"/>
      <c r="U1175" s="126"/>
      <c r="V1175" s="126"/>
      <c r="W1175" s="126"/>
      <c r="X1175" s="126"/>
      <c r="Y1175" s="126"/>
      <c r="Z1175" s="126"/>
      <c r="AA1175" s="126"/>
      <c r="AB1175" s="126"/>
      <c r="AC1175" s="126"/>
      <c r="AD1175" s="126"/>
      <c r="AE1175" s="126"/>
      <c r="AF1175" s="126"/>
      <c r="AG1175" s="126"/>
      <c r="AH1175" s="13"/>
      <c r="AV1175" s="13"/>
    </row>
    <row r="1176" spans="1:48" x14ac:dyDescent="0.2">
      <c r="A1176" s="123" t="s">
        <v>874</v>
      </c>
      <c r="Q1176" s="13"/>
      <c r="R1176" s="123" t="s">
        <v>891</v>
      </c>
      <c r="S1176" s="126"/>
      <c r="T1176" s="126"/>
      <c r="U1176" s="126"/>
      <c r="V1176" s="126"/>
      <c r="W1176" s="126"/>
      <c r="X1176" s="126"/>
      <c r="Y1176" s="126"/>
      <c r="Z1176" s="126"/>
      <c r="AA1176" s="126"/>
      <c r="AB1176" s="126"/>
      <c r="AC1176" s="126"/>
      <c r="AD1176" s="126"/>
      <c r="AE1176" s="126"/>
      <c r="AF1176" s="126"/>
      <c r="AG1176" s="126"/>
      <c r="AH1176" s="13"/>
      <c r="AV1176" s="13"/>
    </row>
    <row r="1177" spans="1:48" x14ac:dyDescent="0.2">
      <c r="Q1177" s="13"/>
      <c r="R1177" s="126"/>
      <c r="S1177" s="126"/>
      <c r="T1177" s="126"/>
      <c r="U1177" s="126"/>
      <c r="V1177" s="126"/>
      <c r="W1177" s="126"/>
      <c r="X1177" s="12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3"/>
      <c r="AV1177" s="13"/>
    </row>
    <row r="1178" spans="1:48" x14ac:dyDescent="0.2">
      <c r="Q1178" s="13"/>
      <c r="R1178" s="126"/>
      <c r="S1178" s="126"/>
      <c r="T1178" s="126"/>
      <c r="U1178" s="126"/>
      <c r="V1178" s="126"/>
      <c r="W1178" s="126"/>
      <c r="X1178" s="12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3"/>
      <c r="AV1178" s="13"/>
    </row>
    <row r="1179" spans="1:48" x14ac:dyDescent="0.2">
      <c r="Q1179" s="13"/>
      <c r="R1179" s="126"/>
      <c r="S1179" s="126"/>
      <c r="T1179" s="126"/>
      <c r="U1179" s="126"/>
      <c r="V1179" s="126"/>
      <c r="W1179" s="126"/>
      <c r="X1179" s="12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3"/>
      <c r="AV1179" s="13"/>
    </row>
    <row r="1180" spans="1:48" x14ac:dyDescent="0.2">
      <c r="Q1180" s="13"/>
      <c r="R1180" s="126"/>
      <c r="S1180" s="126"/>
      <c r="T1180" s="126"/>
      <c r="U1180" s="126"/>
      <c r="V1180" s="126"/>
      <c r="W1180" s="126"/>
      <c r="X1180" s="12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3"/>
      <c r="AV1180" s="13"/>
    </row>
    <row r="1181" spans="1:48" x14ac:dyDescent="0.2">
      <c r="Q1181" s="13"/>
      <c r="R1181" s="126"/>
      <c r="S1181" s="126"/>
      <c r="T1181" s="126"/>
      <c r="U1181" s="126"/>
      <c r="V1181" s="126"/>
      <c r="W1181" s="126"/>
      <c r="X1181" s="12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3"/>
      <c r="AV1181" s="13"/>
    </row>
    <row r="1182" spans="1:48" x14ac:dyDescent="0.2">
      <c r="Q1182" s="13"/>
      <c r="R1182" s="126"/>
      <c r="S1182" s="126"/>
      <c r="T1182" s="126"/>
      <c r="U1182" s="126"/>
      <c r="V1182" s="126"/>
      <c r="W1182" s="126"/>
      <c r="X1182" s="12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3"/>
      <c r="AV1182" s="13"/>
    </row>
    <row r="1183" spans="1:48" x14ac:dyDescent="0.2">
      <c r="Q1183" s="13"/>
      <c r="R1183" s="126"/>
      <c r="S1183" s="126"/>
      <c r="T1183" s="126"/>
      <c r="U1183" s="126"/>
      <c r="V1183" s="126"/>
      <c r="W1183" s="126"/>
      <c r="X1183" s="12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3"/>
      <c r="AV1183" s="13"/>
    </row>
    <row r="1184" spans="1:48" x14ac:dyDescent="0.2">
      <c r="Q1184" s="13"/>
      <c r="R1184" s="126"/>
      <c r="S1184" s="126"/>
      <c r="T1184" s="126"/>
      <c r="U1184" s="126"/>
      <c r="V1184" s="126"/>
      <c r="W1184" s="126"/>
      <c r="X1184" s="12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3"/>
      <c r="AV1184" s="13"/>
    </row>
    <row r="1185" spans="17:48" x14ac:dyDescent="0.2">
      <c r="Q1185" s="13"/>
      <c r="R1185" s="126"/>
      <c r="S1185" s="126"/>
      <c r="T1185" s="126"/>
      <c r="U1185" s="126"/>
      <c r="V1185" s="126"/>
      <c r="W1185" s="126"/>
      <c r="X1185" s="12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3"/>
      <c r="AV1185" s="13"/>
    </row>
    <row r="1186" spans="17:48" x14ac:dyDescent="0.2">
      <c r="Q1186" s="13"/>
      <c r="R1186" s="126"/>
      <c r="S1186" s="126"/>
      <c r="T1186" s="126"/>
      <c r="U1186" s="126"/>
      <c r="V1186" s="126"/>
      <c r="W1186" s="126"/>
      <c r="X1186" s="12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3"/>
      <c r="AV1186" s="13"/>
    </row>
    <row r="1187" spans="17:48" x14ac:dyDescent="0.2">
      <c r="Q1187" s="13"/>
      <c r="R1187" s="126"/>
      <c r="S1187" s="126"/>
      <c r="T1187" s="126"/>
      <c r="U1187" s="126"/>
      <c r="V1187" s="126"/>
      <c r="W1187" s="126"/>
      <c r="X1187" s="12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3"/>
      <c r="AV1187" s="13"/>
    </row>
    <row r="1188" spans="17:48" x14ac:dyDescent="0.2">
      <c r="Q1188" s="13"/>
      <c r="R1188" s="126"/>
      <c r="S1188" s="126"/>
      <c r="T1188" s="126"/>
      <c r="U1188" s="126"/>
      <c r="V1188" s="126"/>
      <c r="W1188" s="126"/>
      <c r="X1188" s="126"/>
      <c r="Y1188" s="126"/>
      <c r="Z1188" s="126"/>
      <c r="AA1188" s="126"/>
      <c r="AB1188" s="126"/>
      <c r="AC1188" s="126"/>
      <c r="AD1188" s="126"/>
      <c r="AE1188" s="126"/>
      <c r="AF1188" s="126"/>
      <c r="AG1188" s="126"/>
      <c r="AH1188" s="13"/>
      <c r="AV1188" s="13"/>
    </row>
    <row r="1189" spans="17:48" x14ac:dyDescent="0.2">
      <c r="Q1189" s="13"/>
      <c r="R1189" s="126"/>
      <c r="S1189" s="126"/>
      <c r="T1189" s="126"/>
      <c r="U1189" s="126"/>
      <c r="V1189" s="126"/>
      <c r="W1189" s="126"/>
      <c r="X1189" s="126"/>
      <c r="Y1189" s="126"/>
      <c r="Z1189" s="126"/>
      <c r="AA1189" s="126"/>
      <c r="AB1189" s="126"/>
      <c r="AC1189" s="126"/>
      <c r="AD1189" s="126"/>
      <c r="AE1189" s="126"/>
      <c r="AF1189" s="126"/>
      <c r="AG1189" s="126"/>
      <c r="AH1189" s="13"/>
      <c r="AV1189" s="13"/>
    </row>
    <row r="1190" spans="17:48" x14ac:dyDescent="0.2">
      <c r="Q1190" s="13"/>
      <c r="R1190" s="126"/>
      <c r="S1190" s="126"/>
      <c r="T1190" s="126"/>
      <c r="U1190" s="126"/>
      <c r="V1190" s="126"/>
      <c r="W1190" s="126"/>
      <c r="X1190" s="126"/>
      <c r="Y1190" s="126"/>
      <c r="Z1190" s="126"/>
      <c r="AA1190" s="126"/>
      <c r="AB1190" s="126"/>
      <c r="AC1190" s="126"/>
      <c r="AD1190" s="126"/>
      <c r="AE1190" s="126"/>
      <c r="AF1190" s="126"/>
      <c r="AG1190" s="126"/>
      <c r="AH1190" s="13"/>
      <c r="AV1190" s="13"/>
    </row>
    <row r="1191" spans="17:48" x14ac:dyDescent="0.2">
      <c r="Q1191" s="13"/>
      <c r="R1191" s="126"/>
      <c r="S1191" s="126"/>
      <c r="T1191" s="126"/>
      <c r="U1191" s="126"/>
      <c r="V1191" s="126"/>
      <c r="W1191" s="126"/>
      <c r="X1191" s="126"/>
      <c r="Y1191" s="126"/>
      <c r="Z1191" s="126"/>
      <c r="AA1191" s="126"/>
      <c r="AB1191" s="126"/>
      <c r="AC1191" s="126"/>
      <c r="AD1191" s="126"/>
      <c r="AE1191" s="126"/>
      <c r="AF1191" s="126"/>
      <c r="AG1191" s="126"/>
      <c r="AH1191" s="13"/>
      <c r="AV1191" s="13"/>
    </row>
    <row r="1192" spans="17:48" x14ac:dyDescent="0.2">
      <c r="Q1192" s="13"/>
      <c r="R1192" s="126"/>
      <c r="S1192" s="126"/>
      <c r="T1192" s="126"/>
      <c r="U1192" s="126"/>
      <c r="V1192" s="126"/>
      <c r="W1192" s="126"/>
      <c r="X1192" s="126"/>
      <c r="Y1192" s="126"/>
      <c r="Z1192" s="126"/>
      <c r="AA1192" s="126"/>
      <c r="AB1192" s="126"/>
      <c r="AC1192" s="126"/>
      <c r="AD1192" s="126"/>
      <c r="AE1192" s="126"/>
      <c r="AF1192" s="126"/>
      <c r="AG1192" s="126"/>
      <c r="AH1192" s="13"/>
      <c r="AV1192" s="13"/>
    </row>
    <row r="1193" spans="17:48" x14ac:dyDescent="0.2">
      <c r="Q1193" s="13"/>
      <c r="R1193" s="126"/>
      <c r="S1193" s="126"/>
      <c r="T1193" s="126"/>
      <c r="U1193" s="126"/>
      <c r="V1193" s="126"/>
      <c r="W1193" s="126"/>
      <c r="X1193" s="126"/>
      <c r="Y1193" s="126"/>
      <c r="Z1193" s="126"/>
      <c r="AA1193" s="126"/>
      <c r="AB1193" s="126"/>
      <c r="AC1193" s="126"/>
      <c r="AD1193" s="126"/>
      <c r="AE1193" s="126"/>
      <c r="AF1193" s="126"/>
      <c r="AG1193" s="126"/>
      <c r="AH1193" s="13"/>
      <c r="AV1193" s="13"/>
    </row>
    <row r="1194" spans="17:48" x14ac:dyDescent="0.2">
      <c r="Q1194" s="13"/>
      <c r="R1194" s="126"/>
      <c r="S1194" s="126"/>
      <c r="T1194" s="126"/>
      <c r="U1194" s="126"/>
      <c r="V1194" s="126"/>
      <c r="W1194" s="126"/>
      <c r="X1194" s="126"/>
      <c r="Y1194" s="126"/>
      <c r="Z1194" s="126"/>
      <c r="AA1194" s="126"/>
      <c r="AB1194" s="126"/>
      <c r="AC1194" s="126"/>
      <c r="AD1194" s="126"/>
      <c r="AE1194" s="126"/>
      <c r="AF1194" s="126"/>
      <c r="AG1194" s="126"/>
      <c r="AH1194" s="13"/>
      <c r="AV1194" s="13"/>
    </row>
    <row r="1195" spans="17:48" x14ac:dyDescent="0.2">
      <c r="Q1195" s="13"/>
      <c r="R1195" s="126"/>
      <c r="S1195" s="126"/>
      <c r="T1195" s="126"/>
      <c r="U1195" s="126"/>
      <c r="V1195" s="126"/>
      <c r="W1195" s="126"/>
      <c r="X1195" s="126"/>
      <c r="Y1195" s="126"/>
      <c r="Z1195" s="126"/>
      <c r="AA1195" s="126"/>
      <c r="AB1195" s="126"/>
      <c r="AC1195" s="126"/>
      <c r="AD1195" s="126"/>
      <c r="AE1195" s="126"/>
      <c r="AF1195" s="126"/>
      <c r="AG1195" s="126"/>
      <c r="AH1195" s="13"/>
      <c r="AV1195" s="13"/>
    </row>
    <row r="1196" spans="17:48" x14ac:dyDescent="0.2">
      <c r="Q1196" s="13"/>
      <c r="R1196" s="126"/>
      <c r="S1196" s="126"/>
      <c r="T1196" s="126"/>
      <c r="U1196" s="126"/>
      <c r="V1196" s="126"/>
      <c r="W1196" s="126"/>
      <c r="X1196" s="126"/>
      <c r="Y1196" s="126"/>
      <c r="Z1196" s="126"/>
      <c r="AA1196" s="126"/>
      <c r="AB1196" s="126"/>
      <c r="AC1196" s="126"/>
      <c r="AD1196" s="126"/>
      <c r="AE1196" s="126"/>
      <c r="AF1196" s="126"/>
      <c r="AG1196" s="126"/>
      <c r="AH1196" s="13"/>
      <c r="AV1196" s="13"/>
    </row>
    <row r="1197" spans="17:48" x14ac:dyDescent="0.2">
      <c r="Q1197" s="13"/>
      <c r="R1197" s="126"/>
      <c r="S1197" s="126"/>
      <c r="T1197" s="126"/>
      <c r="U1197" s="126"/>
      <c r="V1197" s="126"/>
      <c r="W1197" s="126"/>
      <c r="X1197" s="126"/>
      <c r="Y1197" s="126"/>
      <c r="Z1197" s="126"/>
      <c r="AA1197" s="126"/>
      <c r="AB1197" s="126"/>
      <c r="AC1197" s="126"/>
      <c r="AD1197" s="126"/>
      <c r="AE1197" s="126"/>
      <c r="AF1197" s="126"/>
      <c r="AG1197" s="126"/>
      <c r="AH1197" s="13"/>
      <c r="AV1197" s="13"/>
    </row>
    <row r="1198" spans="17:48" x14ac:dyDescent="0.2">
      <c r="Q1198" s="13"/>
      <c r="R1198" s="126"/>
      <c r="S1198" s="126"/>
      <c r="T1198" s="126"/>
      <c r="U1198" s="126"/>
      <c r="V1198" s="126"/>
      <c r="W1198" s="126"/>
      <c r="X1198" s="126"/>
      <c r="Y1198" s="126"/>
      <c r="Z1198" s="126"/>
      <c r="AA1198" s="126"/>
      <c r="AB1198" s="126"/>
      <c r="AC1198" s="126"/>
      <c r="AD1198" s="126"/>
      <c r="AE1198" s="126"/>
      <c r="AF1198" s="126"/>
      <c r="AG1198" s="126"/>
      <c r="AH1198" s="13"/>
      <c r="AV1198" s="13"/>
    </row>
    <row r="1199" spans="17:48" x14ac:dyDescent="0.2">
      <c r="Q1199" s="13"/>
      <c r="R1199" s="126"/>
      <c r="S1199" s="126"/>
      <c r="T1199" s="126"/>
      <c r="U1199" s="126"/>
      <c r="V1199" s="126"/>
      <c r="W1199" s="126"/>
      <c r="X1199" s="126"/>
      <c r="Y1199" s="126"/>
      <c r="Z1199" s="126"/>
      <c r="AA1199" s="126"/>
      <c r="AB1199" s="126"/>
      <c r="AC1199" s="126"/>
      <c r="AD1199" s="126"/>
      <c r="AE1199" s="126"/>
      <c r="AF1199" s="126"/>
      <c r="AG1199" s="126"/>
      <c r="AH1199" s="13"/>
      <c r="AV1199" s="13"/>
    </row>
    <row r="1200" spans="17:48" x14ac:dyDescent="0.2">
      <c r="Q1200" s="13"/>
      <c r="R1200" s="126"/>
      <c r="S1200" s="126"/>
      <c r="T1200" s="126"/>
      <c r="U1200" s="126"/>
      <c r="V1200" s="126"/>
      <c r="W1200" s="126"/>
      <c r="X1200" s="126"/>
      <c r="Y1200" s="126"/>
      <c r="Z1200" s="126"/>
      <c r="AA1200" s="126"/>
      <c r="AB1200" s="126"/>
      <c r="AC1200" s="126"/>
      <c r="AD1200" s="126"/>
      <c r="AE1200" s="126"/>
      <c r="AF1200" s="126"/>
      <c r="AG1200" s="126"/>
      <c r="AH1200" s="13"/>
      <c r="AV1200" s="13"/>
    </row>
    <row r="1201" spans="17:48" x14ac:dyDescent="0.2">
      <c r="Q1201" s="13"/>
      <c r="R1201" s="126"/>
      <c r="S1201" s="126"/>
      <c r="T1201" s="126"/>
      <c r="U1201" s="126"/>
      <c r="V1201" s="126"/>
      <c r="W1201" s="126"/>
      <c r="X1201" s="126"/>
      <c r="Y1201" s="126"/>
      <c r="Z1201" s="126"/>
      <c r="AA1201" s="126"/>
      <c r="AB1201" s="126"/>
      <c r="AC1201" s="126"/>
      <c r="AD1201" s="126"/>
      <c r="AE1201" s="126"/>
      <c r="AF1201" s="126"/>
      <c r="AG1201" s="126"/>
      <c r="AH1201" s="13"/>
      <c r="AV1201" s="13"/>
    </row>
    <row r="1202" spans="17:48" x14ac:dyDescent="0.2">
      <c r="Q1202" s="13"/>
      <c r="R1202" s="126"/>
      <c r="S1202" s="126"/>
      <c r="T1202" s="126"/>
      <c r="U1202" s="126"/>
      <c r="V1202" s="126"/>
      <c r="W1202" s="126"/>
      <c r="X1202" s="126"/>
      <c r="Y1202" s="126"/>
      <c r="Z1202" s="126"/>
      <c r="AA1202" s="126"/>
      <c r="AB1202" s="126"/>
      <c r="AC1202" s="126"/>
      <c r="AD1202" s="126"/>
      <c r="AE1202" s="126"/>
      <c r="AF1202" s="126"/>
      <c r="AG1202" s="126"/>
      <c r="AH1202" s="13"/>
      <c r="AV1202" s="13"/>
    </row>
    <row r="1203" spans="17:48" x14ac:dyDescent="0.2">
      <c r="Q1203" s="13"/>
      <c r="R1203" s="126"/>
      <c r="S1203" s="126"/>
      <c r="T1203" s="126"/>
      <c r="U1203" s="126"/>
      <c r="V1203" s="126"/>
      <c r="W1203" s="126"/>
      <c r="X1203" s="126"/>
      <c r="Y1203" s="126"/>
      <c r="Z1203" s="126"/>
      <c r="AA1203" s="126"/>
      <c r="AB1203" s="126"/>
      <c r="AC1203" s="126"/>
      <c r="AD1203" s="126"/>
      <c r="AE1203" s="126"/>
      <c r="AF1203" s="126"/>
      <c r="AG1203" s="126"/>
      <c r="AH1203" s="13"/>
      <c r="AV1203" s="13"/>
    </row>
    <row r="1204" spans="17:48" x14ac:dyDescent="0.2">
      <c r="Q1204" s="13"/>
      <c r="R1204" s="126"/>
      <c r="S1204" s="126"/>
      <c r="T1204" s="126"/>
      <c r="U1204" s="126"/>
      <c r="V1204" s="126"/>
      <c r="W1204" s="126"/>
      <c r="X1204" s="126"/>
      <c r="Y1204" s="126"/>
      <c r="Z1204" s="126"/>
      <c r="AA1204" s="126"/>
      <c r="AB1204" s="126"/>
      <c r="AC1204" s="126"/>
      <c r="AD1204" s="126"/>
      <c r="AE1204" s="126"/>
      <c r="AF1204" s="126"/>
      <c r="AG1204" s="126"/>
      <c r="AH1204" s="13"/>
      <c r="AV1204" s="13"/>
    </row>
    <row r="1205" spans="17:48" x14ac:dyDescent="0.2">
      <c r="Q1205" s="13"/>
      <c r="R1205" s="126"/>
      <c r="S1205" s="126"/>
      <c r="T1205" s="126"/>
      <c r="U1205" s="126"/>
      <c r="V1205" s="126"/>
      <c r="W1205" s="126"/>
      <c r="X1205" s="126"/>
      <c r="Y1205" s="126"/>
      <c r="Z1205" s="126"/>
      <c r="AA1205" s="126"/>
      <c r="AB1205" s="126"/>
      <c r="AC1205" s="126"/>
      <c r="AD1205" s="126"/>
      <c r="AE1205" s="126"/>
      <c r="AF1205" s="126"/>
      <c r="AG1205" s="126"/>
      <c r="AH1205" s="13"/>
      <c r="AV1205" s="13"/>
    </row>
    <row r="1206" spans="17:48" x14ac:dyDescent="0.2">
      <c r="Q1206" s="13"/>
      <c r="R1206" s="126"/>
      <c r="S1206" s="126"/>
      <c r="T1206" s="126"/>
      <c r="U1206" s="126"/>
      <c r="V1206" s="126"/>
      <c r="W1206" s="126"/>
      <c r="X1206" s="126"/>
      <c r="Y1206" s="126"/>
      <c r="Z1206" s="126"/>
      <c r="AA1206" s="126"/>
      <c r="AB1206" s="126"/>
      <c r="AC1206" s="126"/>
      <c r="AD1206" s="126"/>
      <c r="AE1206" s="126"/>
      <c r="AF1206" s="126"/>
      <c r="AG1206" s="126"/>
      <c r="AH1206" s="13"/>
      <c r="AV1206" s="13"/>
    </row>
    <row r="1207" spans="17:48" x14ac:dyDescent="0.2">
      <c r="Q1207" s="13"/>
      <c r="R1207" s="126"/>
      <c r="S1207" s="126"/>
      <c r="T1207" s="126"/>
      <c r="U1207" s="126"/>
      <c r="V1207" s="126"/>
      <c r="W1207" s="126"/>
      <c r="X1207" s="126"/>
      <c r="Y1207" s="126"/>
      <c r="Z1207" s="126"/>
      <c r="AA1207" s="126"/>
      <c r="AB1207" s="126"/>
      <c r="AC1207" s="126"/>
      <c r="AD1207" s="126"/>
      <c r="AE1207" s="126"/>
      <c r="AF1207" s="126"/>
      <c r="AG1207" s="126"/>
      <c r="AH1207" s="13"/>
      <c r="AV1207" s="13"/>
    </row>
    <row r="1208" spans="17:48" x14ac:dyDescent="0.2">
      <c r="Q1208" s="13"/>
      <c r="R1208" s="126"/>
      <c r="S1208" s="126"/>
      <c r="T1208" s="126"/>
      <c r="U1208" s="126"/>
      <c r="V1208" s="126"/>
      <c r="W1208" s="126"/>
      <c r="X1208" s="126"/>
      <c r="Y1208" s="126"/>
      <c r="Z1208" s="126"/>
      <c r="AA1208" s="126"/>
      <c r="AB1208" s="126"/>
      <c r="AC1208" s="126"/>
      <c r="AD1208" s="126"/>
      <c r="AE1208" s="126"/>
      <c r="AF1208" s="126"/>
      <c r="AG1208" s="126"/>
      <c r="AH1208" s="13"/>
      <c r="AV1208" s="13"/>
    </row>
    <row r="1209" spans="17:48" x14ac:dyDescent="0.2">
      <c r="Q1209" s="13"/>
      <c r="R1209" s="126"/>
      <c r="S1209" s="126"/>
      <c r="T1209" s="126"/>
      <c r="U1209" s="126"/>
      <c r="V1209" s="126"/>
      <c r="W1209" s="126"/>
      <c r="X1209" s="126"/>
      <c r="Y1209" s="126"/>
      <c r="Z1209" s="126"/>
      <c r="AA1209" s="126"/>
      <c r="AB1209" s="126"/>
      <c r="AC1209" s="126"/>
      <c r="AD1209" s="126"/>
      <c r="AE1209" s="126"/>
      <c r="AF1209" s="126"/>
      <c r="AG1209" s="126"/>
      <c r="AH1209" s="13"/>
      <c r="AV1209" s="13"/>
    </row>
    <row r="1210" spans="17:48" x14ac:dyDescent="0.2">
      <c r="Q1210" s="13"/>
      <c r="R1210" s="126"/>
      <c r="S1210" s="126"/>
      <c r="T1210" s="126"/>
      <c r="U1210" s="126"/>
      <c r="V1210" s="126"/>
      <c r="W1210" s="126"/>
      <c r="X1210" s="126"/>
      <c r="Y1210" s="126"/>
      <c r="Z1210" s="126"/>
      <c r="AA1210" s="126"/>
      <c r="AB1210" s="126"/>
      <c r="AC1210" s="126"/>
      <c r="AD1210" s="126"/>
      <c r="AE1210" s="126"/>
      <c r="AF1210" s="126"/>
      <c r="AG1210" s="126"/>
      <c r="AH1210" s="13"/>
      <c r="AV1210" s="13"/>
    </row>
    <row r="1211" spans="17:48" x14ac:dyDescent="0.2">
      <c r="Q1211" s="13"/>
      <c r="R1211" s="126"/>
      <c r="S1211" s="126"/>
      <c r="T1211" s="126"/>
      <c r="U1211" s="126"/>
      <c r="V1211" s="126"/>
      <c r="W1211" s="126"/>
      <c r="X1211" s="126"/>
      <c r="Y1211" s="126"/>
      <c r="Z1211" s="126"/>
      <c r="AA1211" s="126"/>
      <c r="AB1211" s="126"/>
      <c r="AC1211" s="126"/>
      <c r="AD1211" s="126"/>
      <c r="AE1211" s="126"/>
      <c r="AF1211" s="126"/>
      <c r="AG1211" s="126"/>
      <c r="AH1211" s="13"/>
      <c r="AV1211" s="13"/>
    </row>
    <row r="1212" spans="17:48" x14ac:dyDescent="0.2">
      <c r="Q1212" s="13"/>
      <c r="R1212" s="126"/>
      <c r="S1212" s="126"/>
      <c r="T1212" s="126"/>
      <c r="U1212" s="126"/>
      <c r="V1212" s="126"/>
      <c r="W1212" s="126"/>
      <c r="X1212" s="126"/>
      <c r="Y1212" s="126"/>
      <c r="Z1212" s="126"/>
      <c r="AA1212" s="126"/>
      <c r="AB1212" s="126"/>
      <c r="AC1212" s="126"/>
      <c r="AD1212" s="126"/>
      <c r="AE1212" s="126"/>
      <c r="AF1212" s="126"/>
      <c r="AG1212" s="126"/>
      <c r="AH1212" s="13"/>
      <c r="AV1212" s="13"/>
    </row>
    <row r="1213" spans="17:48" x14ac:dyDescent="0.2">
      <c r="Q1213" s="13"/>
      <c r="R1213" s="126"/>
      <c r="S1213" s="126"/>
      <c r="T1213" s="126"/>
      <c r="U1213" s="126"/>
      <c r="V1213" s="126"/>
      <c r="W1213" s="126"/>
      <c r="X1213" s="126"/>
      <c r="Y1213" s="126"/>
      <c r="Z1213" s="126"/>
      <c r="AA1213" s="126"/>
      <c r="AB1213" s="126"/>
      <c r="AC1213" s="126"/>
      <c r="AD1213" s="126"/>
      <c r="AE1213" s="126"/>
      <c r="AF1213" s="126"/>
      <c r="AG1213" s="126"/>
      <c r="AH1213" s="13"/>
      <c r="AV1213" s="13"/>
    </row>
    <row r="1214" spans="17:48" x14ac:dyDescent="0.2">
      <c r="Q1214" s="13"/>
      <c r="R1214" s="126"/>
      <c r="S1214" s="126"/>
      <c r="T1214" s="126"/>
      <c r="U1214" s="126"/>
      <c r="V1214" s="126"/>
      <c r="W1214" s="126"/>
      <c r="X1214" s="126"/>
      <c r="Y1214" s="126"/>
      <c r="Z1214" s="126"/>
      <c r="AA1214" s="126"/>
      <c r="AB1214" s="126"/>
      <c r="AC1214" s="126"/>
      <c r="AD1214" s="126"/>
      <c r="AE1214" s="126"/>
      <c r="AF1214" s="126"/>
      <c r="AG1214" s="126"/>
      <c r="AH1214" s="13"/>
      <c r="AV1214" s="13"/>
    </row>
    <row r="1215" spans="17:48" x14ac:dyDescent="0.2">
      <c r="Q1215" s="13"/>
      <c r="R1215" s="126"/>
      <c r="S1215" s="126"/>
      <c r="T1215" s="126"/>
      <c r="U1215" s="126"/>
      <c r="V1215" s="126"/>
      <c r="W1215" s="126"/>
      <c r="X1215" s="126"/>
      <c r="Y1215" s="126"/>
      <c r="Z1215" s="126"/>
      <c r="AA1215" s="126"/>
      <c r="AB1215" s="126"/>
      <c r="AC1215" s="126"/>
      <c r="AD1215" s="126"/>
      <c r="AE1215" s="126"/>
      <c r="AF1215" s="126"/>
      <c r="AG1215" s="126"/>
      <c r="AH1215" s="13"/>
      <c r="AV1215" s="13"/>
    </row>
    <row r="1216" spans="17:48" x14ac:dyDescent="0.2">
      <c r="Q1216" s="13"/>
      <c r="R1216" s="126"/>
      <c r="S1216" s="126"/>
      <c r="T1216" s="126"/>
      <c r="U1216" s="126"/>
      <c r="V1216" s="126"/>
      <c r="W1216" s="126"/>
      <c r="X1216" s="126"/>
      <c r="Y1216" s="126"/>
      <c r="Z1216" s="126"/>
      <c r="AA1216" s="126"/>
      <c r="AB1216" s="126"/>
      <c r="AC1216" s="126"/>
      <c r="AD1216" s="126"/>
      <c r="AE1216" s="126"/>
      <c r="AF1216" s="126"/>
      <c r="AG1216" s="126"/>
      <c r="AH1216" s="13"/>
      <c r="AV1216" s="13"/>
    </row>
    <row r="1217" spans="1:48" x14ac:dyDescent="0.2">
      <c r="Q1217" s="13"/>
      <c r="R1217" s="126"/>
      <c r="S1217" s="126"/>
      <c r="T1217" s="126"/>
      <c r="U1217" s="126"/>
      <c r="V1217" s="126"/>
      <c r="W1217" s="126"/>
      <c r="X1217" s="126"/>
      <c r="Y1217" s="126"/>
      <c r="Z1217" s="126"/>
      <c r="AA1217" s="126"/>
      <c r="AB1217" s="126"/>
      <c r="AC1217" s="126"/>
      <c r="AD1217" s="126"/>
      <c r="AE1217" s="126"/>
      <c r="AF1217" s="126"/>
      <c r="AG1217" s="126"/>
      <c r="AH1217" s="13"/>
      <c r="AV1217" s="13"/>
    </row>
    <row r="1218" spans="1:48" x14ac:dyDescent="0.2">
      <c r="Q1218" s="13"/>
      <c r="R1218" s="126"/>
      <c r="S1218" s="126"/>
      <c r="T1218" s="126"/>
      <c r="U1218" s="126"/>
      <c r="V1218" s="126"/>
      <c r="W1218" s="126"/>
      <c r="X1218" s="126"/>
      <c r="Y1218" s="126"/>
      <c r="Z1218" s="126"/>
      <c r="AA1218" s="126"/>
      <c r="AB1218" s="126"/>
      <c r="AC1218" s="126"/>
      <c r="AD1218" s="126"/>
      <c r="AE1218" s="126"/>
      <c r="AF1218" s="126"/>
      <c r="AG1218" s="126"/>
      <c r="AH1218" s="13"/>
      <c r="AV1218" s="13"/>
    </row>
    <row r="1219" spans="1:48" x14ac:dyDescent="0.2">
      <c r="Q1219" s="13"/>
      <c r="R1219" s="126"/>
      <c r="S1219" s="126"/>
      <c r="T1219" s="126"/>
      <c r="U1219" s="126"/>
      <c r="V1219" s="126"/>
      <c r="W1219" s="126"/>
      <c r="X1219" s="126"/>
      <c r="Y1219" s="126"/>
      <c r="Z1219" s="126"/>
      <c r="AA1219" s="126"/>
      <c r="AB1219" s="126"/>
      <c r="AC1219" s="126"/>
      <c r="AD1219" s="126"/>
      <c r="AE1219" s="126"/>
      <c r="AF1219" s="126"/>
      <c r="AG1219" s="126"/>
      <c r="AH1219" s="13"/>
      <c r="AV1219" s="13"/>
    </row>
    <row r="1220" spans="1:48" x14ac:dyDescent="0.2">
      <c r="A1220" s="122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</row>
    <row r="1221" spans="1:48" x14ac:dyDescent="0.2">
      <c r="Q1221" s="13"/>
      <c r="R1221" s="126"/>
      <c r="S1221" s="126"/>
      <c r="T1221" s="126"/>
      <c r="U1221" s="126"/>
      <c r="V1221" s="126"/>
      <c r="W1221" s="126"/>
      <c r="X1221" s="126"/>
      <c r="Y1221" s="126"/>
      <c r="Z1221" s="126"/>
      <c r="AA1221" s="126"/>
      <c r="AB1221" s="126"/>
      <c r="AC1221" s="126"/>
      <c r="AD1221" s="126"/>
      <c r="AE1221" s="126"/>
      <c r="AF1221" s="126"/>
      <c r="AG1221" s="126"/>
      <c r="AH1221" s="13"/>
      <c r="AV1221" s="13"/>
    </row>
    <row r="1222" spans="1:48" x14ac:dyDescent="0.2">
      <c r="A1222" s="123" t="s">
        <v>875</v>
      </c>
      <c r="Q1222" s="13"/>
      <c r="R1222" s="123" t="s">
        <v>890</v>
      </c>
      <c r="S1222" s="126"/>
      <c r="T1222" s="126"/>
      <c r="U1222" s="126"/>
      <c r="V1222" s="126"/>
      <c r="W1222" s="126"/>
      <c r="X1222" s="126"/>
      <c r="Y1222" s="126"/>
      <c r="Z1222" s="126"/>
      <c r="AA1222" s="126"/>
      <c r="AB1222" s="126"/>
      <c r="AC1222" s="126"/>
      <c r="AD1222" s="126"/>
      <c r="AE1222" s="126"/>
      <c r="AF1222" s="126"/>
      <c r="AG1222" s="126"/>
      <c r="AH1222" s="13"/>
      <c r="AV1222" s="13"/>
    </row>
    <row r="1223" spans="1:48" x14ac:dyDescent="0.2">
      <c r="Q1223" s="13"/>
      <c r="R1223" s="126"/>
      <c r="S1223" s="126"/>
      <c r="T1223" s="126"/>
      <c r="U1223" s="126"/>
      <c r="V1223" s="126"/>
      <c r="W1223" s="126"/>
      <c r="X1223" s="126"/>
      <c r="Y1223" s="126"/>
      <c r="Z1223" s="126"/>
      <c r="AA1223" s="126"/>
      <c r="AB1223" s="126"/>
      <c r="AC1223" s="126"/>
      <c r="AD1223" s="126"/>
      <c r="AE1223" s="126"/>
      <c r="AF1223" s="126"/>
      <c r="AG1223" s="126"/>
      <c r="AH1223" s="13"/>
      <c r="AV1223" s="13"/>
    </row>
    <row r="1224" spans="1:48" x14ac:dyDescent="0.2">
      <c r="Q1224" s="13"/>
      <c r="R1224" s="126"/>
      <c r="S1224" s="126"/>
      <c r="T1224" s="126"/>
      <c r="U1224" s="126"/>
      <c r="V1224" s="126"/>
      <c r="W1224" s="126"/>
      <c r="X1224" s="126"/>
      <c r="Y1224" s="126"/>
      <c r="Z1224" s="126"/>
      <c r="AA1224" s="126"/>
      <c r="AB1224" s="126"/>
      <c r="AC1224" s="126"/>
      <c r="AD1224" s="126"/>
      <c r="AE1224" s="126"/>
      <c r="AF1224" s="126"/>
      <c r="AG1224" s="126"/>
      <c r="AH1224" s="13"/>
      <c r="AV1224" s="13"/>
    </row>
    <row r="1225" spans="1:48" x14ac:dyDescent="0.2">
      <c r="Q1225" s="13"/>
      <c r="R1225" s="126"/>
      <c r="S1225" s="126"/>
      <c r="T1225" s="126"/>
      <c r="U1225" s="126"/>
      <c r="V1225" s="126"/>
      <c r="W1225" s="126"/>
      <c r="X1225" s="126"/>
      <c r="Y1225" s="126"/>
      <c r="Z1225" s="126"/>
      <c r="AA1225" s="126"/>
      <c r="AB1225" s="126"/>
      <c r="AC1225" s="126"/>
      <c r="AD1225" s="126"/>
      <c r="AE1225" s="126"/>
      <c r="AF1225" s="126"/>
      <c r="AG1225" s="126"/>
      <c r="AH1225" s="13"/>
      <c r="AV1225" s="13"/>
    </row>
    <row r="1226" spans="1:48" x14ac:dyDescent="0.2">
      <c r="Q1226" s="13"/>
      <c r="R1226" s="126"/>
      <c r="S1226" s="126"/>
      <c r="T1226" s="126"/>
      <c r="U1226" s="126"/>
      <c r="V1226" s="126"/>
      <c r="W1226" s="126"/>
      <c r="X1226" s="126"/>
      <c r="Y1226" s="126"/>
      <c r="Z1226" s="126"/>
      <c r="AA1226" s="126"/>
      <c r="AB1226" s="126"/>
      <c r="AC1226" s="126"/>
      <c r="AD1226" s="126"/>
      <c r="AE1226" s="126"/>
      <c r="AF1226" s="126"/>
      <c r="AG1226" s="126"/>
      <c r="AH1226" s="13"/>
      <c r="AV1226" s="13"/>
    </row>
    <row r="1227" spans="1:48" x14ac:dyDescent="0.2">
      <c r="Q1227" s="13"/>
      <c r="R1227" s="126"/>
      <c r="S1227" s="126"/>
      <c r="T1227" s="126"/>
      <c r="U1227" s="126"/>
      <c r="V1227" s="126"/>
      <c r="W1227" s="126"/>
      <c r="X1227" s="126"/>
      <c r="Y1227" s="126"/>
      <c r="Z1227" s="126"/>
      <c r="AA1227" s="126"/>
      <c r="AB1227" s="126"/>
      <c r="AC1227" s="126"/>
      <c r="AD1227" s="126"/>
      <c r="AE1227" s="126"/>
      <c r="AF1227" s="126"/>
      <c r="AG1227" s="126"/>
      <c r="AH1227" s="13"/>
      <c r="AV1227" s="13"/>
    </row>
    <row r="1228" spans="1:48" x14ac:dyDescent="0.2">
      <c r="Q1228" s="13"/>
      <c r="R1228" s="126"/>
      <c r="S1228" s="126"/>
      <c r="T1228" s="126"/>
      <c r="U1228" s="126"/>
      <c r="V1228" s="126"/>
      <c r="W1228" s="126"/>
      <c r="X1228" s="126"/>
      <c r="Y1228" s="126"/>
      <c r="Z1228" s="126"/>
      <c r="AA1228" s="126"/>
      <c r="AB1228" s="126"/>
      <c r="AC1228" s="126"/>
      <c r="AD1228" s="126"/>
      <c r="AE1228" s="126"/>
      <c r="AF1228" s="126"/>
      <c r="AG1228" s="126"/>
      <c r="AH1228" s="13"/>
      <c r="AV1228" s="13"/>
    </row>
    <row r="1229" spans="1:48" x14ac:dyDescent="0.2">
      <c r="Q1229" s="13"/>
      <c r="R1229" s="126"/>
      <c r="S1229" s="126"/>
      <c r="T1229" s="126"/>
      <c r="U1229" s="126"/>
      <c r="V1229" s="126"/>
      <c r="W1229" s="126"/>
      <c r="X1229" s="126"/>
      <c r="Y1229" s="126"/>
      <c r="Z1229" s="126"/>
      <c r="AA1229" s="126"/>
      <c r="AB1229" s="126"/>
      <c r="AC1229" s="126"/>
      <c r="AD1229" s="126"/>
      <c r="AE1229" s="126"/>
      <c r="AF1229" s="126"/>
      <c r="AG1229" s="126"/>
      <c r="AH1229" s="13"/>
      <c r="AV1229" s="13"/>
    </row>
    <row r="1230" spans="1:48" x14ac:dyDescent="0.2">
      <c r="Q1230" s="13"/>
      <c r="R1230" s="126"/>
      <c r="S1230" s="126"/>
      <c r="T1230" s="126"/>
      <c r="U1230" s="126"/>
      <c r="V1230" s="126"/>
      <c r="W1230" s="126"/>
      <c r="X1230" s="126"/>
      <c r="Y1230" s="126"/>
      <c r="Z1230" s="126"/>
      <c r="AA1230" s="126"/>
      <c r="AB1230" s="126"/>
      <c r="AC1230" s="126"/>
      <c r="AD1230" s="126"/>
      <c r="AE1230" s="126"/>
      <c r="AF1230" s="126"/>
      <c r="AG1230" s="126"/>
      <c r="AH1230" s="13"/>
      <c r="AV1230" s="13"/>
    </row>
    <row r="1231" spans="1:48" x14ac:dyDescent="0.2">
      <c r="Q1231" s="13"/>
      <c r="R1231" s="126"/>
      <c r="S1231" s="126"/>
      <c r="T1231" s="126"/>
      <c r="U1231" s="126"/>
      <c r="V1231" s="126"/>
      <c r="W1231" s="126"/>
      <c r="X1231" s="126"/>
      <c r="Y1231" s="126"/>
      <c r="Z1231" s="126"/>
      <c r="AA1231" s="126"/>
      <c r="AB1231" s="126"/>
      <c r="AC1231" s="126"/>
      <c r="AD1231" s="126"/>
      <c r="AE1231" s="126"/>
      <c r="AF1231" s="126"/>
      <c r="AG1231" s="126"/>
      <c r="AH1231" s="13"/>
      <c r="AV1231" s="13"/>
    </row>
    <row r="1232" spans="1:48" x14ac:dyDescent="0.2">
      <c r="Q1232" s="13"/>
      <c r="R1232" s="126"/>
      <c r="S1232" s="126"/>
      <c r="T1232" s="126"/>
      <c r="U1232" s="126"/>
      <c r="V1232" s="126"/>
      <c r="W1232" s="126"/>
      <c r="X1232" s="126"/>
      <c r="Y1232" s="126"/>
      <c r="Z1232" s="126"/>
      <c r="AA1232" s="126"/>
      <c r="AB1232" s="126"/>
      <c r="AC1232" s="126"/>
      <c r="AD1232" s="126"/>
      <c r="AE1232" s="126"/>
      <c r="AF1232" s="126"/>
      <c r="AG1232" s="126"/>
      <c r="AH1232" s="13"/>
      <c r="AV1232" s="13"/>
    </row>
    <row r="1233" spans="17:48" x14ac:dyDescent="0.2">
      <c r="Q1233" s="13"/>
      <c r="R1233" s="126"/>
      <c r="S1233" s="126"/>
      <c r="T1233" s="126"/>
      <c r="U1233" s="126"/>
      <c r="V1233" s="126"/>
      <c r="W1233" s="126"/>
      <c r="X1233" s="126"/>
      <c r="Y1233" s="126"/>
      <c r="Z1233" s="126"/>
      <c r="AA1233" s="126"/>
      <c r="AB1233" s="126"/>
      <c r="AC1233" s="126"/>
      <c r="AD1233" s="126"/>
      <c r="AE1233" s="126"/>
      <c r="AF1233" s="126"/>
      <c r="AG1233" s="126"/>
      <c r="AH1233" s="13"/>
      <c r="AV1233" s="13"/>
    </row>
    <row r="1234" spans="17:48" x14ac:dyDescent="0.2">
      <c r="Q1234" s="13"/>
      <c r="R1234" s="126"/>
      <c r="S1234" s="126"/>
      <c r="T1234" s="126"/>
      <c r="U1234" s="126"/>
      <c r="V1234" s="126"/>
      <c r="W1234" s="126"/>
      <c r="X1234" s="126"/>
      <c r="Y1234" s="126"/>
      <c r="Z1234" s="126"/>
      <c r="AA1234" s="126"/>
      <c r="AB1234" s="126"/>
      <c r="AC1234" s="126"/>
      <c r="AD1234" s="126"/>
      <c r="AE1234" s="126"/>
      <c r="AF1234" s="126"/>
      <c r="AG1234" s="126"/>
      <c r="AH1234" s="13"/>
      <c r="AV1234" s="13"/>
    </row>
    <row r="1235" spans="17:48" x14ac:dyDescent="0.2">
      <c r="Q1235" s="13"/>
      <c r="R1235" s="126"/>
      <c r="S1235" s="126"/>
      <c r="T1235" s="126"/>
      <c r="U1235" s="126"/>
      <c r="V1235" s="126"/>
      <c r="W1235" s="126"/>
      <c r="X1235" s="126"/>
      <c r="Y1235" s="126"/>
      <c r="Z1235" s="126"/>
      <c r="AA1235" s="126"/>
      <c r="AB1235" s="126"/>
      <c r="AC1235" s="126"/>
      <c r="AD1235" s="126"/>
      <c r="AE1235" s="126"/>
      <c r="AF1235" s="126"/>
      <c r="AG1235" s="126"/>
      <c r="AH1235" s="13"/>
      <c r="AV1235" s="13"/>
    </row>
    <row r="1236" spans="17:48" x14ac:dyDescent="0.2">
      <c r="Q1236" s="13"/>
      <c r="R1236" s="126"/>
      <c r="S1236" s="126"/>
      <c r="T1236" s="126"/>
      <c r="U1236" s="126"/>
      <c r="V1236" s="126"/>
      <c r="W1236" s="126"/>
      <c r="X1236" s="126"/>
      <c r="Y1236" s="126"/>
      <c r="Z1236" s="126"/>
      <c r="AA1236" s="126"/>
      <c r="AB1236" s="126"/>
      <c r="AC1236" s="126"/>
      <c r="AD1236" s="126"/>
      <c r="AE1236" s="126"/>
      <c r="AF1236" s="126"/>
      <c r="AG1236" s="126"/>
      <c r="AH1236" s="13"/>
      <c r="AV1236" s="13"/>
    </row>
    <row r="1237" spans="17:48" x14ac:dyDescent="0.2">
      <c r="Q1237" s="13"/>
      <c r="R1237" s="126"/>
      <c r="S1237" s="126"/>
      <c r="T1237" s="126"/>
      <c r="U1237" s="126"/>
      <c r="V1237" s="126"/>
      <c r="W1237" s="126"/>
      <c r="X1237" s="126"/>
      <c r="Y1237" s="126"/>
      <c r="Z1237" s="126"/>
      <c r="AA1237" s="126"/>
      <c r="AB1237" s="126"/>
      <c r="AC1237" s="126"/>
      <c r="AD1237" s="126"/>
      <c r="AE1237" s="126"/>
      <c r="AF1237" s="126"/>
      <c r="AG1237" s="126"/>
      <c r="AH1237" s="13"/>
      <c r="AV1237" s="13"/>
    </row>
    <row r="1238" spans="17:48" x14ac:dyDescent="0.2">
      <c r="Q1238" s="13"/>
      <c r="R1238" s="126"/>
      <c r="S1238" s="126"/>
      <c r="T1238" s="126"/>
      <c r="U1238" s="126"/>
      <c r="V1238" s="126"/>
      <c r="W1238" s="126"/>
      <c r="X1238" s="126"/>
      <c r="Y1238" s="126"/>
      <c r="Z1238" s="126"/>
      <c r="AA1238" s="126"/>
      <c r="AB1238" s="126"/>
      <c r="AC1238" s="126"/>
      <c r="AD1238" s="126"/>
      <c r="AE1238" s="126"/>
      <c r="AF1238" s="126"/>
      <c r="AG1238" s="126"/>
      <c r="AH1238" s="13"/>
      <c r="AV1238" s="13"/>
    </row>
    <row r="1239" spans="17:48" x14ac:dyDescent="0.2">
      <c r="Q1239" s="13"/>
      <c r="R1239" s="126"/>
      <c r="S1239" s="126"/>
      <c r="T1239" s="126"/>
      <c r="U1239" s="126"/>
      <c r="V1239" s="126"/>
      <c r="W1239" s="126"/>
      <c r="X1239" s="126"/>
      <c r="Y1239" s="126"/>
      <c r="Z1239" s="126"/>
      <c r="AA1239" s="126"/>
      <c r="AB1239" s="126"/>
      <c r="AC1239" s="126"/>
      <c r="AD1239" s="126"/>
      <c r="AE1239" s="126"/>
      <c r="AF1239" s="126"/>
      <c r="AG1239" s="126"/>
      <c r="AH1239" s="13"/>
      <c r="AV1239" s="13"/>
    </row>
    <row r="1240" spans="17:48" x14ac:dyDescent="0.2">
      <c r="Q1240" s="13"/>
      <c r="R1240" s="126"/>
      <c r="S1240" s="126"/>
      <c r="T1240" s="126"/>
      <c r="U1240" s="126"/>
      <c r="V1240" s="126"/>
      <c r="W1240" s="126"/>
      <c r="X1240" s="126"/>
      <c r="Y1240" s="126"/>
      <c r="Z1240" s="126"/>
      <c r="AA1240" s="126"/>
      <c r="AB1240" s="126"/>
      <c r="AC1240" s="126"/>
      <c r="AD1240" s="126"/>
      <c r="AE1240" s="126"/>
      <c r="AF1240" s="126"/>
      <c r="AG1240" s="126"/>
      <c r="AH1240" s="13"/>
      <c r="AV1240" s="13"/>
    </row>
    <row r="1241" spans="17:48" x14ac:dyDescent="0.2">
      <c r="Q1241" s="13"/>
      <c r="R1241" s="126"/>
      <c r="S1241" s="126"/>
      <c r="T1241" s="126"/>
      <c r="U1241" s="126"/>
      <c r="V1241" s="126"/>
      <c r="W1241" s="126"/>
      <c r="X1241" s="126"/>
      <c r="Y1241" s="126"/>
      <c r="Z1241" s="126"/>
      <c r="AA1241" s="126"/>
      <c r="AB1241" s="126"/>
      <c r="AC1241" s="126"/>
      <c r="AD1241" s="126"/>
      <c r="AE1241" s="126"/>
      <c r="AF1241" s="126"/>
      <c r="AG1241" s="126"/>
      <c r="AH1241" s="13"/>
      <c r="AV1241" s="13"/>
    </row>
    <row r="1242" spans="17:48" x14ac:dyDescent="0.2">
      <c r="Q1242" s="13"/>
      <c r="R1242" s="126"/>
      <c r="S1242" s="126"/>
      <c r="T1242" s="126"/>
      <c r="U1242" s="126"/>
      <c r="V1242" s="126"/>
      <c r="W1242" s="126"/>
      <c r="X1242" s="126"/>
      <c r="Y1242" s="126"/>
      <c r="Z1242" s="126"/>
      <c r="AA1242" s="126"/>
      <c r="AB1242" s="126"/>
      <c r="AC1242" s="126"/>
      <c r="AD1242" s="126"/>
      <c r="AE1242" s="126"/>
      <c r="AF1242" s="126"/>
      <c r="AG1242" s="126"/>
      <c r="AH1242" s="13"/>
      <c r="AV1242" s="13"/>
    </row>
    <row r="1243" spans="17:48" x14ac:dyDescent="0.2">
      <c r="Q1243" s="13"/>
      <c r="R1243" s="126"/>
      <c r="S1243" s="126"/>
      <c r="T1243" s="126"/>
      <c r="U1243" s="126"/>
      <c r="V1243" s="126"/>
      <c r="W1243" s="126"/>
      <c r="X1243" s="126"/>
      <c r="Y1243" s="126"/>
      <c r="Z1243" s="126"/>
      <c r="AA1243" s="126"/>
      <c r="AB1243" s="126"/>
      <c r="AC1243" s="126"/>
      <c r="AD1243" s="126"/>
      <c r="AE1243" s="126"/>
      <c r="AF1243" s="126"/>
      <c r="AG1243" s="126"/>
      <c r="AH1243" s="13"/>
      <c r="AV1243" s="13"/>
    </row>
    <row r="1244" spans="17:48" x14ac:dyDescent="0.2">
      <c r="Q1244" s="13"/>
      <c r="R1244" s="126"/>
      <c r="S1244" s="126"/>
      <c r="T1244" s="126"/>
      <c r="U1244" s="126"/>
      <c r="V1244" s="126"/>
      <c r="W1244" s="126"/>
      <c r="X1244" s="126"/>
      <c r="Y1244" s="126"/>
      <c r="Z1244" s="126"/>
      <c r="AA1244" s="126"/>
      <c r="AB1244" s="126"/>
      <c r="AC1244" s="126"/>
      <c r="AD1244" s="126"/>
      <c r="AE1244" s="126"/>
      <c r="AF1244" s="126"/>
      <c r="AG1244" s="126"/>
      <c r="AH1244" s="13"/>
      <c r="AV1244" s="13"/>
    </row>
    <row r="1245" spans="17:48" x14ac:dyDescent="0.2">
      <c r="Q1245" s="13"/>
      <c r="R1245" s="126"/>
      <c r="S1245" s="126"/>
      <c r="T1245" s="126"/>
      <c r="U1245" s="126"/>
      <c r="V1245" s="126"/>
      <c r="W1245" s="126"/>
      <c r="X1245" s="126"/>
      <c r="Y1245" s="126"/>
      <c r="Z1245" s="126"/>
      <c r="AA1245" s="126"/>
      <c r="AB1245" s="126"/>
      <c r="AC1245" s="126"/>
      <c r="AD1245" s="126"/>
      <c r="AE1245" s="126"/>
      <c r="AF1245" s="126"/>
      <c r="AG1245" s="126"/>
      <c r="AH1245" s="13"/>
      <c r="AV1245" s="13"/>
    </row>
    <row r="1246" spans="17:48" x14ac:dyDescent="0.2">
      <c r="Q1246" s="13"/>
      <c r="R1246" s="126"/>
      <c r="S1246" s="126"/>
      <c r="T1246" s="126"/>
      <c r="U1246" s="126"/>
      <c r="V1246" s="126"/>
      <c r="W1246" s="126"/>
      <c r="X1246" s="126"/>
      <c r="Y1246" s="126"/>
      <c r="Z1246" s="126"/>
      <c r="AA1246" s="126"/>
      <c r="AB1246" s="126"/>
      <c r="AC1246" s="126"/>
      <c r="AD1246" s="126"/>
      <c r="AE1246" s="126"/>
      <c r="AF1246" s="126"/>
      <c r="AG1246" s="126"/>
      <c r="AH1246" s="13"/>
      <c r="AV1246" s="13"/>
    </row>
    <row r="1247" spans="17:48" x14ac:dyDescent="0.2">
      <c r="Q1247" s="13"/>
      <c r="R1247" s="126"/>
      <c r="S1247" s="126"/>
      <c r="T1247" s="126"/>
      <c r="U1247" s="126"/>
      <c r="V1247" s="126"/>
      <c r="W1247" s="126"/>
      <c r="X1247" s="126"/>
      <c r="Y1247" s="126"/>
      <c r="Z1247" s="126"/>
      <c r="AA1247" s="126"/>
      <c r="AB1247" s="126"/>
      <c r="AC1247" s="126"/>
      <c r="AD1247" s="126"/>
      <c r="AE1247" s="126"/>
      <c r="AF1247" s="126"/>
      <c r="AG1247" s="126"/>
      <c r="AH1247" s="13"/>
      <c r="AV1247" s="13"/>
    </row>
    <row r="1248" spans="17:48" x14ac:dyDescent="0.2">
      <c r="Q1248" s="13"/>
      <c r="R1248" s="126"/>
      <c r="S1248" s="126"/>
      <c r="T1248" s="126"/>
      <c r="U1248" s="126"/>
      <c r="V1248" s="126"/>
      <c r="W1248" s="126"/>
      <c r="X1248" s="126"/>
      <c r="Y1248" s="126"/>
      <c r="Z1248" s="126"/>
      <c r="AA1248" s="126"/>
      <c r="AB1248" s="126"/>
      <c r="AC1248" s="126"/>
      <c r="AD1248" s="126"/>
      <c r="AE1248" s="126"/>
      <c r="AF1248" s="126"/>
      <c r="AG1248" s="126"/>
      <c r="AH1248" s="13"/>
      <c r="AV1248" s="13"/>
    </row>
    <row r="1249" spans="1:48" x14ac:dyDescent="0.2">
      <c r="Q1249" s="13"/>
      <c r="R1249" s="126"/>
      <c r="S1249" s="126"/>
      <c r="T1249" s="126"/>
      <c r="U1249" s="126"/>
      <c r="V1249" s="126"/>
      <c r="W1249" s="126"/>
      <c r="X1249" s="126"/>
      <c r="Y1249" s="126"/>
      <c r="Z1249" s="126"/>
      <c r="AA1249" s="126"/>
      <c r="AB1249" s="126"/>
      <c r="AC1249" s="126"/>
      <c r="AD1249" s="126"/>
      <c r="AE1249" s="126"/>
      <c r="AF1249" s="126"/>
      <c r="AG1249" s="126"/>
      <c r="AH1249" s="13"/>
      <c r="AV1249" s="13"/>
    </row>
    <row r="1250" spans="1:48" x14ac:dyDescent="0.2">
      <c r="Q1250" s="13"/>
      <c r="R1250" s="126"/>
      <c r="S1250" s="126"/>
      <c r="T1250" s="126"/>
      <c r="U1250" s="126"/>
      <c r="V1250" s="126"/>
      <c r="W1250" s="126"/>
      <c r="X1250" s="126"/>
      <c r="Y1250" s="126"/>
      <c r="Z1250" s="126"/>
      <c r="AA1250" s="126"/>
      <c r="AB1250" s="126"/>
      <c r="AC1250" s="126"/>
      <c r="AD1250" s="126"/>
      <c r="AE1250" s="126"/>
      <c r="AF1250" s="126"/>
      <c r="AG1250" s="126"/>
      <c r="AH1250" s="13"/>
      <c r="AV1250" s="13"/>
    </row>
    <row r="1251" spans="1:48" x14ac:dyDescent="0.2">
      <c r="Q1251" s="13"/>
      <c r="R1251" s="126"/>
      <c r="S1251" s="126"/>
      <c r="T1251" s="126"/>
      <c r="U1251" s="126"/>
      <c r="V1251" s="126"/>
      <c r="W1251" s="126"/>
      <c r="X1251" s="126"/>
      <c r="Y1251" s="126"/>
      <c r="Z1251" s="126"/>
      <c r="AA1251" s="126"/>
      <c r="AB1251" s="126"/>
      <c r="AC1251" s="126"/>
      <c r="AD1251" s="126"/>
      <c r="AE1251" s="126"/>
      <c r="AF1251" s="126"/>
      <c r="AG1251" s="126"/>
      <c r="AH1251" s="13"/>
      <c r="AV1251" s="13"/>
    </row>
    <row r="1252" spans="1:48" x14ac:dyDescent="0.2">
      <c r="Q1252" s="13"/>
      <c r="R1252" s="126"/>
      <c r="S1252" s="126"/>
      <c r="T1252" s="126"/>
      <c r="U1252" s="126"/>
      <c r="V1252" s="126"/>
      <c r="W1252" s="126"/>
      <c r="X1252" s="126"/>
      <c r="Y1252" s="126"/>
      <c r="Z1252" s="126"/>
      <c r="AA1252" s="126"/>
      <c r="AB1252" s="126"/>
      <c r="AC1252" s="126"/>
      <c r="AD1252" s="126"/>
      <c r="AE1252" s="126"/>
      <c r="AF1252" s="126"/>
      <c r="AG1252" s="126"/>
      <c r="AH1252" s="13"/>
      <c r="AV1252" s="13"/>
    </row>
    <row r="1253" spans="1:48" x14ac:dyDescent="0.2">
      <c r="A1253" s="122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</row>
    <row r="1254" spans="1:48" x14ac:dyDescent="0.2">
      <c r="Q1254" s="13"/>
      <c r="R1254" s="126"/>
      <c r="S1254" s="126"/>
      <c r="T1254" s="126"/>
      <c r="U1254" s="126"/>
      <c r="V1254" s="126"/>
      <c r="W1254" s="126"/>
      <c r="X1254" s="126"/>
      <c r="Y1254" s="126"/>
      <c r="Z1254" s="126"/>
      <c r="AA1254" s="126"/>
      <c r="AB1254" s="126"/>
      <c r="AC1254" s="126"/>
      <c r="AD1254" s="126"/>
      <c r="AE1254" s="126"/>
      <c r="AF1254" s="126"/>
      <c r="AG1254" s="126"/>
      <c r="AH1254" s="13"/>
      <c r="AV1254" s="13"/>
    </row>
    <row r="1255" spans="1:48" x14ac:dyDescent="0.2">
      <c r="A1255" s="123" t="s">
        <v>876</v>
      </c>
      <c r="Q1255" s="13"/>
      <c r="R1255" s="123" t="s">
        <v>889</v>
      </c>
      <c r="S1255" s="126"/>
      <c r="T1255" s="126"/>
      <c r="U1255" s="126"/>
      <c r="V1255" s="126"/>
      <c r="W1255" s="126"/>
      <c r="X1255" s="126"/>
      <c r="Y1255" s="126"/>
      <c r="Z1255" s="126"/>
      <c r="AA1255" s="126"/>
      <c r="AB1255" s="126"/>
      <c r="AC1255" s="126"/>
      <c r="AD1255" s="126"/>
      <c r="AE1255" s="126"/>
      <c r="AF1255" s="126"/>
      <c r="AG1255" s="126"/>
      <c r="AH1255" s="13"/>
      <c r="AI1255" s="124"/>
      <c r="AJ1255" s="124"/>
      <c r="AK1255" s="124" t="s">
        <v>947</v>
      </c>
      <c r="AL1255" s="124" t="s">
        <v>877</v>
      </c>
      <c r="AM1255" s="124" t="s">
        <v>948</v>
      </c>
      <c r="AN1255" s="124" t="s">
        <v>949</v>
      </c>
      <c r="AV1255" s="13"/>
    </row>
    <row r="1256" spans="1:48" x14ac:dyDescent="0.2">
      <c r="Q1256" s="13"/>
      <c r="R1256" s="126"/>
      <c r="S1256" s="126"/>
      <c r="T1256" s="126"/>
      <c r="U1256" s="126"/>
      <c r="V1256" s="126"/>
      <c r="W1256" s="126"/>
      <c r="X1256" s="126"/>
      <c r="Y1256" s="126"/>
      <c r="Z1256" s="126"/>
      <c r="AA1256" s="126"/>
      <c r="AB1256" s="126"/>
      <c r="AC1256" s="126"/>
      <c r="AD1256" s="126"/>
      <c r="AE1256" s="126"/>
      <c r="AF1256" s="126"/>
      <c r="AG1256" s="126"/>
      <c r="AH1256" s="13"/>
      <c r="AI1256" s="124"/>
      <c r="AJ1256" s="124"/>
      <c r="AK1256" s="124"/>
      <c r="AL1256" s="124"/>
      <c r="AM1256" s="124"/>
      <c r="AN1256" s="124"/>
      <c r="AV1256" s="13"/>
    </row>
    <row r="1257" spans="1:48" x14ac:dyDescent="0.2">
      <c r="Q1257" s="13"/>
      <c r="R1257" s="126"/>
      <c r="S1257" s="126"/>
      <c r="T1257" s="126"/>
      <c r="U1257" s="126"/>
      <c r="V1257" s="126"/>
      <c r="W1257" s="126"/>
      <c r="X1257" s="126"/>
      <c r="Y1257" s="126"/>
      <c r="Z1257" s="126"/>
      <c r="AA1257" s="126"/>
      <c r="AB1257" s="126"/>
      <c r="AC1257" s="126"/>
      <c r="AD1257" s="126"/>
      <c r="AE1257" s="126"/>
      <c r="AF1257" s="126"/>
      <c r="AG1257" s="126"/>
      <c r="AH1257" s="13"/>
      <c r="AI1257" s="124"/>
      <c r="AJ1257" s="124"/>
      <c r="AK1257" s="124"/>
      <c r="AL1257" s="124"/>
      <c r="AM1257" s="124"/>
      <c r="AN1257" s="124"/>
      <c r="AV1257" s="13"/>
    </row>
    <row r="1258" spans="1:48" x14ac:dyDescent="0.2">
      <c r="Q1258" s="13"/>
      <c r="R1258" s="126"/>
      <c r="S1258" s="126"/>
      <c r="T1258" s="126"/>
      <c r="U1258" s="126"/>
      <c r="V1258" s="126"/>
      <c r="W1258" s="126"/>
      <c r="X1258" s="126"/>
      <c r="Y1258" s="126"/>
      <c r="Z1258" s="126"/>
      <c r="AA1258" s="126"/>
      <c r="AB1258" s="126"/>
      <c r="AC1258" s="126"/>
      <c r="AD1258" s="126"/>
      <c r="AE1258" s="126"/>
      <c r="AF1258" s="126"/>
      <c r="AG1258" s="126"/>
      <c r="AH1258" s="13"/>
      <c r="AI1258" s="124" t="s">
        <v>878</v>
      </c>
      <c r="AJ1258" s="124"/>
      <c r="AK1258" s="124">
        <v>186.22766310459193</v>
      </c>
      <c r="AL1258" s="124">
        <v>186.13859308999025</v>
      </c>
      <c r="AM1258" s="124">
        <v>0.15625097094727888</v>
      </c>
      <c r="AN1258" s="124">
        <v>1191.2795930899902</v>
      </c>
      <c r="AV1258" s="13"/>
    </row>
    <row r="1259" spans="1:48" x14ac:dyDescent="0.2">
      <c r="Q1259" s="13"/>
      <c r="R1259" s="126"/>
      <c r="S1259" s="126"/>
      <c r="T1259" s="126"/>
      <c r="U1259" s="126"/>
      <c r="V1259" s="126"/>
      <c r="W1259" s="126"/>
      <c r="X1259" s="126"/>
      <c r="Y1259" s="126"/>
      <c r="Z1259" s="126"/>
      <c r="AA1259" s="126"/>
      <c r="AB1259" s="126"/>
      <c r="AC1259" s="126"/>
      <c r="AD1259" s="126"/>
      <c r="AE1259" s="126"/>
      <c r="AF1259" s="126"/>
      <c r="AG1259" s="126"/>
      <c r="AH1259" s="13"/>
      <c r="AI1259" s="124" t="s">
        <v>654</v>
      </c>
      <c r="AJ1259" s="124"/>
      <c r="AK1259" s="124" vm="526">
        <v>1864716.54</v>
      </c>
      <c r="AL1259" s="124" vm="8">
        <v>1865440.8599999999</v>
      </c>
      <c r="AM1259" s="124">
        <v>0.42945865773972114</v>
      </c>
      <c r="AN1259" s="124">
        <v>4343703</v>
      </c>
      <c r="AV1259" s="13"/>
    </row>
    <row r="1260" spans="1:48" x14ac:dyDescent="0.2">
      <c r="Q1260" s="13"/>
      <c r="R1260" s="126"/>
      <c r="S1260" s="126"/>
      <c r="T1260" s="126"/>
      <c r="U1260" s="126"/>
      <c r="V1260" s="126"/>
      <c r="W1260" s="126"/>
      <c r="X1260" s="126"/>
      <c r="Y1260" s="126"/>
      <c r="Z1260" s="126"/>
      <c r="AA1260" s="126"/>
      <c r="AB1260" s="126"/>
      <c r="AC1260" s="126"/>
      <c r="AD1260" s="126"/>
      <c r="AE1260" s="126"/>
      <c r="AF1260" s="126"/>
      <c r="AG1260" s="126"/>
      <c r="AH1260" s="13"/>
      <c r="AI1260" s="124" t="s">
        <v>686</v>
      </c>
      <c r="AJ1260" s="124"/>
      <c r="AK1260" s="124" vm="527">
        <v>725934.04</v>
      </c>
      <c r="AL1260" s="124" vm="9">
        <v>781402.64999999991</v>
      </c>
      <c r="AM1260" s="124">
        <v>0.17989320402430828</v>
      </c>
      <c r="AN1260" s="124">
        <v>4343703</v>
      </c>
      <c r="AV1260" s="13"/>
    </row>
    <row r="1261" spans="1:48" x14ac:dyDescent="0.2">
      <c r="Q1261" s="13"/>
      <c r="R1261" s="126"/>
      <c r="S1261" s="126"/>
      <c r="T1261" s="126"/>
      <c r="U1261" s="126"/>
      <c r="V1261" s="126"/>
      <c r="W1261" s="126"/>
      <c r="X1261" s="126"/>
      <c r="Y1261" s="126"/>
      <c r="Z1261" s="126"/>
      <c r="AA1261" s="126"/>
      <c r="AB1261" s="126"/>
      <c r="AC1261" s="126"/>
      <c r="AD1261" s="126"/>
      <c r="AE1261" s="126"/>
      <c r="AF1261" s="126"/>
      <c r="AG1261" s="126"/>
      <c r="AH1261" s="13"/>
      <c r="AI1261" s="124" t="s">
        <v>655</v>
      </c>
      <c r="AJ1261" s="124"/>
      <c r="AK1261" s="124">
        <v>262353.70999999996</v>
      </c>
      <c r="AL1261" s="124">
        <v>261267.56000000006</v>
      </c>
      <c r="AM1261" s="124">
        <v>0.22095180910370216</v>
      </c>
      <c r="AN1261" s="124">
        <v>1182464</v>
      </c>
      <c r="AV1261" s="13"/>
    </row>
    <row r="1262" spans="1:48" x14ac:dyDescent="0.2">
      <c r="Q1262" s="13"/>
      <c r="R1262" s="126"/>
      <c r="S1262" s="126"/>
      <c r="T1262" s="126"/>
      <c r="U1262" s="126"/>
      <c r="V1262" s="126"/>
      <c r="W1262" s="126"/>
      <c r="X1262" s="126"/>
      <c r="Y1262" s="126"/>
      <c r="Z1262" s="126"/>
      <c r="AA1262" s="126"/>
      <c r="AB1262" s="126"/>
      <c r="AC1262" s="126"/>
      <c r="AD1262" s="126"/>
      <c r="AE1262" s="126"/>
      <c r="AF1262" s="126"/>
      <c r="AG1262" s="126"/>
      <c r="AH1262" s="13"/>
      <c r="AV1262" s="13"/>
    </row>
    <row r="1263" spans="1:48" x14ac:dyDescent="0.2">
      <c r="Q1263" s="13"/>
      <c r="R1263" s="126"/>
      <c r="S1263" s="126"/>
      <c r="T1263" s="126"/>
      <c r="U1263" s="126"/>
      <c r="V1263" s="126"/>
      <c r="W1263" s="126"/>
      <c r="X1263" s="126"/>
      <c r="Y1263" s="126"/>
      <c r="Z1263" s="126"/>
      <c r="AA1263" s="126"/>
      <c r="AB1263" s="126"/>
      <c r="AC1263" s="126"/>
      <c r="AD1263" s="126"/>
      <c r="AE1263" s="126"/>
      <c r="AF1263" s="126"/>
      <c r="AG1263" s="126"/>
      <c r="AH1263" s="13"/>
      <c r="AV1263" s="13"/>
    </row>
    <row r="1264" spans="1:48" x14ac:dyDescent="0.2">
      <c r="Q1264" s="13"/>
      <c r="R1264" s="126"/>
      <c r="S1264" s="126"/>
      <c r="T1264" s="126"/>
      <c r="U1264" s="126"/>
      <c r="V1264" s="126"/>
      <c r="W1264" s="126"/>
      <c r="X1264" s="126"/>
      <c r="Y1264" s="126"/>
      <c r="Z1264" s="126"/>
      <c r="AA1264" s="126"/>
      <c r="AB1264" s="126"/>
      <c r="AC1264" s="126"/>
      <c r="AD1264" s="126"/>
      <c r="AE1264" s="126"/>
      <c r="AF1264" s="126"/>
      <c r="AG1264" s="126"/>
      <c r="AH1264" s="13"/>
      <c r="AV1264" s="13"/>
    </row>
    <row r="1265" spans="1:48" x14ac:dyDescent="0.2">
      <c r="Q1265" s="13"/>
      <c r="R1265" s="126"/>
      <c r="S1265" s="126"/>
      <c r="T1265" s="126"/>
      <c r="U1265" s="126"/>
      <c r="V1265" s="126"/>
      <c r="W1265" s="126"/>
      <c r="X1265" s="126"/>
      <c r="Y1265" s="126"/>
      <c r="Z1265" s="126"/>
      <c r="AA1265" s="126"/>
      <c r="AB1265" s="126"/>
      <c r="AC1265" s="126"/>
      <c r="AD1265" s="126"/>
      <c r="AE1265" s="126"/>
      <c r="AF1265" s="126"/>
      <c r="AG1265" s="126"/>
      <c r="AH1265" s="13"/>
      <c r="AV1265" s="13"/>
    </row>
    <row r="1266" spans="1:48" x14ac:dyDescent="0.2">
      <c r="Q1266" s="13"/>
      <c r="R1266" s="126"/>
      <c r="S1266" s="126"/>
      <c r="T1266" s="126"/>
      <c r="U1266" s="126"/>
      <c r="V1266" s="126"/>
      <c r="W1266" s="126"/>
      <c r="X1266" s="126"/>
      <c r="Y1266" s="126"/>
      <c r="Z1266" s="126"/>
      <c r="AA1266" s="126"/>
      <c r="AB1266" s="126"/>
      <c r="AC1266" s="126"/>
      <c r="AD1266" s="126"/>
      <c r="AE1266" s="126"/>
      <c r="AF1266" s="126"/>
      <c r="AG1266" s="126"/>
      <c r="AH1266" s="13"/>
      <c r="AV1266" s="13"/>
    </row>
    <row r="1267" spans="1:48" x14ac:dyDescent="0.2">
      <c r="Q1267" s="13"/>
      <c r="R1267" s="126"/>
      <c r="S1267" s="126"/>
      <c r="T1267" s="126"/>
      <c r="U1267" s="126"/>
      <c r="V1267" s="126"/>
      <c r="W1267" s="126"/>
      <c r="X1267" s="126"/>
      <c r="Y1267" s="126"/>
      <c r="Z1267" s="126"/>
      <c r="AA1267" s="126"/>
      <c r="AB1267" s="126"/>
      <c r="AC1267" s="126"/>
      <c r="AD1267" s="126"/>
      <c r="AE1267" s="126"/>
      <c r="AF1267" s="126"/>
      <c r="AG1267" s="126"/>
      <c r="AH1267" s="13"/>
      <c r="AV1267" s="13"/>
    </row>
    <row r="1268" spans="1:48" x14ac:dyDescent="0.2">
      <c r="Q1268" s="13"/>
      <c r="R1268" s="126"/>
      <c r="S1268" s="126"/>
      <c r="T1268" s="126"/>
      <c r="U1268" s="126"/>
      <c r="V1268" s="126"/>
      <c r="W1268" s="126"/>
      <c r="X1268" s="126"/>
      <c r="Y1268" s="126"/>
      <c r="Z1268" s="126"/>
      <c r="AA1268" s="126"/>
      <c r="AB1268" s="126"/>
      <c r="AC1268" s="126"/>
      <c r="AD1268" s="126"/>
      <c r="AE1268" s="126"/>
      <c r="AF1268" s="126"/>
      <c r="AG1268" s="126"/>
      <c r="AH1268" s="13"/>
      <c r="AV1268" s="13"/>
    </row>
    <row r="1269" spans="1:48" x14ac:dyDescent="0.2">
      <c r="Q1269" s="13"/>
      <c r="R1269" s="126"/>
      <c r="S1269" s="126"/>
      <c r="T1269" s="126"/>
      <c r="U1269" s="126"/>
      <c r="V1269" s="126"/>
      <c r="W1269" s="126"/>
      <c r="X1269" s="126"/>
      <c r="Y1269" s="126"/>
      <c r="Z1269" s="126"/>
      <c r="AA1269" s="126"/>
      <c r="AB1269" s="126"/>
      <c r="AC1269" s="126"/>
      <c r="AD1269" s="126"/>
      <c r="AE1269" s="126"/>
      <c r="AF1269" s="126"/>
      <c r="AG1269" s="126"/>
      <c r="AH1269" s="13"/>
      <c r="AV1269" s="13"/>
    </row>
    <row r="1270" spans="1:48" x14ac:dyDescent="0.2">
      <c r="Q1270" s="13"/>
      <c r="R1270" s="126"/>
      <c r="S1270" s="126"/>
      <c r="T1270" s="126"/>
      <c r="U1270" s="126"/>
      <c r="V1270" s="126"/>
      <c r="W1270" s="126"/>
      <c r="X1270" s="126"/>
      <c r="Y1270" s="126"/>
      <c r="Z1270" s="126"/>
      <c r="AA1270" s="126"/>
      <c r="AB1270" s="126"/>
      <c r="AC1270" s="126"/>
      <c r="AD1270" s="126"/>
      <c r="AE1270" s="126"/>
      <c r="AF1270" s="126"/>
      <c r="AG1270" s="126"/>
      <c r="AH1270" s="13"/>
      <c r="AV1270" s="13"/>
    </row>
    <row r="1271" spans="1:48" x14ac:dyDescent="0.2">
      <c r="Q1271" s="13"/>
      <c r="R1271" s="126"/>
      <c r="S1271" s="126"/>
      <c r="T1271" s="126"/>
      <c r="U1271" s="126"/>
      <c r="V1271" s="126"/>
      <c r="W1271" s="126"/>
      <c r="X1271" s="126"/>
      <c r="Y1271" s="126"/>
      <c r="Z1271" s="126"/>
      <c r="AA1271" s="126"/>
      <c r="AB1271" s="126"/>
      <c r="AC1271" s="126"/>
      <c r="AD1271" s="126"/>
      <c r="AE1271" s="126"/>
      <c r="AF1271" s="126"/>
      <c r="AG1271" s="126"/>
      <c r="AH1271" s="13"/>
      <c r="AV1271" s="13"/>
    </row>
    <row r="1272" spans="1:48" x14ac:dyDescent="0.2">
      <c r="A1272" s="122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</row>
    <row r="1273" spans="1:48" x14ac:dyDescent="0.2">
      <c r="Q1273" s="13"/>
      <c r="R1273" s="126"/>
      <c r="S1273" s="126"/>
      <c r="T1273" s="126"/>
      <c r="U1273" s="126"/>
      <c r="V1273" s="126"/>
      <c r="W1273" s="126"/>
      <c r="X1273" s="126"/>
      <c r="Y1273" s="126"/>
      <c r="Z1273" s="126"/>
      <c r="AA1273" s="126"/>
      <c r="AB1273" s="126"/>
      <c r="AC1273" s="126"/>
      <c r="AD1273" s="126"/>
      <c r="AE1273" s="126"/>
      <c r="AF1273" s="126"/>
      <c r="AG1273" s="126"/>
      <c r="AH1273" s="13"/>
      <c r="AV1273" s="13"/>
    </row>
    <row r="1274" spans="1:48" x14ac:dyDescent="0.2">
      <c r="A1274" s="123" t="s">
        <v>879</v>
      </c>
      <c r="Q1274" s="13"/>
      <c r="R1274" s="123" t="s">
        <v>888</v>
      </c>
      <c r="S1274" s="126"/>
      <c r="T1274" s="126"/>
      <c r="U1274" s="126"/>
      <c r="V1274" s="126"/>
      <c r="W1274" s="126"/>
      <c r="X1274" s="126"/>
      <c r="Y1274" s="126"/>
      <c r="Z1274" s="126"/>
      <c r="AA1274" s="126"/>
      <c r="AB1274" s="126"/>
      <c r="AC1274" s="126"/>
      <c r="AD1274" s="126"/>
      <c r="AE1274" s="126"/>
      <c r="AF1274" s="126"/>
      <c r="AG1274" s="126"/>
      <c r="AH1274" s="13"/>
      <c r="AI1274" s="124"/>
      <c r="AJ1274" s="124" t="s">
        <v>880</v>
      </c>
      <c r="AK1274" s="124" t="s">
        <v>881</v>
      </c>
      <c r="AV1274" s="13"/>
    </row>
    <row r="1275" spans="1:48" x14ac:dyDescent="0.2">
      <c r="Q1275" s="13"/>
      <c r="R1275" s="126"/>
      <c r="S1275" s="126"/>
      <c r="T1275" s="126"/>
      <c r="U1275" s="126"/>
      <c r="V1275" s="126"/>
      <c r="W1275" s="126"/>
      <c r="X1275" s="126"/>
      <c r="Y1275" s="126"/>
      <c r="Z1275" s="126"/>
      <c r="AA1275" s="126"/>
      <c r="AB1275" s="126"/>
      <c r="AC1275" s="126"/>
      <c r="AD1275" s="126"/>
      <c r="AE1275" s="126"/>
      <c r="AF1275" s="126"/>
      <c r="AG1275" s="126"/>
      <c r="AH1275" s="13"/>
      <c r="AI1275" s="124">
        <v>1985</v>
      </c>
      <c r="AJ1275" s="124">
        <v>21</v>
      </c>
      <c r="AK1275" s="124">
        <v>1</v>
      </c>
      <c r="AV1275" s="13"/>
    </row>
    <row r="1276" spans="1:48" x14ac:dyDescent="0.2">
      <c r="Q1276" s="13"/>
      <c r="R1276" s="126"/>
      <c r="S1276" s="126"/>
      <c r="T1276" s="126"/>
      <c r="U1276" s="126"/>
      <c r="V1276" s="126"/>
      <c r="W1276" s="126"/>
      <c r="X1276" s="126"/>
      <c r="Y1276" s="126"/>
      <c r="Z1276" s="126"/>
      <c r="AA1276" s="126"/>
      <c r="AB1276" s="126"/>
      <c r="AC1276" s="126"/>
      <c r="AD1276" s="126"/>
      <c r="AE1276" s="126"/>
      <c r="AF1276" s="126"/>
      <c r="AG1276" s="126"/>
      <c r="AH1276" s="13"/>
      <c r="AI1276" s="124">
        <v>1990</v>
      </c>
      <c r="AJ1276" s="124">
        <v>21</v>
      </c>
      <c r="AK1276" s="124">
        <v>1</v>
      </c>
      <c r="AV1276" s="13"/>
    </row>
    <row r="1277" spans="1:48" x14ac:dyDescent="0.2">
      <c r="Q1277" s="13"/>
      <c r="R1277" s="126"/>
      <c r="S1277" s="126"/>
      <c r="T1277" s="126"/>
      <c r="U1277" s="126"/>
      <c r="V1277" s="126"/>
      <c r="W1277" s="126"/>
      <c r="X1277" s="126"/>
      <c r="Y1277" s="126"/>
      <c r="Z1277" s="126"/>
      <c r="AA1277" s="126"/>
      <c r="AB1277" s="126"/>
      <c r="AC1277" s="126"/>
      <c r="AD1277" s="126"/>
      <c r="AE1277" s="126"/>
      <c r="AF1277" s="126"/>
      <c r="AG1277" s="126"/>
      <c r="AH1277" s="13"/>
      <c r="AI1277" s="124">
        <v>1995</v>
      </c>
      <c r="AJ1277" s="124">
        <v>21</v>
      </c>
      <c r="AK1277" s="124">
        <v>1</v>
      </c>
      <c r="AV1277" s="13"/>
    </row>
    <row r="1278" spans="1:48" x14ac:dyDescent="0.2">
      <c r="Q1278" s="13"/>
      <c r="R1278" s="126"/>
      <c r="S1278" s="126"/>
      <c r="T1278" s="126"/>
      <c r="U1278" s="126"/>
      <c r="V1278" s="126"/>
      <c r="W1278" s="126"/>
      <c r="X1278" s="126"/>
      <c r="Y1278" s="126"/>
      <c r="Z1278" s="126"/>
      <c r="AA1278" s="126"/>
      <c r="AB1278" s="126"/>
      <c r="AC1278" s="126"/>
      <c r="AD1278" s="126"/>
      <c r="AE1278" s="126"/>
      <c r="AF1278" s="126"/>
      <c r="AG1278" s="126"/>
      <c r="AH1278" s="13"/>
      <c r="AI1278" s="124">
        <v>2000</v>
      </c>
      <c r="AJ1278" s="124">
        <v>16</v>
      </c>
      <c r="AK1278" s="124">
        <v>1</v>
      </c>
      <c r="AV1278" s="13"/>
    </row>
    <row r="1279" spans="1:48" x14ac:dyDescent="0.2">
      <c r="Q1279" s="13"/>
      <c r="R1279" s="126"/>
      <c r="S1279" s="126"/>
      <c r="T1279" s="126"/>
      <c r="U1279" s="126"/>
      <c r="V1279" s="126"/>
      <c r="W1279" s="126"/>
      <c r="X1279" s="126"/>
      <c r="Y1279" s="126"/>
      <c r="Z1279" s="126"/>
      <c r="AA1279" s="126"/>
      <c r="AB1279" s="126"/>
      <c r="AC1279" s="126"/>
      <c r="AD1279" s="126"/>
      <c r="AE1279" s="126"/>
      <c r="AF1279" s="126"/>
      <c r="AG1279" s="126"/>
      <c r="AH1279" s="13"/>
      <c r="AI1279" s="124">
        <v>2005</v>
      </c>
      <c r="AJ1279" s="124">
        <v>11</v>
      </c>
      <c r="AK1279" s="124">
        <v>1</v>
      </c>
      <c r="AV1279" s="13"/>
    </row>
    <row r="1280" spans="1:48" x14ac:dyDescent="0.2">
      <c r="Q1280" s="13"/>
      <c r="R1280" s="126"/>
      <c r="S1280" s="126"/>
      <c r="T1280" s="126"/>
      <c r="U1280" s="126"/>
      <c r="V1280" s="126"/>
      <c r="W1280" s="126"/>
      <c r="X1280" s="126"/>
      <c r="Y1280" s="126"/>
      <c r="Z1280" s="126"/>
      <c r="AA1280" s="126"/>
      <c r="AB1280" s="126"/>
      <c r="AC1280" s="126"/>
      <c r="AD1280" s="126"/>
      <c r="AE1280" s="126"/>
      <c r="AF1280" s="126"/>
      <c r="AG1280" s="126"/>
      <c r="AH1280" s="13"/>
      <c r="AI1280" s="124">
        <v>2010</v>
      </c>
      <c r="AJ1280" s="124">
        <v>8</v>
      </c>
      <c r="AK1280" s="124">
        <v>2</v>
      </c>
      <c r="AV1280" s="13"/>
    </row>
    <row r="1281" spans="1:48" x14ac:dyDescent="0.2">
      <c r="Q1281" s="13"/>
      <c r="R1281" s="126"/>
      <c r="S1281" s="126"/>
      <c r="T1281" s="126"/>
      <c r="U1281" s="126"/>
      <c r="V1281" s="126"/>
      <c r="W1281" s="126"/>
      <c r="X1281" s="126"/>
      <c r="Y1281" s="126"/>
      <c r="Z1281" s="126"/>
      <c r="AA1281" s="126"/>
      <c r="AB1281" s="126"/>
      <c r="AC1281" s="126"/>
      <c r="AD1281" s="126"/>
      <c r="AE1281" s="126"/>
      <c r="AF1281" s="126"/>
      <c r="AG1281" s="126"/>
      <c r="AH1281" s="13"/>
      <c r="AI1281" s="124">
        <v>2015</v>
      </c>
      <c r="AJ1281" s="124">
        <v>6</v>
      </c>
      <c r="AK1281" s="124">
        <v>2</v>
      </c>
      <c r="AV1281" s="13"/>
    </row>
    <row r="1282" spans="1:48" x14ac:dyDescent="0.2">
      <c r="Q1282" s="13"/>
      <c r="R1282" s="126"/>
      <c r="S1282" s="126"/>
      <c r="T1282" s="126"/>
      <c r="U1282" s="126"/>
      <c r="V1282" s="126"/>
      <c r="W1282" s="126"/>
      <c r="X1282" s="126"/>
      <c r="Y1282" s="126"/>
      <c r="Z1282" s="126"/>
      <c r="AA1282" s="126"/>
      <c r="AB1282" s="126"/>
      <c r="AC1282" s="126"/>
      <c r="AD1282" s="126"/>
      <c r="AE1282" s="126"/>
      <c r="AF1282" s="126"/>
      <c r="AG1282" s="126"/>
      <c r="AH1282" s="13"/>
      <c r="AI1282" s="124">
        <v>2020</v>
      </c>
      <c r="AJ1282" s="124">
        <v>5</v>
      </c>
      <c r="AK1282" s="124">
        <v>3</v>
      </c>
      <c r="AV1282" s="13"/>
    </row>
    <row r="1283" spans="1:48" x14ac:dyDescent="0.2">
      <c r="Q1283" s="13"/>
      <c r="R1283" s="126"/>
      <c r="S1283" s="126"/>
      <c r="T1283" s="126"/>
      <c r="U1283" s="126"/>
      <c r="V1283" s="126"/>
      <c r="W1283" s="126"/>
      <c r="X1283" s="126"/>
      <c r="Y1283" s="126"/>
      <c r="Z1283" s="126"/>
      <c r="AA1283" s="126"/>
      <c r="AB1283" s="126"/>
      <c r="AC1283" s="126"/>
      <c r="AD1283" s="126"/>
      <c r="AE1283" s="126"/>
      <c r="AF1283" s="126"/>
      <c r="AG1283" s="126"/>
      <c r="AH1283" s="13"/>
      <c r="AV1283" s="13"/>
    </row>
    <row r="1284" spans="1:48" x14ac:dyDescent="0.2">
      <c r="Q1284" s="13"/>
      <c r="R1284" s="126"/>
      <c r="S1284" s="126"/>
      <c r="T1284" s="126"/>
      <c r="U1284" s="126"/>
      <c r="V1284" s="126"/>
      <c r="W1284" s="126"/>
      <c r="X1284" s="126"/>
      <c r="Y1284" s="126"/>
      <c r="Z1284" s="126"/>
      <c r="AA1284" s="126"/>
      <c r="AB1284" s="126"/>
      <c r="AC1284" s="126"/>
      <c r="AD1284" s="126"/>
      <c r="AE1284" s="126"/>
      <c r="AF1284" s="126"/>
      <c r="AG1284" s="126"/>
      <c r="AH1284" s="13"/>
      <c r="AV1284" s="13"/>
    </row>
    <row r="1285" spans="1:48" x14ac:dyDescent="0.2">
      <c r="Q1285" s="13"/>
      <c r="R1285" s="126"/>
      <c r="S1285" s="126"/>
      <c r="T1285" s="126"/>
      <c r="U1285" s="126"/>
      <c r="V1285" s="126"/>
      <c r="W1285" s="126"/>
      <c r="X1285" s="126"/>
      <c r="Y1285" s="126"/>
      <c r="Z1285" s="126"/>
      <c r="AA1285" s="126"/>
      <c r="AB1285" s="126"/>
      <c r="AC1285" s="126"/>
      <c r="AD1285" s="126"/>
      <c r="AE1285" s="126"/>
      <c r="AF1285" s="126"/>
      <c r="AG1285" s="126"/>
      <c r="AH1285" s="13"/>
      <c r="AV1285" s="13"/>
    </row>
    <row r="1286" spans="1:48" x14ac:dyDescent="0.2">
      <c r="Q1286" s="13"/>
      <c r="R1286" s="126"/>
      <c r="S1286" s="126"/>
      <c r="T1286" s="126"/>
      <c r="U1286" s="126"/>
      <c r="V1286" s="126"/>
      <c r="W1286" s="126"/>
      <c r="X1286" s="126"/>
      <c r="Y1286" s="126"/>
      <c r="Z1286" s="126"/>
      <c r="AA1286" s="126"/>
      <c r="AB1286" s="126"/>
      <c r="AC1286" s="126"/>
      <c r="AD1286" s="126"/>
      <c r="AE1286" s="126"/>
      <c r="AF1286" s="126"/>
      <c r="AG1286" s="126"/>
      <c r="AH1286" s="13"/>
      <c r="AV1286" s="13"/>
    </row>
    <row r="1287" spans="1:48" x14ac:dyDescent="0.2">
      <c r="Q1287" s="13"/>
      <c r="R1287" s="126"/>
      <c r="S1287" s="126"/>
      <c r="T1287" s="126"/>
      <c r="U1287" s="126"/>
      <c r="V1287" s="126"/>
      <c r="W1287" s="126"/>
      <c r="X1287" s="126"/>
      <c r="Y1287" s="126"/>
      <c r="Z1287" s="126"/>
      <c r="AA1287" s="126"/>
      <c r="AB1287" s="126"/>
      <c r="AC1287" s="126"/>
      <c r="AD1287" s="126"/>
      <c r="AE1287" s="126"/>
      <c r="AF1287" s="126"/>
      <c r="AG1287" s="126"/>
      <c r="AH1287" s="13"/>
      <c r="AV1287" s="13"/>
    </row>
    <row r="1288" spans="1:48" x14ac:dyDescent="0.2">
      <c r="Q1288" s="13"/>
      <c r="R1288" s="126"/>
      <c r="S1288" s="126"/>
      <c r="T1288" s="126"/>
      <c r="U1288" s="126"/>
      <c r="V1288" s="126"/>
      <c r="W1288" s="126"/>
      <c r="X1288" s="126"/>
      <c r="Y1288" s="126"/>
      <c r="Z1288" s="126"/>
      <c r="AA1288" s="126"/>
      <c r="AB1288" s="126"/>
      <c r="AC1288" s="126"/>
      <c r="AD1288" s="126"/>
      <c r="AE1288" s="126"/>
      <c r="AF1288" s="126"/>
      <c r="AG1288" s="126"/>
      <c r="AH1288" s="13"/>
      <c r="AV1288" s="13"/>
    </row>
    <row r="1289" spans="1:48" x14ac:dyDescent="0.2">
      <c r="Q1289" s="13"/>
      <c r="R1289" s="126"/>
      <c r="S1289" s="126"/>
      <c r="T1289" s="126"/>
      <c r="U1289" s="126"/>
      <c r="V1289" s="126"/>
      <c r="W1289" s="126"/>
      <c r="X1289" s="126"/>
      <c r="Y1289" s="126"/>
      <c r="Z1289" s="126"/>
      <c r="AA1289" s="126"/>
      <c r="AB1289" s="126"/>
      <c r="AC1289" s="126"/>
      <c r="AD1289" s="126"/>
      <c r="AE1289" s="126"/>
      <c r="AF1289" s="126"/>
      <c r="AG1289" s="126"/>
      <c r="AH1289" s="13"/>
      <c r="AV1289" s="13"/>
    </row>
    <row r="1290" spans="1:48" x14ac:dyDescent="0.2">
      <c r="Q1290" s="13"/>
      <c r="R1290" s="126"/>
      <c r="S1290" s="126"/>
      <c r="T1290" s="126"/>
      <c r="U1290" s="126"/>
      <c r="V1290" s="126"/>
      <c r="W1290" s="126"/>
      <c r="X1290" s="126"/>
      <c r="Y1290" s="126"/>
      <c r="Z1290" s="126"/>
      <c r="AA1290" s="126"/>
      <c r="AB1290" s="126"/>
      <c r="AC1290" s="126"/>
      <c r="AD1290" s="126"/>
      <c r="AE1290" s="126"/>
      <c r="AF1290" s="126"/>
      <c r="AG1290" s="126"/>
      <c r="AH1290" s="13"/>
      <c r="AV1290" s="13"/>
    </row>
    <row r="1291" spans="1:48" x14ac:dyDescent="0.2">
      <c r="Q1291" s="13"/>
      <c r="R1291" s="126"/>
      <c r="S1291" s="126"/>
      <c r="T1291" s="126"/>
      <c r="U1291" s="126"/>
      <c r="V1291" s="126"/>
      <c r="W1291" s="126"/>
      <c r="X1291" s="126"/>
      <c r="Y1291" s="126"/>
      <c r="Z1291" s="126"/>
      <c r="AA1291" s="126"/>
      <c r="AB1291" s="126"/>
      <c r="AC1291" s="126"/>
      <c r="AD1291" s="126"/>
      <c r="AE1291" s="126"/>
      <c r="AF1291" s="126"/>
      <c r="AG1291" s="126"/>
      <c r="AH1291" s="13"/>
      <c r="AV1291" s="13"/>
    </row>
    <row r="1292" spans="1:48" x14ac:dyDescent="0.2">
      <c r="Q1292" s="13"/>
      <c r="R1292" s="126"/>
      <c r="S1292" s="126"/>
      <c r="T1292" s="126"/>
      <c r="U1292" s="126"/>
      <c r="V1292" s="126"/>
      <c r="W1292" s="126"/>
      <c r="X1292" s="126"/>
      <c r="Y1292" s="126"/>
      <c r="Z1292" s="126"/>
      <c r="AA1292" s="126"/>
      <c r="AB1292" s="126"/>
      <c r="AC1292" s="126"/>
      <c r="AD1292" s="126"/>
      <c r="AE1292" s="126"/>
      <c r="AF1292" s="126"/>
      <c r="AG1292" s="126"/>
      <c r="AH1292" s="13"/>
      <c r="AV1292" s="13"/>
    </row>
    <row r="1293" spans="1:48" x14ac:dyDescent="0.2">
      <c r="Q1293" s="13"/>
      <c r="R1293" s="126"/>
      <c r="S1293" s="126"/>
      <c r="T1293" s="126"/>
      <c r="U1293" s="126"/>
      <c r="V1293" s="126"/>
      <c r="W1293" s="126"/>
      <c r="X1293" s="126"/>
      <c r="Y1293" s="126"/>
      <c r="Z1293" s="126"/>
      <c r="AA1293" s="126"/>
      <c r="AB1293" s="126"/>
      <c r="AC1293" s="126"/>
      <c r="AD1293" s="126"/>
      <c r="AE1293" s="126"/>
      <c r="AF1293" s="126"/>
      <c r="AG1293" s="126"/>
      <c r="AH1293" s="13"/>
      <c r="AV1293" s="13"/>
    </row>
    <row r="1294" spans="1:48" x14ac:dyDescent="0.2">
      <c r="Q1294" s="13"/>
      <c r="R1294" s="126"/>
      <c r="S1294" s="126"/>
      <c r="T1294" s="126"/>
      <c r="U1294" s="126"/>
      <c r="V1294" s="126"/>
      <c r="W1294" s="126"/>
      <c r="X1294" s="126"/>
      <c r="Y1294" s="126"/>
      <c r="Z1294" s="126"/>
      <c r="AA1294" s="126"/>
      <c r="AB1294" s="126"/>
      <c r="AC1294" s="126"/>
      <c r="AD1294" s="126"/>
      <c r="AE1294" s="126"/>
      <c r="AF1294" s="126"/>
      <c r="AG1294" s="126"/>
      <c r="AH1294" s="13"/>
      <c r="AV1294" s="13"/>
    </row>
    <row r="1295" spans="1:48" x14ac:dyDescent="0.2">
      <c r="A1295" s="122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</row>
    <row r="1296" spans="1:48" x14ac:dyDescent="0.2">
      <c r="Q1296" s="13"/>
      <c r="R1296" s="126"/>
      <c r="S1296" s="126"/>
      <c r="T1296" s="126"/>
      <c r="U1296" s="126"/>
      <c r="V1296" s="126"/>
      <c r="W1296" s="126"/>
      <c r="X1296" s="126"/>
      <c r="Y1296" s="126"/>
      <c r="Z1296" s="126"/>
      <c r="AA1296" s="126"/>
      <c r="AB1296" s="126"/>
      <c r="AC1296" s="126"/>
      <c r="AD1296" s="126"/>
      <c r="AE1296" s="126"/>
      <c r="AF1296" s="126"/>
      <c r="AG1296" s="126"/>
      <c r="AH1296" s="13"/>
      <c r="AV1296" s="13"/>
    </row>
    <row r="1297" spans="1:48" x14ac:dyDescent="0.2">
      <c r="A1297" s="123" t="s">
        <v>882</v>
      </c>
      <c r="Q1297" s="13"/>
      <c r="R1297" s="123" t="s">
        <v>887</v>
      </c>
      <c r="S1297" s="126"/>
      <c r="T1297" s="126"/>
      <c r="U1297" s="126"/>
      <c r="V1297" s="126"/>
      <c r="W1297" s="126"/>
      <c r="X1297" s="126"/>
      <c r="Y1297" s="126"/>
      <c r="Z1297" s="126"/>
      <c r="AA1297" s="126"/>
      <c r="AB1297" s="126"/>
      <c r="AC1297" s="126"/>
      <c r="AD1297" s="126"/>
      <c r="AE1297" s="126"/>
      <c r="AF1297" s="126"/>
      <c r="AG1297" s="126"/>
      <c r="AH1297" s="13"/>
      <c r="AI1297" s="124" t="s">
        <v>623</v>
      </c>
      <c r="AJ1297" s="124">
        <v>2020</v>
      </c>
      <c r="AK1297" s="124">
        <v>2019</v>
      </c>
      <c r="AL1297" s="124">
        <v>2018</v>
      </c>
      <c r="AM1297" s="124">
        <v>2017</v>
      </c>
      <c r="AN1297" s="124">
        <v>2016</v>
      </c>
      <c r="AV1297" s="13"/>
    </row>
    <row r="1298" spans="1:48" x14ac:dyDescent="0.2">
      <c r="Q1298" s="13"/>
      <c r="R1298" s="126"/>
      <c r="S1298" s="126"/>
      <c r="T1298" s="126"/>
      <c r="U1298" s="126"/>
      <c r="V1298" s="126"/>
      <c r="W1298" s="126"/>
      <c r="X1298" s="126"/>
      <c r="Y1298" s="126"/>
      <c r="Z1298" s="126"/>
      <c r="AA1298" s="126"/>
      <c r="AB1298" s="126"/>
      <c r="AC1298" s="126"/>
      <c r="AD1298" s="126"/>
      <c r="AE1298" s="126"/>
      <c r="AF1298" s="126"/>
      <c r="AG1298" s="126"/>
      <c r="AH1298" s="13"/>
      <c r="AI1298" s="124" t="s">
        <v>291</v>
      </c>
      <c r="AJ1298" s="124">
        <v>156444.94534595861</v>
      </c>
      <c r="AK1298" s="124">
        <v>157834.357563814</v>
      </c>
      <c r="AL1298" s="124">
        <v>178223.42215231754</v>
      </c>
      <c r="AM1298" s="124">
        <v>179183.51125757027</v>
      </c>
      <c r="AN1298" s="124">
        <v>176003.89828290063</v>
      </c>
      <c r="AV1298" s="13"/>
    </row>
    <row r="1299" spans="1:48" x14ac:dyDescent="0.2">
      <c r="Q1299" s="13"/>
      <c r="R1299" s="126"/>
      <c r="S1299" s="126"/>
      <c r="T1299" s="126"/>
      <c r="U1299" s="126"/>
      <c r="V1299" s="126"/>
      <c r="W1299" s="126"/>
      <c r="X1299" s="126"/>
      <c r="Y1299" s="126"/>
      <c r="Z1299" s="126"/>
      <c r="AA1299" s="126"/>
      <c r="AB1299" s="126"/>
      <c r="AC1299" s="126"/>
      <c r="AD1299" s="126"/>
      <c r="AE1299" s="126"/>
      <c r="AF1299" s="126"/>
      <c r="AG1299" s="126"/>
      <c r="AH1299" s="13"/>
      <c r="AI1299" s="124" t="s">
        <v>72</v>
      </c>
      <c r="AJ1299" s="124">
        <v>410.59727803945765</v>
      </c>
      <c r="AK1299" s="124">
        <v>450.64253635819188</v>
      </c>
      <c r="AL1299" s="124">
        <v>533.9290284523438</v>
      </c>
      <c r="AM1299" s="124">
        <v>553.69748897951342</v>
      </c>
      <c r="AN1299" s="124">
        <v>601.71888261488607</v>
      </c>
      <c r="AV1299" s="13"/>
    </row>
    <row r="1300" spans="1:48" x14ac:dyDescent="0.2">
      <c r="Q1300" s="13"/>
      <c r="R1300" s="126"/>
      <c r="S1300" s="126"/>
      <c r="T1300" s="126"/>
      <c r="U1300" s="126"/>
      <c r="V1300" s="126"/>
      <c r="W1300" s="126"/>
      <c r="X1300" s="126"/>
      <c r="Y1300" s="126"/>
      <c r="Z1300" s="126"/>
      <c r="AA1300" s="126"/>
      <c r="AB1300" s="126"/>
      <c r="AC1300" s="126"/>
      <c r="AD1300" s="126"/>
      <c r="AE1300" s="126"/>
      <c r="AF1300" s="126"/>
      <c r="AG1300" s="126"/>
      <c r="AH1300" s="13"/>
      <c r="AI1300" s="124" t="s">
        <v>883</v>
      </c>
      <c r="AJ1300" s="124">
        <v>2.6245480615015885E-3</v>
      </c>
      <c r="AK1300" s="124">
        <v>2.8551612165684053E-3</v>
      </c>
      <c r="AL1300" s="124">
        <v>2.9958409618912191E-3</v>
      </c>
      <c r="AM1300" s="124">
        <v>3.0901140684959113E-3</v>
      </c>
      <c r="AN1300" s="124">
        <v>3.4187815638475837E-3</v>
      </c>
      <c r="AV1300" s="13"/>
    </row>
    <row r="1301" spans="1:48" x14ac:dyDescent="0.2">
      <c r="Q1301" s="13"/>
      <c r="R1301" s="126"/>
      <c r="S1301" s="126"/>
      <c r="T1301" s="126"/>
      <c r="U1301" s="126"/>
      <c r="V1301" s="126"/>
      <c r="W1301" s="126"/>
      <c r="X1301" s="126"/>
      <c r="Y1301" s="126"/>
      <c r="Z1301" s="126"/>
      <c r="AA1301" s="126"/>
      <c r="AB1301" s="126"/>
      <c r="AC1301" s="126"/>
      <c r="AD1301" s="126"/>
      <c r="AE1301" s="126"/>
      <c r="AF1301" s="126"/>
      <c r="AG1301" s="126"/>
      <c r="AH1301" s="13"/>
      <c r="AV1301" s="13"/>
    </row>
    <row r="1302" spans="1:48" x14ac:dyDescent="0.2">
      <c r="Q1302" s="13"/>
      <c r="R1302" s="126"/>
      <c r="S1302" s="126"/>
      <c r="T1302" s="126"/>
      <c r="U1302" s="126"/>
      <c r="V1302" s="126"/>
      <c r="W1302" s="126"/>
      <c r="X1302" s="126"/>
      <c r="Y1302" s="126"/>
      <c r="Z1302" s="126"/>
      <c r="AA1302" s="126"/>
      <c r="AB1302" s="126"/>
      <c r="AC1302" s="126"/>
      <c r="AD1302" s="126"/>
      <c r="AE1302" s="126"/>
      <c r="AF1302" s="126"/>
      <c r="AG1302" s="126"/>
      <c r="AH1302" s="13"/>
      <c r="AV1302" s="13"/>
    </row>
    <row r="1303" spans="1:48" x14ac:dyDescent="0.2">
      <c r="Q1303" s="13"/>
      <c r="R1303" s="126"/>
      <c r="S1303" s="126"/>
      <c r="T1303" s="126"/>
      <c r="U1303" s="126"/>
      <c r="V1303" s="126"/>
      <c r="W1303" s="126"/>
      <c r="X1303" s="126"/>
      <c r="Y1303" s="126"/>
      <c r="Z1303" s="126"/>
      <c r="AA1303" s="126"/>
      <c r="AB1303" s="126"/>
      <c r="AC1303" s="126"/>
      <c r="AD1303" s="126"/>
      <c r="AE1303" s="126"/>
      <c r="AF1303" s="126"/>
      <c r="AG1303" s="126"/>
      <c r="AH1303" s="13"/>
      <c r="AV1303" s="13"/>
    </row>
    <row r="1304" spans="1:48" x14ac:dyDescent="0.2">
      <c r="Q1304" s="13"/>
      <c r="R1304" s="126"/>
      <c r="S1304" s="126"/>
      <c r="T1304" s="126"/>
      <c r="U1304" s="126"/>
      <c r="V1304" s="126"/>
      <c r="W1304" s="126"/>
      <c r="X1304" s="126"/>
      <c r="Y1304" s="126"/>
      <c r="Z1304" s="126"/>
      <c r="AA1304" s="126"/>
      <c r="AB1304" s="126"/>
      <c r="AC1304" s="126"/>
      <c r="AD1304" s="126"/>
      <c r="AE1304" s="126"/>
      <c r="AF1304" s="126"/>
      <c r="AG1304" s="126"/>
      <c r="AH1304" s="13"/>
      <c r="AV1304" s="13"/>
    </row>
    <row r="1305" spans="1:48" x14ac:dyDescent="0.2">
      <c r="A1305" s="122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</row>
  </sheetData>
  <sheetProtection algorithmName="SHA-512" hashValue="gqZyAgxwwpDdhq810HF/wQuwEBDeoYeLUEo1lXxQVqlu7/wScZG8jjPDnodkRQ4C0Zsj3ODbPAqZylecxiUgnA==" saltValue="j/YT2RZy3H6aZvXFlIDqgg==" spinCount="100000" sheet="1" objects="1" scenarios="1"/>
  <pageMargins left="0.70866141732283472" right="0.70866141732283472" top="0.74803149606299213" bottom="0.74803149606299213" header="0.31496062992125984" footer="0.31496062992125984"/>
  <pageSetup paperSize="9" scale="59" fitToHeight="14" orientation="portrait" verticalDpi="0" r:id="rId1"/>
  <rowBreaks count="10" manualBreakCount="10">
    <brk id="96" max="15" man="1"/>
    <brk id="193" max="15" man="1"/>
    <brk id="287" max="15" man="1"/>
    <brk id="391" max="15" man="1"/>
    <brk id="485" max="15" man="1"/>
    <brk id="585" max="15" man="1"/>
    <brk id="737" max="15" man="1"/>
    <brk id="835" max="15" man="1"/>
    <brk id="1033" max="15" man="1"/>
    <brk id="1174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2"/>
  </sheetPr>
  <dimension ref="A1:E226"/>
  <sheetViews>
    <sheetView zoomScaleNormal="100" workbookViewId="0">
      <selection activeCell="C183" sqref="C183"/>
    </sheetView>
  </sheetViews>
  <sheetFormatPr baseColWidth="10" defaultColWidth="10.85546875" defaultRowHeight="12.75" x14ac:dyDescent="0.2"/>
  <cols>
    <col min="1" max="1" width="8.85546875" style="3" customWidth="1"/>
    <col min="2" max="2" width="73.140625" style="3" customWidth="1"/>
    <col min="3" max="3" width="92.42578125" style="3" customWidth="1"/>
    <col min="4" max="4" width="10.85546875" style="3"/>
    <col min="5" max="5" width="30.85546875" style="3" bestFit="1" customWidth="1"/>
    <col min="6" max="6" width="18.140625" style="3" bestFit="1" customWidth="1"/>
    <col min="7" max="7" width="26.7109375" style="3" bestFit="1" customWidth="1"/>
    <col min="8" max="8" width="72.140625" style="3" bestFit="1" customWidth="1"/>
    <col min="9" max="16384" width="10.85546875" style="3"/>
  </cols>
  <sheetData>
    <row r="1" spans="1:5" x14ac:dyDescent="0.2">
      <c r="A1" s="1" t="s">
        <v>0</v>
      </c>
      <c r="B1" s="1" t="s">
        <v>1</v>
      </c>
      <c r="C1" s="1" t="s">
        <v>2</v>
      </c>
      <c r="D1" s="2"/>
    </row>
    <row r="2" spans="1:5" x14ac:dyDescent="0.2">
      <c r="A2" s="6" t="s">
        <v>141</v>
      </c>
      <c r="B2" s="6" t="s">
        <v>39</v>
      </c>
      <c r="C2" s="6" t="s">
        <v>40</v>
      </c>
      <c r="D2" s="6"/>
    </row>
    <row r="3" spans="1:5" x14ac:dyDescent="0.2">
      <c r="A3" s="6" t="s">
        <v>142</v>
      </c>
      <c r="B3" s="6" t="s">
        <v>41</v>
      </c>
      <c r="C3" s="6" t="s">
        <v>42</v>
      </c>
      <c r="D3" s="6"/>
    </row>
    <row r="4" spans="1:5" x14ac:dyDescent="0.2">
      <c r="A4" s="6" t="s">
        <v>143</v>
      </c>
      <c r="B4" s="6" t="s">
        <v>43</v>
      </c>
      <c r="C4" s="6" t="s">
        <v>44</v>
      </c>
      <c r="D4" s="6"/>
    </row>
    <row r="5" spans="1:5" x14ac:dyDescent="0.2">
      <c r="A5" s="6" t="s">
        <v>144</v>
      </c>
      <c r="B5" s="6" t="s">
        <v>576</v>
      </c>
      <c r="C5" s="6" t="s">
        <v>577</v>
      </c>
      <c r="D5" s="6"/>
    </row>
    <row r="6" spans="1:5" x14ac:dyDescent="0.2">
      <c r="A6" s="6" t="s">
        <v>145</v>
      </c>
      <c r="B6" s="6" t="s">
        <v>574</v>
      </c>
      <c r="C6" s="6" t="s">
        <v>575</v>
      </c>
      <c r="D6" s="6"/>
    </row>
    <row r="7" spans="1:5" x14ac:dyDescent="0.2">
      <c r="A7" s="6" t="s">
        <v>146</v>
      </c>
      <c r="B7" s="6" t="s">
        <v>45</v>
      </c>
      <c r="C7" s="6" t="s">
        <v>46</v>
      </c>
      <c r="D7" s="6"/>
    </row>
    <row r="8" spans="1:5" x14ac:dyDescent="0.2">
      <c r="A8" s="6" t="s">
        <v>147</v>
      </c>
      <c r="B8" s="6" t="s">
        <v>148</v>
      </c>
      <c r="C8" s="6" t="s">
        <v>149</v>
      </c>
      <c r="D8" s="6"/>
    </row>
    <row r="9" spans="1:5" x14ac:dyDescent="0.2">
      <c r="A9" s="6" t="s">
        <v>150</v>
      </c>
      <c r="B9" s="6" t="s">
        <v>47</v>
      </c>
      <c r="C9" s="6" t="s">
        <v>48</v>
      </c>
      <c r="D9" s="6"/>
    </row>
    <row r="10" spans="1:5" x14ac:dyDescent="0.2">
      <c r="A10" s="6" t="s">
        <v>151</v>
      </c>
      <c r="B10" s="6" t="s">
        <v>152</v>
      </c>
      <c r="C10" s="6" t="s">
        <v>49</v>
      </c>
      <c r="D10" s="6"/>
    </row>
    <row r="11" spans="1:5" x14ac:dyDescent="0.2">
      <c r="A11" s="6" t="s">
        <v>153</v>
      </c>
      <c r="B11" s="6" t="s">
        <v>154</v>
      </c>
      <c r="C11" s="6" t="s">
        <v>155</v>
      </c>
      <c r="D11" s="6"/>
    </row>
    <row r="12" spans="1:5" x14ac:dyDescent="0.2">
      <c r="A12" s="6" t="s">
        <v>156</v>
      </c>
      <c r="B12" s="6" t="s">
        <v>157</v>
      </c>
      <c r="C12" s="6" t="s">
        <v>158</v>
      </c>
      <c r="D12" s="6"/>
    </row>
    <row r="13" spans="1:5" ht="25.5" x14ac:dyDescent="0.2">
      <c r="A13" s="6" t="s">
        <v>159</v>
      </c>
      <c r="B13" s="7" t="s">
        <v>160</v>
      </c>
      <c r="C13" s="7" t="s">
        <v>161</v>
      </c>
      <c r="D13" s="6"/>
    </row>
    <row r="14" spans="1:5" x14ac:dyDescent="0.2">
      <c r="A14" s="6" t="s">
        <v>162</v>
      </c>
      <c r="B14" s="6" t="s">
        <v>163</v>
      </c>
      <c r="C14" s="8" t="s">
        <v>164</v>
      </c>
      <c r="D14" s="6"/>
    </row>
    <row r="15" spans="1:5" x14ac:dyDescent="0.2">
      <c r="A15" s="6" t="s">
        <v>165</v>
      </c>
      <c r="B15" s="6" t="s">
        <v>166</v>
      </c>
      <c r="C15" s="6" t="s">
        <v>167</v>
      </c>
      <c r="D15" s="6"/>
      <c r="E15" s="9"/>
    </row>
    <row r="16" spans="1:5" x14ac:dyDescent="0.2">
      <c r="A16" s="6" t="s">
        <v>168</v>
      </c>
      <c r="B16" s="6" t="s">
        <v>169</v>
      </c>
      <c r="C16" s="6" t="s">
        <v>170</v>
      </c>
      <c r="D16" s="6"/>
    </row>
    <row r="17" spans="1:4" x14ac:dyDescent="0.2">
      <c r="A17" s="6" t="s">
        <v>171</v>
      </c>
      <c r="B17" s="6" t="s">
        <v>172</v>
      </c>
      <c r="C17" s="6" t="s">
        <v>173</v>
      </c>
      <c r="D17" s="6"/>
    </row>
    <row r="18" spans="1:4" x14ac:dyDescent="0.2">
      <c r="A18" s="6" t="s">
        <v>174</v>
      </c>
      <c r="B18" s="6" t="s">
        <v>17</v>
      </c>
      <c r="C18" s="6" t="s">
        <v>18</v>
      </c>
      <c r="D18" s="6"/>
    </row>
    <row r="19" spans="1:4" x14ac:dyDescent="0.2">
      <c r="A19" s="6" t="s">
        <v>175</v>
      </c>
      <c r="B19" s="6" t="s">
        <v>19</v>
      </c>
      <c r="C19" s="6" t="s">
        <v>20</v>
      </c>
      <c r="D19" s="6"/>
    </row>
    <row r="20" spans="1:4" x14ac:dyDescent="0.2">
      <c r="A20" s="6" t="s">
        <v>176</v>
      </c>
      <c r="B20" s="6" t="s">
        <v>177</v>
      </c>
      <c r="C20" s="6" t="s">
        <v>178</v>
      </c>
      <c r="D20" s="6"/>
    </row>
    <row r="21" spans="1:4" x14ac:dyDescent="0.2">
      <c r="A21" s="6" t="s">
        <v>179</v>
      </c>
      <c r="B21" s="6" t="s">
        <v>180</v>
      </c>
      <c r="C21" s="6" t="s">
        <v>181</v>
      </c>
      <c r="D21" s="6"/>
    </row>
    <row r="22" spans="1:4" x14ac:dyDescent="0.2">
      <c r="A22" s="15" t="s">
        <v>593</v>
      </c>
      <c r="B22" s="15" t="s">
        <v>594</v>
      </c>
      <c r="C22" s="15" t="s">
        <v>595</v>
      </c>
      <c r="D22" s="6"/>
    </row>
    <row r="23" spans="1:4" x14ac:dyDescent="0.2">
      <c r="A23" s="17" t="s">
        <v>610</v>
      </c>
      <c r="B23" s="6" t="s">
        <v>7</v>
      </c>
      <c r="C23" s="6" t="s">
        <v>8</v>
      </c>
      <c r="D23" s="6"/>
    </row>
    <row r="24" spans="1:4" x14ac:dyDescent="0.2">
      <c r="A24" s="17" t="s">
        <v>611</v>
      </c>
      <c r="B24" s="6" t="s">
        <v>182</v>
      </c>
      <c r="C24" s="6" t="s">
        <v>183</v>
      </c>
      <c r="D24" s="6"/>
    </row>
    <row r="25" spans="1:4" x14ac:dyDescent="0.2">
      <c r="A25" s="17" t="s">
        <v>612</v>
      </c>
      <c r="B25" s="6" t="s">
        <v>184</v>
      </c>
      <c r="C25" s="6" t="s">
        <v>185</v>
      </c>
      <c r="D25" s="6"/>
    </row>
    <row r="26" spans="1:4" x14ac:dyDescent="0.2">
      <c r="A26" s="17" t="s">
        <v>613</v>
      </c>
      <c r="B26" s="6" t="s">
        <v>186</v>
      </c>
      <c r="C26" s="6" t="s">
        <v>187</v>
      </c>
      <c r="D26" s="6"/>
    </row>
    <row r="27" spans="1:4" x14ac:dyDescent="0.2">
      <c r="A27" s="17" t="s">
        <v>614</v>
      </c>
      <c r="B27" s="6" t="s">
        <v>188</v>
      </c>
      <c r="C27" s="6" t="s">
        <v>9</v>
      </c>
      <c r="D27" s="6"/>
    </row>
    <row r="28" spans="1:4" x14ac:dyDescent="0.2">
      <c r="A28" s="17" t="s">
        <v>615</v>
      </c>
      <c r="B28" s="6" t="s">
        <v>50</v>
      </c>
      <c r="C28" s="6" t="s">
        <v>51</v>
      </c>
      <c r="D28" s="6"/>
    </row>
    <row r="29" spans="1:4" x14ac:dyDescent="0.2">
      <c r="A29" s="17" t="s">
        <v>616</v>
      </c>
      <c r="B29" s="6" t="s">
        <v>54</v>
      </c>
      <c r="C29" s="6" t="s">
        <v>55</v>
      </c>
      <c r="D29" s="6"/>
    </row>
    <row r="30" spans="1:4" x14ac:dyDescent="0.2">
      <c r="A30" s="17" t="s">
        <v>617</v>
      </c>
      <c r="B30" s="6" t="s">
        <v>52</v>
      </c>
      <c r="C30" s="6" t="s">
        <v>53</v>
      </c>
      <c r="D30" s="6"/>
    </row>
    <row r="31" spans="1:4" x14ac:dyDescent="0.2">
      <c r="A31" s="17" t="s">
        <v>618</v>
      </c>
      <c r="B31" s="6" t="s">
        <v>56</v>
      </c>
      <c r="C31" s="6" t="s">
        <v>57</v>
      </c>
      <c r="D31" s="6"/>
    </row>
    <row r="32" spans="1:4" x14ac:dyDescent="0.2">
      <c r="A32" s="6" t="s">
        <v>189</v>
      </c>
      <c r="B32" s="6" t="s">
        <v>190</v>
      </c>
      <c r="C32" s="6" t="s">
        <v>191</v>
      </c>
      <c r="D32" s="6"/>
    </row>
    <row r="33" spans="1:4" x14ac:dyDescent="0.2">
      <c r="A33" s="6" t="s">
        <v>192</v>
      </c>
      <c r="B33" s="6" t="s">
        <v>193</v>
      </c>
      <c r="C33" s="6" t="s">
        <v>194</v>
      </c>
      <c r="D33" s="6"/>
    </row>
    <row r="34" spans="1:4" x14ac:dyDescent="0.2">
      <c r="A34" s="6" t="s">
        <v>195</v>
      </c>
      <c r="B34" s="6" t="s">
        <v>196</v>
      </c>
      <c r="C34" s="6" t="s">
        <v>197</v>
      </c>
      <c r="D34" s="6"/>
    </row>
    <row r="35" spans="1:4" x14ac:dyDescent="0.2">
      <c r="A35" s="6" t="s">
        <v>198</v>
      </c>
      <c r="B35" s="6" t="s">
        <v>58</v>
      </c>
      <c r="C35" s="6" t="s">
        <v>59</v>
      </c>
      <c r="D35" s="6"/>
    </row>
    <row r="36" spans="1:4" x14ac:dyDescent="0.2">
      <c r="A36" s="6" t="s">
        <v>199</v>
      </c>
      <c r="B36" s="6" t="s">
        <v>200</v>
      </c>
      <c r="C36" s="6" t="s">
        <v>201</v>
      </c>
      <c r="D36" s="6"/>
    </row>
    <row r="37" spans="1:4" x14ac:dyDescent="0.2">
      <c r="A37" s="6" t="s">
        <v>202</v>
      </c>
      <c r="B37" s="6" t="s">
        <v>21</v>
      </c>
      <c r="C37" s="6" t="s">
        <v>22</v>
      </c>
      <c r="D37" s="6"/>
    </row>
    <row r="38" spans="1:4" x14ac:dyDescent="0.2">
      <c r="A38" s="6" t="s">
        <v>203</v>
      </c>
      <c r="B38" s="6" t="s">
        <v>204</v>
      </c>
      <c r="C38" s="6" t="s">
        <v>205</v>
      </c>
      <c r="D38" s="6"/>
    </row>
    <row r="39" spans="1:4" x14ac:dyDescent="0.2">
      <c r="A39" s="6" t="s">
        <v>206</v>
      </c>
      <c r="B39" s="6" t="s">
        <v>62</v>
      </c>
      <c r="C39" s="6" t="s">
        <v>63</v>
      </c>
      <c r="D39" s="6"/>
    </row>
    <row r="40" spans="1:4" x14ac:dyDescent="0.2">
      <c r="A40" s="6" t="s">
        <v>207</v>
      </c>
      <c r="B40" s="6" t="s">
        <v>60</v>
      </c>
      <c r="C40" s="6" t="s">
        <v>61</v>
      </c>
      <c r="D40" s="6"/>
    </row>
    <row r="41" spans="1:4" x14ac:dyDescent="0.2">
      <c r="A41" s="6" t="s">
        <v>208</v>
      </c>
      <c r="B41" s="6" t="s">
        <v>209</v>
      </c>
      <c r="C41" s="6" t="s">
        <v>210</v>
      </c>
      <c r="D41" s="6"/>
    </row>
    <row r="42" spans="1:4" x14ac:dyDescent="0.2">
      <c r="A42" s="6" t="s">
        <v>211</v>
      </c>
      <c r="B42" s="6" t="s">
        <v>62</v>
      </c>
      <c r="C42" s="6" t="s">
        <v>63</v>
      </c>
      <c r="D42" s="6"/>
    </row>
    <row r="43" spans="1:4" x14ac:dyDescent="0.2">
      <c r="A43" s="6" t="s">
        <v>212</v>
      </c>
      <c r="B43" s="6" t="s">
        <v>60</v>
      </c>
      <c r="C43" s="6" t="s">
        <v>61</v>
      </c>
      <c r="D43" s="6"/>
    </row>
    <row r="44" spans="1:4" x14ac:dyDescent="0.2">
      <c r="A44" s="6" t="s">
        <v>213</v>
      </c>
      <c r="B44" s="6" t="s">
        <v>214</v>
      </c>
      <c r="C44" s="6" t="s">
        <v>215</v>
      </c>
      <c r="D44" s="6"/>
    </row>
    <row r="45" spans="1:4" x14ac:dyDescent="0.2">
      <c r="A45" s="6" t="s">
        <v>216</v>
      </c>
      <c r="B45" s="6" t="s">
        <v>64</v>
      </c>
      <c r="C45" s="6" t="s">
        <v>65</v>
      </c>
      <c r="D45" s="6"/>
    </row>
    <row r="46" spans="1:4" x14ac:dyDescent="0.2">
      <c r="A46" s="6" t="s">
        <v>217</v>
      </c>
      <c r="B46" s="6" t="s">
        <v>3</v>
      </c>
      <c r="C46" s="6" t="s">
        <v>4</v>
      </c>
      <c r="D46" s="6"/>
    </row>
    <row r="47" spans="1:4" x14ac:dyDescent="0.2">
      <c r="A47" s="6" t="s">
        <v>218</v>
      </c>
      <c r="B47" s="6" t="s">
        <v>219</v>
      </c>
      <c r="C47" s="6" t="s">
        <v>220</v>
      </c>
      <c r="D47" s="6"/>
    </row>
    <row r="48" spans="1:4" x14ac:dyDescent="0.2">
      <c r="A48" s="6" t="s">
        <v>221</v>
      </c>
      <c r="B48" s="6" t="s">
        <v>66</v>
      </c>
      <c r="C48" s="6" t="s">
        <v>67</v>
      </c>
      <c r="D48" s="6"/>
    </row>
    <row r="49" spans="1:4" x14ac:dyDescent="0.2">
      <c r="A49" s="6" t="s">
        <v>222</v>
      </c>
      <c r="B49" s="6" t="s">
        <v>223</v>
      </c>
      <c r="C49" s="6" t="s">
        <v>224</v>
      </c>
      <c r="D49" s="6"/>
    </row>
    <row r="50" spans="1:4" x14ac:dyDescent="0.2">
      <c r="A50" s="6" t="s">
        <v>225</v>
      </c>
      <c r="B50" s="6" t="s">
        <v>68</v>
      </c>
      <c r="C50" s="6" t="s">
        <v>69</v>
      </c>
      <c r="D50" s="6"/>
    </row>
    <row r="51" spans="1:4" x14ac:dyDescent="0.2">
      <c r="A51" s="6" t="s">
        <v>226</v>
      </c>
      <c r="B51" s="6" t="s">
        <v>227</v>
      </c>
      <c r="C51" s="6" t="s">
        <v>228</v>
      </c>
      <c r="D51" s="6"/>
    </row>
    <row r="52" spans="1:4" x14ac:dyDescent="0.2">
      <c r="A52" s="6" t="s">
        <v>229</v>
      </c>
      <c r="B52" s="6" t="s">
        <v>70</v>
      </c>
      <c r="C52" s="6" t="s">
        <v>71</v>
      </c>
      <c r="D52" s="6"/>
    </row>
    <row r="53" spans="1:4" x14ac:dyDescent="0.2">
      <c r="A53" s="6" t="s">
        <v>230</v>
      </c>
      <c r="B53" s="6" t="s">
        <v>231</v>
      </c>
      <c r="C53" s="6" t="s">
        <v>232</v>
      </c>
      <c r="D53" s="6"/>
    </row>
    <row r="54" spans="1:4" x14ac:dyDescent="0.2">
      <c r="A54" s="6" t="s">
        <v>233</v>
      </c>
      <c r="B54" s="6" t="s">
        <v>234</v>
      </c>
      <c r="C54" s="6" t="s">
        <v>235</v>
      </c>
      <c r="D54" s="6"/>
    </row>
    <row r="55" spans="1:4" x14ac:dyDescent="0.2">
      <c r="A55" s="6" t="s">
        <v>236</v>
      </c>
      <c r="B55" s="6" t="s">
        <v>237</v>
      </c>
      <c r="C55" s="6" t="s">
        <v>238</v>
      </c>
      <c r="D55" s="6"/>
    </row>
    <row r="56" spans="1:4" x14ac:dyDescent="0.2">
      <c r="A56" s="6" t="s">
        <v>239</v>
      </c>
      <c r="B56" s="6" t="s">
        <v>240</v>
      </c>
      <c r="C56" s="6" t="s">
        <v>241</v>
      </c>
      <c r="D56" s="6"/>
    </row>
    <row r="57" spans="1:4" x14ac:dyDescent="0.2">
      <c r="A57" s="6" t="s">
        <v>242</v>
      </c>
      <c r="B57" s="6" t="s">
        <v>10</v>
      </c>
      <c r="C57" s="6" t="s">
        <v>243</v>
      </c>
      <c r="D57" s="6"/>
    </row>
    <row r="58" spans="1:4" x14ac:dyDescent="0.2">
      <c r="A58" s="6" t="s">
        <v>244</v>
      </c>
      <c r="B58" s="6" t="s">
        <v>245</v>
      </c>
      <c r="C58" s="6" t="s">
        <v>246</v>
      </c>
      <c r="D58" s="6"/>
    </row>
    <row r="59" spans="1:4" x14ac:dyDescent="0.2">
      <c r="A59" s="6" t="s">
        <v>247</v>
      </c>
      <c r="B59" s="6" t="s">
        <v>248</v>
      </c>
      <c r="C59" s="6" t="s">
        <v>136</v>
      </c>
      <c r="D59" s="6"/>
    </row>
    <row r="60" spans="1:4" x14ac:dyDescent="0.2">
      <c r="A60" s="6" t="s">
        <v>249</v>
      </c>
      <c r="B60" s="6" t="s">
        <v>250</v>
      </c>
      <c r="C60" s="6" t="s">
        <v>251</v>
      </c>
      <c r="D60" s="6"/>
    </row>
    <row r="61" spans="1:4" x14ac:dyDescent="0.2">
      <c r="A61" s="6" t="s">
        <v>252</v>
      </c>
      <c r="B61" s="6" t="s">
        <v>253</v>
      </c>
      <c r="C61" s="6" t="s">
        <v>254</v>
      </c>
      <c r="D61" s="6"/>
    </row>
    <row r="62" spans="1:4" x14ac:dyDescent="0.2">
      <c r="A62" s="6" t="s">
        <v>255</v>
      </c>
      <c r="B62" s="6" t="s">
        <v>256</v>
      </c>
      <c r="C62" s="6" t="s">
        <v>257</v>
      </c>
      <c r="D62" s="6"/>
    </row>
    <row r="63" spans="1:4" x14ac:dyDescent="0.2">
      <c r="A63" s="6" t="s">
        <v>258</v>
      </c>
      <c r="B63" s="6" t="s">
        <v>72</v>
      </c>
      <c r="C63" s="6" t="s">
        <v>73</v>
      </c>
      <c r="D63" s="6"/>
    </row>
    <row r="64" spans="1:4" x14ac:dyDescent="0.2">
      <c r="A64" s="6" t="s">
        <v>259</v>
      </c>
      <c r="B64" s="6" t="s">
        <v>74</v>
      </c>
      <c r="C64" s="6" t="s">
        <v>75</v>
      </c>
      <c r="D64" s="6"/>
    </row>
    <row r="65" spans="1:5" x14ac:dyDescent="0.2">
      <c r="A65" s="6" t="s">
        <v>260</v>
      </c>
      <c r="B65" s="6" t="s">
        <v>76</v>
      </c>
      <c r="C65" s="6" t="s">
        <v>23</v>
      </c>
      <c r="D65" s="6"/>
    </row>
    <row r="66" spans="1:5" x14ac:dyDescent="0.2">
      <c r="A66" s="6" t="s">
        <v>261</v>
      </c>
      <c r="B66" s="6" t="s">
        <v>77</v>
      </c>
      <c r="C66" s="6" t="s">
        <v>78</v>
      </c>
      <c r="D66" s="6"/>
    </row>
    <row r="67" spans="1:5" x14ac:dyDescent="0.2">
      <c r="A67" s="6" t="s">
        <v>262</v>
      </c>
      <c r="B67" s="6" t="s">
        <v>7</v>
      </c>
      <c r="C67" s="6" t="s">
        <v>8</v>
      </c>
      <c r="D67" s="6"/>
    </row>
    <row r="68" spans="1:5" x14ac:dyDescent="0.2">
      <c r="A68" s="6" t="s">
        <v>263</v>
      </c>
      <c r="B68" s="6" t="s">
        <v>182</v>
      </c>
      <c r="C68" s="6" t="s">
        <v>183</v>
      </c>
      <c r="D68" s="6"/>
    </row>
    <row r="69" spans="1:5" x14ac:dyDescent="0.2">
      <c r="A69" s="6" t="s">
        <v>264</v>
      </c>
      <c r="B69" s="6" t="s">
        <v>265</v>
      </c>
      <c r="C69" s="6" t="s">
        <v>265</v>
      </c>
      <c r="D69" s="6"/>
    </row>
    <row r="70" spans="1:5" x14ac:dyDescent="0.2">
      <c r="A70" s="6" t="s">
        <v>266</v>
      </c>
      <c r="B70" s="6" t="s">
        <v>267</v>
      </c>
      <c r="C70" s="6" t="s">
        <v>268</v>
      </c>
      <c r="D70" s="6"/>
      <c r="E70" s="4"/>
    </row>
    <row r="71" spans="1:5" x14ac:dyDescent="0.2">
      <c r="A71" s="6" t="s">
        <v>269</v>
      </c>
      <c r="B71" s="6" t="s">
        <v>184</v>
      </c>
      <c r="C71" s="6" t="s">
        <v>185</v>
      </c>
      <c r="D71" s="6"/>
    </row>
    <row r="72" spans="1:5" x14ac:dyDescent="0.2">
      <c r="A72" s="6" t="s">
        <v>270</v>
      </c>
      <c r="B72" s="6" t="s">
        <v>186</v>
      </c>
      <c r="C72" s="6" t="s">
        <v>187</v>
      </c>
      <c r="D72" s="6"/>
    </row>
    <row r="73" spans="1:5" x14ac:dyDescent="0.2">
      <c r="A73" s="6" t="s">
        <v>271</v>
      </c>
      <c r="B73" s="6" t="s">
        <v>272</v>
      </c>
      <c r="C73" s="6" t="s">
        <v>273</v>
      </c>
      <c r="D73" s="6"/>
    </row>
    <row r="74" spans="1:5" x14ac:dyDescent="0.2">
      <c r="A74" s="6" t="s">
        <v>274</v>
      </c>
      <c r="B74" s="6" t="s">
        <v>275</v>
      </c>
      <c r="C74" s="6" t="s">
        <v>276</v>
      </c>
      <c r="D74" s="6"/>
    </row>
    <row r="75" spans="1:5" x14ac:dyDescent="0.2">
      <c r="A75" s="6" t="s">
        <v>277</v>
      </c>
      <c r="B75" s="6" t="s">
        <v>5</v>
      </c>
      <c r="C75" s="6" t="s">
        <v>6</v>
      </c>
      <c r="D75" s="6"/>
    </row>
    <row r="76" spans="1:5" x14ac:dyDescent="0.2">
      <c r="A76" s="6" t="s">
        <v>278</v>
      </c>
      <c r="B76" s="6" t="s">
        <v>279</v>
      </c>
      <c r="C76" s="6" t="s">
        <v>280</v>
      </c>
      <c r="D76" s="6"/>
    </row>
    <row r="77" spans="1:5" x14ac:dyDescent="0.2">
      <c r="A77" s="6" t="s">
        <v>281</v>
      </c>
      <c r="B77" s="6" t="s">
        <v>188</v>
      </c>
      <c r="C77" s="6" t="s">
        <v>9</v>
      </c>
      <c r="D77" s="6"/>
    </row>
    <row r="78" spans="1:5" x14ac:dyDescent="0.2">
      <c r="A78" s="6" t="s">
        <v>282</v>
      </c>
      <c r="B78" s="6" t="s">
        <v>283</v>
      </c>
      <c r="C78" s="6" t="s">
        <v>284</v>
      </c>
      <c r="D78" s="6"/>
    </row>
    <row r="79" spans="1:5" x14ac:dyDescent="0.2">
      <c r="A79" s="6" t="s">
        <v>285</v>
      </c>
      <c r="B79" s="6" t="s">
        <v>79</v>
      </c>
      <c r="C79" s="6" t="s">
        <v>80</v>
      </c>
      <c r="D79" s="6"/>
    </row>
    <row r="80" spans="1:5" x14ac:dyDescent="0.2">
      <c r="A80" s="6" t="s">
        <v>286</v>
      </c>
      <c r="B80" s="6" t="s">
        <v>287</v>
      </c>
      <c r="C80" s="6" t="s">
        <v>288</v>
      </c>
      <c r="D80" s="6"/>
    </row>
    <row r="81" spans="1:4" x14ac:dyDescent="0.2">
      <c r="A81" s="6" t="s">
        <v>289</v>
      </c>
      <c r="B81" s="6" t="s">
        <v>81</v>
      </c>
      <c r="C81" s="6" t="s">
        <v>82</v>
      </c>
      <c r="D81" s="6"/>
    </row>
    <row r="82" spans="1:4" x14ac:dyDescent="0.2">
      <c r="A82" s="6" t="s">
        <v>290</v>
      </c>
      <c r="B82" s="6" t="s">
        <v>291</v>
      </c>
      <c r="C82" s="6" t="s">
        <v>292</v>
      </c>
      <c r="D82" s="6"/>
    </row>
    <row r="83" spans="1:4" x14ac:dyDescent="0.2">
      <c r="A83" s="6" t="s">
        <v>293</v>
      </c>
      <c r="B83" s="6" t="s">
        <v>66</v>
      </c>
      <c r="C83" s="6" t="s">
        <v>67</v>
      </c>
      <c r="D83" s="6"/>
    </row>
    <row r="84" spans="1:4" x14ac:dyDescent="0.2">
      <c r="A84" s="6" t="s">
        <v>294</v>
      </c>
      <c r="B84" s="6" t="s">
        <v>83</v>
      </c>
      <c r="C84" s="6" t="s">
        <v>295</v>
      </c>
      <c r="D84" s="6"/>
    </row>
    <row r="85" spans="1:4" x14ac:dyDescent="0.2">
      <c r="A85" s="6" t="s">
        <v>296</v>
      </c>
      <c r="B85" s="6" t="s">
        <v>84</v>
      </c>
      <c r="C85" s="6" t="s">
        <v>297</v>
      </c>
      <c r="D85" s="6"/>
    </row>
    <row r="86" spans="1:4" x14ac:dyDescent="0.2">
      <c r="A86" s="6" t="s">
        <v>298</v>
      </c>
      <c r="B86" s="6" t="s">
        <v>299</v>
      </c>
      <c r="C86" s="6" t="s">
        <v>224</v>
      </c>
      <c r="D86" s="6"/>
    </row>
    <row r="87" spans="1:4" x14ac:dyDescent="0.2">
      <c r="A87" s="6" t="s">
        <v>300</v>
      </c>
      <c r="B87" s="6" t="s">
        <v>83</v>
      </c>
      <c r="C87" s="6" t="s">
        <v>295</v>
      </c>
      <c r="D87" s="6"/>
    </row>
    <row r="88" spans="1:4" x14ac:dyDescent="0.2">
      <c r="A88" s="6" t="s">
        <v>301</v>
      </c>
      <c r="B88" s="6" t="s">
        <v>84</v>
      </c>
      <c r="C88" s="6" t="s">
        <v>297</v>
      </c>
      <c r="D88" s="6"/>
    </row>
    <row r="89" spans="1:4" x14ac:dyDescent="0.2">
      <c r="A89" s="6" t="s">
        <v>302</v>
      </c>
      <c r="B89" s="6" t="s">
        <v>68</v>
      </c>
      <c r="C89" s="6" t="s">
        <v>69</v>
      </c>
      <c r="D89" s="6"/>
    </row>
    <row r="90" spans="1:4" x14ac:dyDescent="0.2">
      <c r="A90" s="6" t="s">
        <v>303</v>
      </c>
      <c r="B90" s="6" t="s">
        <v>83</v>
      </c>
      <c r="C90" s="6" t="s">
        <v>295</v>
      </c>
      <c r="D90" s="6"/>
    </row>
    <row r="91" spans="1:4" x14ac:dyDescent="0.2">
      <c r="A91" s="6" t="s">
        <v>304</v>
      </c>
      <c r="B91" s="6" t="s">
        <v>84</v>
      </c>
      <c r="C91" s="6" t="s">
        <v>297</v>
      </c>
      <c r="D91" s="6"/>
    </row>
    <row r="92" spans="1:4" x14ac:dyDescent="0.2">
      <c r="A92" s="6" t="s">
        <v>305</v>
      </c>
      <c r="B92" s="6" t="s">
        <v>227</v>
      </c>
      <c r="C92" s="6" t="s">
        <v>228</v>
      </c>
      <c r="D92" s="6"/>
    </row>
    <row r="93" spans="1:4" x14ac:dyDescent="0.2">
      <c r="A93" s="6" t="s">
        <v>306</v>
      </c>
      <c r="B93" s="6" t="s">
        <v>83</v>
      </c>
      <c r="C93" s="6" t="s">
        <v>295</v>
      </c>
      <c r="D93" s="6"/>
    </row>
    <row r="94" spans="1:4" x14ac:dyDescent="0.2">
      <c r="A94" s="6" t="s">
        <v>307</v>
      </c>
      <c r="B94" s="6" t="s">
        <v>84</v>
      </c>
      <c r="C94" s="6" t="s">
        <v>297</v>
      </c>
      <c r="D94" s="6"/>
    </row>
    <row r="95" spans="1:4" x14ac:dyDescent="0.2">
      <c r="A95" s="6" t="s">
        <v>308</v>
      </c>
      <c r="B95" s="6" t="s">
        <v>70</v>
      </c>
      <c r="C95" s="6" t="s">
        <v>71</v>
      </c>
      <c r="D95" s="6"/>
    </row>
    <row r="96" spans="1:4" x14ac:dyDescent="0.2">
      <c r="A96" s="6" t="s">
        <v>309</v>
      </c>
      <c r="B96" s="6" t="s">
        <v>231</v>
      </c>
      <c r="C96" s="6" t="s">
        <v>232</v>
      </c>
      <c r="D96" s="6"/>
    </row>
    <row r="97" spans="1:5" x14ac:dyDescent="0.2">
      <c r="A97" s="6" t="s">
        <v>310</v>
      </c>
      <c r="B97" s="6" t="s">
        <v>311</v>
      </c>
      <c r="C97" s="6" t="s">
        <v>312</v>
      </c>
      <c r="D97" s="6"/>
    </row>
    <row r="98" spans="1:5" x14ac:dyDescent="0.2">
      <c r="A98" s="6" t="s">
        <v>313</v>
      </c>
      <c r="B98" s="6" t="s">
        <v>314</v>
      </c>
      <c r="C98" s="6" t="s">
        <v>238</v>
      </c>
      <c r="D98" s="6"/>
    </row>
    <row r="99" spans="1:5" x14ac:dyDescent="0.2">
      <c r="A99" s="6" t="s">
        <v>315</v>
      </c>
      <c r="B99" s="6" t="s">
        <v>316</v>
      </c>
      <c r="C99" s="6" t="s">
        <v>317</v>
      </c>
      <c r="D99" s="6"/>
    </row>
    <row r="100" spans="1:5" x14ac:dyDescent="0.2">
      <c r="A100" s="6" t="s">
        <v>318</v>
      </c>
      <c r="B100" s="6" t="s">
        <v>245</v>
      </c>
      <c r="C100" s="6" t="s">
        <v>246</v>
      </c>
      <c r="D100" s="6"/>
    </row>
    <row r="101" spans="1:5" x14ac:dyDescent="0.2">
      <c r="A101" s="6" t="s">
        <v>319</v>
      </c>
      <c r="B101" s="6" t="s">
        <v>10</v>
      </c>
      <c r="C101" s="6" t="s">
        <v>243</v>
      </c>
      <c r="D101" s="6"/>
    </row>
    <row r="102" spans="1:5" x14ac:dyDescent="0.2">
      <c r="A102" s="6" t="s">
        <v>320</v>
      </c>
      <c r="B102" s="6" t="s">
        <v>321</v>
      </c>
      <c r="C102" s="6" t="s">
        <v>322</v>
      </c>
      <c r="D102" s="6"/>
    </row>
    <row r="103" spans="1:5" x14ac:dyDescent="0.2">
      <c r="A103" s="6" t="s">
        <v>323</v>
      </c>
      <c r="B103" s="6" t="s">
        <v>324</v>
      </c>
      <c r="C103" s="6" t="s">
        <v>325</v>
      </c>
      <c r="D103" s="6"/>
    </row>
    <row r="104" spans="1:5" x14ac:dyDescent="0.2">
      <c r="A104" s="6" t="s">
        <v>326</v>
      </c>
      <c r="B104" s="6" t="s">
        <v>327</v>
      </c>
      <c r="C104" s="6" t="s">
        <v>328</v>
      </c>
      <c r="D104" s="6"/>
    </row>
    <row r="105" spans="1:5" x14ac:dyDescent="0.2">
      <c r="A105" s="6" t="s">
        <v>329</v>
      </c>
      <c r="B105" s="6" t="s">
        <v>330</v>
      </c>
      <c r="C105" s="6" t="s">
        <v>331</v>
      </c>
      <c r="D105" s="6"/>
      <c r="E105" s="10"/>
    </row>
    <row r="106" spans="1:5" x14ac:dyDescent="0.2">
      <c r="A106" s="6" t="s">
        <v>332</v>
      </c>
      <c r="B106" s="6" t="s">
        <v>333</v>
      </c>
      <c r="C106" s="6" t="s">
        <v>334</v>
      </c>
      <c r="D106" s="6"/>
    </row>
    <row r="107" spans="1:5" x14ac:dyDescent="0.2">
      <c r="A107" s="6" t="s">
        <v>335</v>
      </c>
      <c r="B107" s="6" t="s">
        <v>336</v>
      </c>
      <c r="C107" s="6" t="s">
        <v>337</v>
      </c>
      <c r="D107" s="6"/>
    </row>
    <row r="108" spans="1:5" x14ac:dyDescent="0.2">
      <c r="A108" s="6" t="s">
        <v>338</v>
      </c>
      <c r="B108" s="6" t="s">
        <v>339</v>
      </c>
      <c r="C108" s="6" t="s">
        <v>340</v>
      </c>
      <c r="D108" s="6"/>
    </row>
    <row r="109" spans="1:5" x14ac:dyDescent="0.2">
      <c r="A109" s="6" t="s">
        <v>341</v>
      </c>
      <c r="B109" s="6" t="s">
        <v>86</v>
      </c>
      <c r="C109" s="6" t="s">
        <v>87</v>
      </c>
      <c r="D109" s="6"/>
    </row>
    <row r="110" spans="1:5" x14ac:dyDescent="0.2">
      <c r="A110" s="6" t="s">
        <v>342</v>
      </c>
      <c r="B110" s="6" t="s">
        <v>321</v>
      </c>
      <c r="C110" s="6" t="s">
        <v>322</v>
      </c>
      <c r="D110" s="6"/>
    </row>
    <row r="111" spans="1:5" x14ac:dyDescent="0.2">
      <c r="A111" s="6" t="s">
        <v>343</v>
      </c>
      <c r="B111" s="6" t="s">
        <v>344</v>
      </c>
      <c r="C111" s="6" t="s">
        <v>345</v>
      </c>
      <c r="D111" s="6"/>
    </row>
    <row r="112" spans="1:5" x14ac:dyDescent="0.2">
      <c r="A112" s="6" t="s">
        <v>346</v>
      </c>
      <c r="B112" s="6" t="s">
        <v>347</v>
      </c>
      <c r="C112" s="6" t="s">
        <v>348</v>
      </c>
      <c r="D112" s="6"/>
    </row>
    <row r="113" spans="1:5" x14ac:dyDescent="0.2">
      <c r="A113" s="6" t="s">
        <v>349</v>
      </c>
      <c r="B113" s="6" t="s">
        <v>350</v>
      </c>
      <c r="C113" s="6" t="s">
        <v>351</v>
      </c>
      <c r="D113" s="6"/>
    </row>
    <row r="114" spans="1:5" x14ac:dyDescent="0.2">
      <c r="A114" s="6" t="s">
        <v>352</v>
      </c>
      <c r="B114" s="6" t="s">
        <v>15</v>
      </c>
      <c r="C114" s="6" t="s">
        <v>16</v>
      </c>
      <c r="D114" s="6"/>
    </row>
    <row r="115" spans="1:5" x14ac:dyDescent="0.2">
      <c r="A115" s="6" t="s">
        <v>353</v>
      </c>
      <c r="B115" s="6" t="s">
        <v>354</v>
      </c>
      <c r="C115" s="6" t="s">
        <v>355</v>
      </c>
      <c r="D115" s="6"/>
    </row>
    <row r="116" spans="1:5" x14ac:dyDescent="0.2">
      <c r="A116" s="6" t="s">
        <v>356</v>
      </c>
      <c r="B116" s="6" t="s">
        <v>85</v>
      </c>
      <c r="C116" s="6" t="s">
        <v>357</v>
      </c>
      <c r="D116" s="6"/>
      <c r="E116" s="10"/>
    </row>
    <row r="117" spans="1:5" x14ac:dyDescent="0.2">
      <c r="A117" s="6" t="s">
        <v>358</v>
      </c>
      <c r="B117" s="6" t="s">
        <v>88</v>
      </c>
      <c r="C117" s="6" t="s">
        <v>89</v>
      </c>
      <c r="D117" s="6"/>
    </row>
    <row r="118" spans="1:5" x14ac:dyDescent="0.2">
      <c r="A118" s="6" t="s">
        <v>359</v>
      </c>
      <c r="B118" s="6" t="s">
        <v>360</v>
      </c>
      <c r="C118" s="6" t="s">
        <v>361</v>
      </c>
      <c r="D118" s="6"/>
    </row>
    <row r="119" spans="1:5" x14ac:dyDescent="0.2">
      <c r="A119" s="6" t="s">
        <v>362</v>
      </c>
      <c r="B119" s="6" t="s">
        <v>363</v>
      </c>
      <c r="C119" s="6" t="s">
        <v>364</v>
      </c>
      <c r="D119" s="6"/>
    </row>
    <row r="120" spans="1:5" x14ac:dyDescent="0.2">
      <c r="A120" s="6" t="s">
        <v>365</v>
      </c>
      <c r="B120" s="6" t="s">
        <v>366</v>
      </c>
      <c r="C120" s="6" t="s">
        <v>367</v>
      </c>
      <c r="D120" s="6"/>
    </row>
    <row r="121" spans="1:5" x14ac:dyDescent="0.2">
      <c r="A121" s="6" t="s">
        <v>368</v>
      </c>
      <c r="B121" s="6" t="s">
        <v>99</v>
      </c>
      <c r="C121" s="6" t="s">
        <v>100</v>
      </c>
      <c r="D121" s="6"/>
    </row>
    <row r="122" spans="1:5" x14ac:dyDescent="0.2">
      <c r="A122" s="6" t="s">
        <v>369</v>
      </c>
      <c r="B122" s="6" t="s">
        <v>101</v>
      </c>
      <c r="C122" s="6" t="s">
        <v>102</v>
      </c>
      <c r="D122" s="6"/>
    </row>
    <row r="123" spans="1:5" x14ac:dyDescent="0.2">
      <c r="A123" s="6" t="s">
        <v>370</v>
      </c>
      <c r="B123" s="6" t="s">
        <v>103</v>
      </c>
      <c r="C123" s="6" t="s">
        <v>104</v>
      </c>
      <c r="D123" s="6"/>
    </row>
    <row r="124" spans="1:5" x14ac:dyDescent="0.2">
      <c r="A124" s="6" t="s">
        <v>371</v>
      </c>
      <c r="B124" s="6" t="s">
        <v>105</v>
      </c>
      <c r="C124" s="6" t="s">
        <v>106</v>
      </c>
      <c r="D124" s="6"/>
    </row>
    <row r="125" spans="1:5" x14ac:dyDescent="0.2">
      <c r="A125" s="6" t="s">
        <v>372</v>
      </c>
      <c r="B125" s="6" t="s">
        <v>107</v>
      </c>
      <c r="C125" s="6" t="s">
        <v>108</v>
      </c>
      <c r="D125" s="6"/>
    </row>
    <row r="126" spans="1:5" x14ac:dyDescent="0.2">
      <c r="A126" s="6" t="s">
        <v>373</v>
      </c>
      <c r="B126" s="6" t="s">
        <v>109</v>
      </c>
      <c r="C126" s="6" t="s">
        <v>110</v>
      </c>
      <c r="D126" s="6"/>
    </row>
    <row r="127" spans="1:5" x14ac:dyDescent="0.2">
      <c r="A127" s="6" t="s">
        <v>374</v>
      </c>
      <c r="B127" s="6" t="s">
        <v>111</v>
      </c>
      <c r="C127" s="6" t="s">
        <v>112</v>
      </c>
      <c r="D127" s="6"/>
    </row>
    <row r="128" spans="1:5" x14ac:dyDescent="0.2">
      <c r="A128" s="6" t="s">
        <v>375</v>
      </c>
      <c r="B128" s="6" t="s">
        <v>113</v>
      </c>
      <c r="C128" s="6" t="s">
        <v>114</v>
      </c>
      <c r="D128" s="6"/>
    </row>
    <row r="129" spans="1:4" x14ac:dyDescent="0.2">
      <c r="A129" s="6" t="s">
        <v>376</v>
      </c>
      <c r="B129" s="6" t="s">
        <v>115</v>
      </c>
      <c r="C129" s="6" t="s">
        <v>116</v>
      </c>
      <c r="D129" s="6"/>
    </row>
    <row r="130" spans="1:4" x14ac:dyDescent="0.2">
      <c r="A130" s="6" t="s">
        <v>377</v>
      </c>
      <c r="B130" s="6" t="s">
        <v>378</v>
      </c>
      <c r="C130" s="6" t="s">
        <v>379</v>
      </c>
      <c r="D130" s="6"/>
    </row>
    <row r="131" spans="1:4" x14ac:dyDescent="0.2">
      <c r="A131" s="6" t="s">
        <v>380</v>
      </c>
      <c r="B131" s="6" t="s">
        <v>381</v>
      </c>
      <c r="C131" s="6" t="s">
        <v>382</v>
      </c>
      <c r="D131" s="6"/>
    </row>
    <row r="132" spans="1:4" x14ac:dyDescent="0.2">
      <c r="A132" s="6" t="s">
        <v>383</v>
      </c>
      <c r="B132" s="6" t="s">
        <v>117</v>
      </c>
      <c r="C132" s="6" t="s">
        <v>118</v>
      </c>
      <c r="D132" s="6"/>
    </row>
    <row r="133" spans="1:4" x14ac:dyDescent="0.2">
      <c r="A133" s="6" t="s">
        <v>384</v>
      </c>
      <c r="B133" s="6" t="s">
        <v>119</v>
      </c>
      <c r="C133" s="6" t="s">
        <v>120</v>
      </c>
      <c r="D133" s="6"/>
    </row>
    <row r="134" spans="1:4" x14ac:dyDescent="0.2">
      <c r="A134" s="6" t="s">
        <v>385</v>
      </c>
      <c r="B134" s="6" t="s">
        <v>121</v>
      </c>
      <c r="C134" s="6" t="s">
        <v>122</v>
      </c>
      <c r="D134" s="6"/>
    </row>
    <row r="135" spans="1:4" x14ac:dyDescent="0.2">
      <c r="A135" s="6" t="s">
        <v>386</v>
      </c>
      <c r="B135" s="6" t="s">
        <v>387</v>
      </c>
      <c r="C135" s="6" t="s">
        <v>388</v>
      </c>
      <c r="D135" s="6"/>
    </row>
    <row r="136" spans="1:4" x14ac:dyDescent="0.2">
      <c r="A136" s="6" t="s">
        <v>389</v>
      </c>
      <c r="B136" s="6" t="s">
        <v>123</v>
      </c>
      <c r="C136" s="6" t="s">
        <v>124</v>
      </c>
      <c r="D136" s="6"/>
    </row>
    <row r="137" spans="1:4" x14ac:dyDescent="0.2">
      <c r="A137" s="6" t="s">
        <v>390</v>
      </c>
      <c r="B137" s="6" t="s">
        <v>391</v>
      </c>
      <c r="C137" s="6" t="s">
        <v>392</v>
      </c>
      <c r="D137" s="6"/>
    </row>
    <row r="138" spans="1:4" x14ac:dyDescent="0.2">
      <c r="A138" s="6" t="s">
        <v>393</v>
      </c>
      <c r="B138" s="6" t="s">
        <v>125</v>
      </c>
      <c r="C138" s="6" t="s">
        <v>126</v>
      </c>
      <c r="D138" s="6"/>
    </row>
    <row r="139" spans="1:4" x14ac:dyDescent="0.2">
      <c r="A139" s="6" t="s">
        <v>394</v>
      </c>
      <c r="B139" s="6" t="s">
        <v>127</v>
      </c>
      <c r="C139" s="6" t="s">
        <v>128</v>
      </c>
      <c r="D139" s="6"/>
    </row>
    <row r="140" spans="1:4" x14ac:dyDescent="0.2">
      <c r="A140" s="6" t="s">
        <v>395</v>
      </c>
      <c r="B140" s="6" t="s">
        <v>129</v>
      </c>
      <c r="C140" s="6" t="s">
        <v>130</v>
      </c>
      <c r="D140" s="6"/>
    </row>
    <row r="141" spans="1:4" x14ac:dyDescent="0.2">
      <c r="A141" s="6" t="s">
        <v>396</v>
      </c>
      <c r="B141" s="6" t="s">
        <v>131</v>
      </c>
      <c r="C141" s="6" t="s">
        <v>132</v>
      </c>
      <c r="D141" s="6"/>
    </row>
    <row r="142" spans="1:4" x14ac:dyDescent="0.2">
      <c r="A142" s="6" t="s">
        <v>397</v>
      </c>
      <c r="B142" s="6" t="s">
        <v>387</v>
      </c>
      <c r="C142" s="6" t="s">
        <v>388</v>
      </c>
      <c r="D142" s="6"/>
    </row>
    <row r="143" spans="1:4" x14ac:dyDescent="0.2">
      <c r="A143" s="6" t="s">
        <v>398</v>
      </c>
      <c r="B143" s="6" t="s">
        <v>339</v>
      </c>
      <c r="C143" s="6" t="s">
        <v>340</v>
      </c>
      <c r="D143" s="6"/>
    </row>
    <row r="144" spans="1:4" x14ac:dyDescent="0.2">
      <c r="A144" s="6" t="s">
        <v>399</v>
      </c>
      <c r="B144" s="6" t="s">
        <v>400</v>
      </c>
      <c r="C144" s="6" t="s">
        <v>401</v>
      </c>
      <c r="D144" s="6"/>
    </row>
    <row r="145" spans="1:4" x14ac:dyDescent="0.2">
      <c r="A145" s="6" t="s">
        <v>402</v>
      </c>
      <c r="B145" s="6" t="s">
        <v>133</v>
      </c>
      <c r="C145" s="6" t="s">
        <v>134</v>
      </c>
      <c r="D145" s="6"/>
    </row>
    <row r="146" spans="1:4" x14ac:dyDescent="0.2">
      <c r="A146" s="6" t="s">
        <v>403</v>
      </c>
      <c r="B146" s="6" t="s">
        <v>135</v>
      </c>
      <c r="C146" s="6" t="s">
        <v>136</v>
      </c>
      <c r="D146" s="6"/>
    </row>
    <row r="147" spans="1:4" x14ac:dyDescent="0.2">
      <c r="A147" s="6" t="s">
        <v>404</v>
      </c>
      <c r="B147" s="6" t="s">
        <v>137</v>
      </c>
      <c r="C147" s="6" t="s">
        <v>138</v>
      </c>
      <c r="D147" s="6"/>
    </row>
    <row r="148" spans="1:4" x14ac:dyDescent="0.2">
      <c r="A148" s="6" t="s">
        <v>405</v>
      </c>
      <c r="B148" s="6" t="s">
        <v>139</v>
      </c>
      <c r="C148" s="5" t="s">
        <v>140</v>
      </c>
      <c r="D148" s="6"/>
    </row>
    <row r="149" spans="1:4" x14ac:dyDescent="0.2">
      <c r="A149" s="6" t="s">
        <v>406</v>
      </c>
      <c r="B149" s="6" t="s">
        <v>407</v>
      </c>
      <c r="C149" s="6" t="s">
        <v>408</v>
      </c>
      <c r="D149" s="6"/>
    </row>
    <row r="150" spans="1:4" x14ac:dyDescent="0.2">
      <c r="A150" s="6" t="s">
        <v>409</v>
      </c>
      <c r="B150" s="6" t="s">
        <v>410</v>
      </c>
      <c r="C150" s="6" t="s">
        <v>411</v>
      </c>
      <c r="D150" s="6"/>
    </row>
    <row r="151" spans="1:4" x14ac:dyDescent="0.2">
      <c r="A151" s="6" t="s">
        <v>412</v>
      </c>
      <c r="B151" s="6" t="s">
        <v>86</v>
      </c>
      <c r="C151" s="6" t="s">
        <v>87</v>
      </c>
      <c r="D151" s="6"/>
    </row>
    <row r="152" spans="1:4" x14ac:dyDescent="0.2">
      <c r="A152" s="6" t="s">
        <v>413</v>
      </c>
      <c r="B152" s="6" t="s">
        <v>414</v>
      </c>
      <c r="C152" s="6" t="s">
        <v>415</v>
      </c>
      <c r="D152" s="6"/>
    </row>
    <row r="153" spans="1:4" x14ac:dyDescent="0.2">
      <c r="A153" s="6" t="s">
        <v>416</v>
      </c>
      <c r="B153" s="6" t="s">
        <v>417</v>
      </c>
      <c r="C153" s="6" t="s">
        <v>418</v>
      </c>
      <c r="D153" s="6"/>
    </row>
    <row r="154" spans="1:4" x14ac:dyDescent="0.2">
      <c r="A154" s="6" t="s">
        <v>419</v>
      </c>
      <c r="B154" s="6" t="s">
        <v>177</v>
      </c>
      <c r="C154" s="6" t="s">
        <v>178</v>
      </c>
      <c r="D154" s="6"/>
    </row>
    <row r="155" spans="1:4" x14ac:dyDescent="0.2">
      <c r="A155" s="6" t="s">
        <v>420</v>
      </c>
      <c r="B155" s="6" t="s">
        <v>180</v>
      </c>
      <c r="C155" s="6" t="s">
        <v>181</v>
      </c>
      <c r="D155" s="6"/>
    </row>
    <row r="156" spans="1:4" x14ac:dyDescent="0.2">
      <c r="A156" s="6" t="s">
        <v>421</v>
      </c>
      <c r="B156" s="6" t="s">
        <v>190</v>
      </c>
      <c r="C156" s="6" t="s">
        <v>191</v>
      </c>
      <c r="D156" s="6"/>
    </row>
    <row r="157" spans="1:4" x14ac:dyDescent="0.2">
      <c r="A157" s="6" t="s">
        <v>422</v>
      </c>
      <c r="B157" s="6" t="s">
        <v>423</v>
      </c>
      <c r="C157" s="6" t="s">
        <v>424</v>
      </c>
      <c r="D157" s="6"/>
    </row>
    <row r="158" spans="1:4" x14ac:dyDescent="0.2">
      <c r="A158" s="6" t="s">
        <v>425</v>
      </c>
      <c r="B158" s="6" t="s">
        <v>426</v>
      </c>
      <c r="C158" s="6" t="s">
        <v>427</v>
      </c>
      <c r="D158" s="6"/>
    </row>
    <row r="159" spans="1:4" x14ac:dyDescent="0.2">
      <c r="A159" s="6" t="s">
        <v>428</v>
      </c>
      <c r="B159" s="6" t="s">
        <v>429</v>
      </c>
      <c r="C159" s="6" t="s">
        <v>430</v>
      </c>
      <c r="D159" s="6"/>
    </row>
    <row r="160" spans="1:4" x14ac:dyDescent="0.2">
      <c r="A160" s="6" t="s">
        <v>431</v>
      </c>
      <c r="B160" s="6" t="s">
        <v>432</v>
      </c>
      <c r="C160" s="6" t="s">
        <v>433</v>
      </c>
      <c r="D160" s="6"/>
    </row>
    <row r="161" spans="1:4" x14ac:dyDescent="0.2">
      <c r="A161" s="6" t="s">
        <v>434</v>
      </c>
      <c r="B161" s="6" t="s">
        <v>435</v>
      </c>
      <c r="C161" s="6" t="s">
        <v>436</v>
      </c>
      <c r="D161" s="6"/>
    </row>
    <row r="162" spans="1:4" x14ac:dyDescent="0.2">
      <c r="A162" s="6" t="s">
        <v>437</v>
      </c>
      <c r="B162" s="6" t="s">
        <v>438</v>
      </c>
      <c r="C162" s="6" t="s">
        <v>439</v>
      </c>
      <c r="D162" s="6"/>
    </row>
    <row r="163" spans="1:4" x14ac:dyDescent="0.2">
      <c r="A163" s="6" t="s">
        <v>440</v>
      </c>
      <c r="B163" s="6" t="s">
        <v>441</v>
      </c>
      <c r="C163" s="6" t="s">
        <v>442</v>
      </c>
      <c r="D163" s="6"/>
    </row>
    <row r="164" spans="1:4" x14ac:dyDescent="0.2">
      <c r="A164" s="6" t="s">
        <v>443</v>
      </c>
      <c r="B164" s="6" t="s">
        <v>444</v>
      </c>
      <c r="C164" s="6" t="s">
        <v>445</v>
      </c>
      <c r="D164" s="6"/>
    </row>
    <row r="165" spans="1:4" x14ac:dyDescent="0.2">
      <c r="A165" s="6" t="s">
        <v>446</v>
      </c>
      <c r="B165" s="6" t="s">
        <v>447</v>
      </c>
      <c r="C165" s="6" t="s">
        <v>448</v>
      </c>
      <c r="D165" s="6"/>
    </row>
    <row r="166" spans="1:4" x14ac:dyDescent="0.2">
      <c r="A166" s="6" t="s">
        <v>449</v>
      </c>
      <c r="B166" s="6" t="s">
        <v>450</v>
      </c>
      <c r="C166" s="6" t="s">
        <v>451</v>
      </c>
      <c r="D166" s="6"/>
    </row>
    <row r="167" spans="1:4" x14ac:dyDescent="0.2">
      <c r="A167" s="6" t="s">
        <v>452</v>
      </c>
      <c r="B167" s="6" t="s">
        <v>90</v>
      </c>
      <c r="C167" s="6" t="s">
        <v>91</v>
      </c>
      <c r="D167" s="6"/>
    </row>
    <row r="168" spans="1:4" x14ac:dyDescent="0.2">
      <c r="A168" s="6" t="s">
        <v>453</v>
      </c>
      <c r="B168" s="6" t="s">
        <v>454</v>
      </c>
      <c r="C168" s="6" t="s">
        <v>455</v>
      </c>
      <c r="D168" s="6"/>
    </row>
    <row r="169" spans="1:4" x14ac:dyDescent="0.2">
      <c r="A169" s="15" t="s">
        <v>596</v>
      </c>
      <c r="B169" s="15" t="s">
        <v>597</v>
      </c>
      <c r="C169" s="15" t="s">
        <v>598</v>
      </c>
      <c r="D169" s="6"/>
    </row>
    <row r="170" spans="1:4" x14ac:dyDescent="0.2">
      <c r="A170" s="15" t="s">
        <v>599</v>
      </c>
      <c r="B170" s="15" t="s">
        <v>600</v>
      </c>
      <c r="C170" s="15" t="s">
        <v>601</v>
      </c>
      <c r="D170" s="6"/>
    </row>
    <row r="171" spans="1:4" ht="25.5" x14ac:dyDescent="0.2">
      <c r="A171" s="6" t="s">
        <v>456</v>
      </c>
      <c r="B171" s="16" t="s">
        <v>619</v>
      </c>
      <c r="C171" s="16" t="s">
        <v>457</v>
      </c>
      <c r="D171" s="6"/>
    </row>
    <row r="172" spans="1:4" ht="25.5" x14ac:dyDescent="0.2">
      <c r="A172" s="15" t="s">
        <v>602</v>
      </c>
      <c r="B172" s="16" t="s">
        <v>603</v>
      </c>
      <c r="C172" s="16" t="s">
        <v>604</v>
      </c>
      <c r="D172" s="6"/>
    </row>
    <row r="173" spans="1:4" ht="25.5" x14ac:dyDescent="0.2">
      <c r="A173" s="6" t="s">
        <v>458</v>
      </c>
      <c r="B173" s="16" t="s">
        <v>620</v>
      </c>
      <c r="C173" s="16" t="s">
        <v>459</v>
      </c>
      <c r="D173" s="6"/>
    </row>
    <row r="174" spans="1:4" ht="25.5" x14ac:dyDescent="0.2">
      <c r="A174" s="15" t="s">
        <v>605</v>
      </c>
      <c r="B174" s="16" t="s">
        <v>606</v>
      </c>
      <c r="C174" s="16" t="s">
        <v>607</v>
      </c>
      <c r="D174" s="6"/>
    </row>
    <row r="175" spans="1:4" ht="25.5" x14ac:dyDescent="0.2">
      <c r="A175" s="15" t="s">
        <v>608</v>
      </c>
      <c r="B175" s="16" t="s">
        <v>609</v>
      </c>
      <c r="C175" s="16" t="s">
        <v>607</v>
      </c>
      <c r="D175" s="6"/>
    </row>
    <row r="176" spans="1:4" x14ac:dyDescent="0.2">
      <c r="A176" s="6" t="s">
        <v>460</v>
      </c>
      <c r="B176" s="6" t="s">
        <v>461</v>
      </c>
      <c r="C176" s="6" t="s">
        <v>462</v>
      </c>
      <c r="D176" s="6"/>
    </row>
    <row r="177" spans="1:5" x14ac:dyDescent="0.2">
      <c r="A177" s="6" t="s">
        <v>463</v>
      </c>
      <c r="B177" s="6" t="s">
        <v>93</v>
      </c>
      <c r="C177" s="6" t="s">
        <v>94</v>
      </c>
      <c r="D177" s="6"/>
      <c r="E177" s="11"/>
    </row>
    <row r="178" spans="1:5" x14ac:dyDescent="0.2">
      <c r="A178" s="6" t="s">
        <v>464</v>
      </c>
      <c r="B178" s="6" t="s">
        <v>465</v>
      </c>
      <c r="C178" s="6" t="s">
        <v>466</v>
      </c>
      <c r="D178" s="6"/>
    </row>
    <row r="179" spans="1:5" x14ac:dyDescent="0.2">
      <c r="A179" s="6" t="s">
        <v>467</v>
      </c>
      <c r="B179" s="6" t="s">
        <v>468</v>
      </c>
      <c r="C179" s="6" t="s">
        <v>469</v>
      </c>
      <c r="D179" s="6"/>
    </row>
    <row r="180" spans="1:5" x14ac:dyDescent="0.2">
      <c r="A180" s="6" t="s">
        <v>470</v>
      </c>
      <c r="B180" s="6" t="s">
        <v>95</v>
      </c>
      <c r="C180" s="6" t="s">
        <v>96</v>
      </c>
      <c r="D180" s="6"/>
    </row>
    <row r="181" spans="1:5" x14ac:dyDescent="0.2">
      <c r="A181" s="6" t="s">
        <v>471</v>
      </c>
      <c r="B181" s="6" t="s">
        <v>97</v>
      </c>
      <c r="C181" s="6" t="s">
        <v>98</v>
      </c>
      <c r="D181" s="6"/>
    </row>
    <row r="182" spans="1:5" x14ac:dyDescent="0.2">
      <c r="A182" s="6" t="s">
        <v>472</v>
      </c>
      <c r="B182" s="6" t="s">
        <v>473</v>
      </c>
      <c r="C182" s="6" t="s">
        <v>474</v>
      </c>
      <c r="D182" s="6"/>
    </row>
    <row r="183" spans="1:5" x14ac:dyDescent="0.2">
      <c r="A183" s="6" t="s">
        <v>475</v>
      </c>
      <c r="B183" s="6" t="s">
        <v>476</v>
      </c>
      <c r="C183" s="6" t="s">
        <v>477</v>
      </c>
      <c r="D183" s="6"/>
    </row>
    <row r="184" spans="1:5" x14ac:dyDescent="0.2">
      <c r="A184" s="6" t="s">
        <v>478</v>
      </c>
      <c r="B184" s="6" t="s">
        <v>479</v>
      </c>
      <c r="C184" s="6" t="s">
        <v>480</v>
      </c>
      <c r="D184" s="6"/>
    </row>
    <row r="185" spans="1:5" x14ac:dyDescent="0.2">
      <c r="A185" s="6" t="s">
        <v>481</v>
      </c>
      <c r="B185" s="6" t="s">
        <v>482</v>
      </c>
      <c r="C185" s="6" t="s">
        <v>483</v>
      </c>
      <c r="D185" s="6"/>
    </row>
    <row r="186" spans="1:5" x14ac:dyDescent="0.2">
      <c r="A186" s="6" t="s">
        <v>484</v>
      </c>
      <c r="B186" s="6" t="s">
        <v>485</v>
      </c>
      <c r="C186" s="6" t="s">
        <v>486</v>
      </c>
      <c r="D186" s="6"/>
    </row>
    <row r="187" spans="1:5" x14ac:dyDescent="0.2">
      <c r="A187" s="6" t="s">
        <v>487</v>
      </c>
      <c r="B187" s="6" t="s">
        <v>488</v>
      </c>
      <c r="C187" s="6" t="s">
        <v>489</v>
      </c>
      <c r="D187" s="6"/>
    </row>
    <row r="188" spans="1:5" x14ac:dyDescent="0.2">
      <c r="A188" s="6" t="s">
        <v>490</v>
      </c>
      <c r="B188" s="6" t="s">
        <v>491</v>
      </c>
      <c r="C188" s="6" t="s">
        <v>492</v>
      </c>
      <c r="D188" s="6"/>
    </row>
    <row r="189" spans="1:5" x14ac:dyDescent="0.2">
      <c r="A189" s="6" t="s">
        <v>493</v>
      </c>
      <c r="B189" s="6" t="s">
        <v>494</v>
      </c>
      <c r="C189" s="6" t="s">
        <v>495</v>
      </c>
      <c r="D189" s="6"/>
    </row>
    <row r="190" spans="1:5" x14ac:dyDescent="0.2">
      <c r="A190" s="6" t="s">
        <v>496</v>
      </c>
      <c r="B190" s="6" t="s">
        <v>497</v>
      </c>
      <c r="C190" s="6" t="s">
        <v>498</v>
      </c>
      <c r="D190" s="6"/>
    </row>
    <row r="191" spans="1:5" x14ac:dyDescent="0.2">
      <c r="A191" s="6" t="s">
        <v>499</v>
      </c>
      <c r="B191" s="6" t="s">
        <v>500</v>
      </c>
      <c r="C191" s="6" t="s">
        <v>501</v>
      </c>
      <c r="D191" s="6"/>
    </row>
    <row r="192" spans="1:5" x14ac:dyDescent="0.2">
      <c r="A192" s="6" t="s">
        <v>502</v>
      </c>
      <c r="B192" s="6" t="s">
        <v>503</v>
      </c>
      <c r="C192" s="6" t="s">
        <v>504</v>
      </c>
      <c r="D192" s="6"/>
    </row>
    <row r="193" spans="1:4" x14ac:dyDescent="0.2">
      <c r="A193" s="6" t="s">
        <v>505</v>
      </c>
      <c r="B193" s="6" t="s">
        <v>506</v>
      </c>
      <c r="C193" s="6" t="s">
        <v>507</v>
      </c>
      <c r="D193" s="6"/>
    </row>
    <row r="194" spans="1:4" x14ac:dyDescent="0.2">
      <c r="A194" s="6" t="s">
        <v>508</v>
      </c>
      <c r="B194" s="6" t="s">
        <v>509</v>
      </c>
      <c r="C194" s="6" t="s">
        <v>510</v>
      </c>
      <c r="D194" s="6"/>
    </row>
    <row r="195" spans="1:4" x14ac:dyDescent="0.2">
      <c r="A195" s="6" t="s">
        <v>511</v>
      </c>
      <c r="B195" s="6" t="s">
        <v>494</v>
      </c>
      <c r="C195" s="6" t="s">
        <v>495</v>
      </c>
      <c r="D195" s="6"/>
    </row>
    <row r="196" spans="1:4" x14ac:dyDescent="0.2">
      <c r="A196" s="6" t="s">
        <v>512</v>
      </c>
      <c r="B196" s="6" t="s">
        <v>253</v>
      </c>
      <c r="C196" s="6" t="s">
        <v>254</v>
      </c>
      <c r="D196" s="6"/>
    </row>
    <row r="197" spans="1:4" x14ac:dyDescent="0.2">
      <c r="A197" s="6" t="s">
        <v>513</v>
      </c>
      <c r="B197" s="6" t="s">
        <v>11</v>
      </c>
      <c r="C197" s="6" t="s">
        <v>12</v>
      </c>
      <c r="D197" s="6"/>
    </row>
    <row r="198" spans="1:4" x14ac:dyDescent="0.2">
      <c r="A198" s="6" t="s">
        <v>514</v>
      </c>
      <c r="B198" s="6" t="s">
        <v>515</v>
      </c>
      <c r="C198" s="7" t="s">
        <v>516</v>
      </c>
      <c r="D198" s="6"/>
    </row>
    <row r="199" spans="1:4" x14ac:dyDescent="0.2">
      <c r="A199" s="6" t="s">
        <v>517</v>
      </c>
      <c r="B199" s="6" t="s">
        <v>518</v>
      </c>
      <c r="C199" s="6" t="s">
        <v>519</v>
      </c>
      <c r="D199" s="6"/>
    </row>
    <row r="200" spans="1:4" x14ac:dyDescent="0.2">
      <c r="A200" s="6" t="s">
        <v>520</v>
      </c>
      <c r="B200" s="6" t="s">
        <v>521</v>
      </c>
      <c r="C200" s="6" t="s">
        <v>522</v>
      </c>
      <c r="D200" s="6"/>
    </row>
    <row r="201" spans="1:4" x14ac:dyDescent="0.2">
      <c r="A201" s="6" t="s">
        <v>523</v>
      </c>
      <c r="B201" s="6" t="s">
        <v>13</v>
      </c>
      <c r="C201" s="6" t="s">
        <v>14</v>
      </c>
      <c r="D201" s="6"/>
    </row>
    <row r="202" spans="1:4" x14ac:dyDescent="0.2">
      <c r="A202" s="6" t="s">
        <v>524</v>
      </c>
      <c r="B202" s="6" t="s">
        <v>525</v>
      </c>
      <c r="C202" s="6" t="s">
        <v>526</v>
      </c>
      <c r="D202" s="6"/>
    </row>
    <row r="203" spans="1:4" x14ac:dyDescent="0.2">
      <c r="A203" s="6" t="s">
        <v>527</v>
      </c>
      <c r="B203" s="6" t="s">
        <v>3</v>
      </c>
      <c r="C203" s="6" t="s">
        <v>4</v>
      </c>
      <c r="D203" s="6"/>
    </row>
    <row r="204" spans="1:4" x14ac:dyDescent="0.2">
      <c r="A204" s="6" t="s">
        <v>528</v>
      </c>
      <c r="B204" s="6" t="s">
        <v>529</v>
      </c>
      <c r="C204" s="6" t="s">
        <v>530</v>
      </c>
      <c r="D204" s="6"/>
    </row>
    <row r="205" spans="1:4" x14ac:dyDescent="0.2">
      <c r="A205" s="6" t="s">
        <v>531</v>
      </c>
      <c r="B205" s="6" t="s">
        <v>204</v>
      </c>
      <c r="C205" s="6" t="s">
        <v>205</v>
      </c>
      <c r="D205" s="6"/>
    </row>
    <row r="206" spans="1:4" x14ac:dyDescent="0.2">
      <c r="A206" s="6" t="s">
        <v>532</v>
      </c>
      <c r="B206" s="6" t="s">
        <v>533</v>
      </c>
      <c r="C206" s="6" t="s">
        <v>430</v>
      </c>
      <c r="D206" s="6"/>
    </row>
    <row r="207" spans="1:4" x14ac:dyDescent="0.2">
      <c r="A207" s="6" t="s">
        <v>534</v>
      </c>
      <c r="B207" s="6" t="s">
        <v>92</v>
      </c>
      <c r="C207" s="8" t="s">
        <v>24</v>
      </c>
      <c r="D207" s="6"/>
    </row>
    <row r="208" spans="1:4" x14ac:dyDescent="0.2">
      <c r="A208" s="6" t="s">
        <v>535</v>
      </c>
      <c r="B208" s="6" t="s">
        <v>536</v>
      </c>
      <c r="C208" s="6" t="s">
        <v>537</v>
      </c>
      <c r="D208" s="6"/>
    </row>
    <row r="209" spans="1:4" x14ac:dyDescent="0.2">
      <c r="A209" s="6" t="s">
        <v>538</v>
      </c>
      <c r="B209" s="6" t="s">
        <v>539</v>
      </c>
      <c r="C209" s="6" t="s">
        <v>540</v>
      </c>
      <c r="D209" s="6"/>
    </row>
    <row r="210" spans="1:4" x14ac:dyDescent="0.2">
      <c r="A210" s="6" t="s">
        <v>541</v>
      </c>
      <c r="B210" s="6" t="s">
        <v>31</v>
      </c>
      <c r="C210" s="6" t="s">
        <v>32</v>
      </c>
      <c r="D210" s="6"/>
    </row>
    <row r="211" spans="1:4" x14ac:dyDescent="0.2">
      <c r="A211" s="6" t="s">
        <v>542</v>
      </c>
      <c r="B211" s="6" t="s">
        <v>33</v>
      </c>
      <c r="C211" s="6" t="s">
        <v>34</v>
      </c>
      <c r="D211" s="6"/>
    </row>
    <row r="212" spans="1:4" x14ac:dyDescent="0.2">
      <c r="A212" s="6" t="s">
        <v>543</v>
      </c>
      <c r="B212" s="6" t="s">
        <v>25</v>
      </c>
      <c r="C212" s="6" t="s">
        <v>26</v>
      </c>
      <c r="D212" s="6"/>
    </row>
    <row r="213" spans="1:4" x14ac:dyDescent="0.2">
      <c r="A213" s="6" t="s">
        <v>544</v>
      </c>
      <c r="B213" s="6" t="s">
        <v>92</v>
      </c>
      <c r="C213" s="6" t="s">
        <v>24</v>
      </c>
      <c r="D213" s="6"/>
    </row>
    <row r="214" spans="1:4" x14ac:dyDescent="0.2">
      <c r="A214" s="6" t="s">
        <v>545</v>
      </c>
      <c r="B214" s="6" t="s">
        <v>546</v>
      </c>
      <c r="C214" s="6" t="s">
        <v>537</v>
      </c>
      <c r="D214" s="6"/>
    </row>
    <row r="215" spans="1:4" x14ac:dyDescent="0.2">
      <c r="A215" s="6" t="s">
        <v>547</v>
      </c>
      <c r="B215" s="6" t="s">
        <v>27</v>
      </c>
      <c r="C215" s="6" t="s">
        <v>28</v>
      </c>
      <c r="D215" s="6"/>
    </row>
    <row r="216" spans="1:4" x14ac:dyDescent="0.2">
      <c r="A216" s="6" t="s">
        <v>548</v>
      </c>
      <c r="B216" s="6" t="s">
        <v>29</v>
      </c>
      <c r="C216" s="6" t="s">
        <v>30</v>
      </c>
      <c r="D216" s="6"/>
    </row>
    <row r="217" spans="1:4" x14ac:dyDescent="0.2">
      <c r="A217" s="6" t="s">
        <v>549</v>
      </c>
      <c r="B217" s="6" t="s">
        <v>35</v>
      </c>
      <c r="C217" s="6" t="s">
        <v>36</v>
      </c>
      <c r="D217" s="6"/>
    </row>
    <row r="218" spans="1:4" x14ac:dyDescent="0.2">
      <c r="A218" s="6" t="s">
        <v>550</v>
      </c>
      <c r="B218" s="6" t="s">
        <v>37</v>
      </c>
      <c r="C218" s="6" t="s">
        <v>38</v>
      </c>
      <c r="D218" s="6"/>
    </row>
    <row r="219" spans="1:4" x14ac:dyDescent="0.2">
      <c r="A219" s="6"/>
      <c r="C219" s="12"/>
      <c r="D219" s="6"/>
    </row>
    <row r="220" spans="1:4" x14ac:dyDescent="0.2">
      <c r="A220" s="6"/>
      <c r="D220" s="6"/>
    </row>
    <row r="221" spans="1:4" x14ac:dyDescent="0.2">
      <c r="A221" s="6"/>
      <c r="D221" s="6"/>
    </row>
    <row r="222" spans="1:4" x14ac:dyDescent="0.2">
      <c r="A222" s="6"/>
      <c r="D222" s="6"/>
    </row>
    <row r="223" spans="1:4" x14ac:dyDescent="0.2">
      <c r="A223" s="6"/>
      <c r="D223" s="6"/>
    </row>
    <row r="224" spans="1:4" x14ac:dyDescent="0.2">
      <c r="A224" s="6"/>
      <c r="D224" s="6"/>
    </row>
    <row r="225" spans="1:4" x14ac:dyDescent="0.2">
      <c r="A225" s="6"/>
      <c r="D225" s="6"/>
    </row>
    <row r="226" spans="1:4" x14ac:dyDescent="0.2">
      <c r="A226" s="6"/>
      <c r="D226" s="6"/>
    </row>
  </sheetData>
  <sheetProtection algorithmName="SHA-512" hashValue="YYcW6l1grb92G/+3ESSZUNeglv4WM4Q1bCvYrQciPGpUdfm89woWAY0CibS3+CcficYNHryx/+Ju8XphgjFskA==" saltValue="dR/g1n2jVSQ8mHyaTpBXKA==" spinCount="100000" sheet="1" formatColumns="0" formatRows="0" insertHyperlinks="0" sort="0" autoFilter="0" pivotTables="0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C61021B14ACC904B85E5051915CA0D18" ma:contentTypeVersion="2" ma:contentTypeDescription="Ein neues Dokument erstellen." ma:contentTypeScope="" ma:versionID="8a31dcd586b9a0b7e47232ae12d49371">
  <xsd:schema xmlns:xsd="http://www.w3.org/2001/XMLSchema" xmlns:xs="http://www.w3.org/2001/XMLSchema" xmlns:p="http://schemas.microsoft.com/office/2006/metadata/properties" xmlns:ns2="a13ce8e2-0bfa-4ae3-b62f-afeb61f48330" xmlns:ns3="http://schemas.microsoft.com/sharepoint/v3/fields" xmlns:ns4="1AB9BBCC-83C6-4736-B39B-ABA04A32D413" xmlns:ns5="1ab9bbcc-83c6-4736-b39b-aba04a32d413" targetNamespace="http://schemas.microsoft.com/office/2006/metadata/properties" ma:root="true" ma:fieldsID="8b8a4ef1c2d9a77696c6fbb4a6aed512" ns2:_="" ns3:_="" ns4:_="" ns5:_="">
    <xsd:import namespace="a13ce8e2-0bfa-4ae3-b62f-afeb61f48330"/>
    <xsd:import namespace="http://schemas.microsoft.com/sharepoint/v3/fields"/>
    <xsd:import namespace="1AB9BBCC-83C6-4736-B39B-ABA04A32D413"/>
    <xsd:import namespace="1ab9bbcc-83c6-4736-b39b-aba04a32d41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ce8e2-0bfa-4ae3-b62f-afeb61f4833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Fachgebiet Risikomanagement|f7725cee-5d8f-4516-8102-0acd7d3144b7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9bbcc-83c6-4736-b39b-aba04a32d413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1ab9bbcc-83c6-4736-b39b-aba04a32d413" xsi:nil="true"/>
    <RetentionPeriod xmlns="1AB9BBCC-83C6-4736-B39B-ABA04A32D413">15</RetentionPeriod>
    <DocumentDate xmlns="1AB9BBCC-83C6-4736-B39B-ABA04A32D413">2019-04-09T22:00:00+00:00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Fachgebiet Risikomanagement</TermName>
          <TermId xmlns="http://schemas.microsoft.com/office/infopath/2007/PartnerControls">f7725cee-5d8f-4516-8102-0acd7d3144b7</TermId>
        </TermInfo>
      </Terms>
    </OU_Note>
    <SeqenceNumber xmlns="1ab9bbcc-83c6-4736-b39b-aba04a32d413" xsi:nil="true"/>
    <ToBeArchived xmlns="1ab9bbcc-83c6-4736-b39b-aba04a32d413">Nein</ToBeArchive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_dlc_DocId xmlns="a13ce8e2-0bfa-4ae3-b62f-afeb61f48330">6005-T-6-83291</_dlc_DocId>
    <_dlc_DocIdUrl xmlns="a13ce8e2-0bfa-4ae3-b62f-afeb61f48330">
      <Url>https://dok.finma.ch/sites/6005-T/_layouts/15/DocIdRedir.aspx?ID=6005-T-6-83291</Url>
      <Description>6005-T-6-83291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345A05C-2B81-4D24-B58C-66E070FF67C8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B30FB224-962E-4C7E-A4DA-425BF3C1C1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3ce8e2-0bfa-4ae3-b62f-afeb61f48330"/>
    <ds:schemaRef ds:uri="http://schemas.microsoft.com/sharepoint/v3/fields"/>
    <ds:schemaRef ds:uri="1AB9BBCC-83C6-4736-B39B-ABA04A32D413"/>
    <ds:schemaRef ds:uri="1ab9bbcc-83c6-4736-b39b-aba04a32d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A78F42A-05AC-4526-8900-91E5660EBB97}">
  <ds:schemaRefs>
    <ds:schemaRef ds:uri="1AB9BBCC-83C6-4736-B39B-ABA04A32D413"/>
    <ds:schemaRef ds:uri="http://purl.org/dc/terms/"/>
    <ds:schemaRef ds:uri="http://schemas.openxmlformats.org/package/2006/metadata/core-properties"/>
    <ds:schemaRef ds:uri="a13ce8e2-0bfa-4ae3-b62f-afeb61f48330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ab9bbcc-83c6-4736-b39b-aba04a32d413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FF66CCB8-47C4-4913-B1BE-0EF9C3F507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</vt:i4>
      </vt:variant>
    </vt:vector>
  </HeadingPairs>
  <TitlesOfParts>
    <vt:vector size="8" baseType="lpstr">
      <vt:lpstr>OFFENLEGUNGSSCHEMA</vt:lpstr>
      <vt:lpstr>ABBILDUNGEN</vt:lpstr>
      <vt:lpstr>TEXT</vt:lpstr>
      <vt:lpstr>ABBILDUNGEN!Druckbereich</vt:lpstr>
      <vt:lpstr>OFFENLEGUNGSSCHEMA!Druckbereich</vt:lpstr>
      <vt:lpstr>OFFENLEGUNGSSCHEMA!Drucktitel</vt:lpstr>
      <vt:lpstr>SPRCODE</vt:lpstr>
      <vt:lpstr>TEXTDF</vt:lpstr>
    </vt:vector>
  </TitlesOfParts>
  <Company>FINMA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Baumann Harry</dc:creator>
  <cp:lastModifiedBy>Rüegsegger Thomas</cp:lastModifiedBy>
  <cp:lastPrinted>2021-08-31T07:14:52Z</cp:lastPrinted>
  <dcterms:created xsi:type="dcterms:W3CDTF">2019-04-08T08:30:27Z</dcterms:created>
  <dcterms:modified xsi:type="dcterms:W3CDTF">2021-09-09T06:13:20Z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0x0101003951D1F36BC944E987AD610ADE6A10C300C61021B14ACC904B85E5051915CA0D18</vt:lpwstr>
  </property>
  <property fmtid="{D5CDD505-2E9C-101B-9397-08002B2CF9AE}" pid="3" name="OSP">
    <vt:lpwstr>19;#4-02.9 Verschiedenes|b7add63a-7a8a-4b8a-bfff-6c9ce2cbce07</vt:lpwstr>
  </property>
  <property fmtid="{D5CDD505-2E9C-101B-9397-08002B2CF9AE}" pid="4" name="OU">
    <vt:lpwstr>2;#Fachgebiet Risikomanagement|f7725cee-5d8f-4516-8102-0acd7d3144b7</vt:lpwstr>
  </property>
  <property fmtid="{D5CDD505-2E9C-101B-9397-08002B2CF9AE}" pid="5" name="Topic">
    <vt:lpwstr/>
  </property>
  <property fmtid="{D5CDD505-2E9C-101B-9397-08002B2CF9AE}" pid="6" name="_dlc_DocIdItemGuid">
    <vt:lpwstr>5138269f-8951-4278-bf3e-080344c1d0e7</vt:lpwstr>
  </property>
  <property fmtid="{D5CDD505-2E9C-101B-9397-08002B2CF9AE}" pid="7" name="InternalWorkItem">
    <vt:bool>false</vt:bool>
  </property>
  <property fmtid="{D5CDD505-2E9C-101B-9397-08002B2CF9AE}" pid="8" name="Reference">
    <vt:lpwstr>6005-T-6-59860 - 4-02.9 Verschiedenes</vt:lpwstr>
  </property>
</Properties>
</file>