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dok.finma.ch/sites/6005-T/Dossiers/Aktuariat/Tarifprüfung Leben/Geschäftsplan Formular R/"/>
    </mc:Choice>
  </mc:AlternateContent>
  <bookViews>
    <workbookView xWindow="0" yWindow="0" windowWidth="19200" windowHeight="6510"/>
  </bookViews>
  <sheets>
    <sheet name="Bestandesangaben" sheetId="1" r:id="rId1"/>
    <sheet name="Statistik" sheetId="2" r:id="rId2"/>
    <sheet name="Erfahrungstarifierung" sheetId="4" r:id="rId3"/>
    <sheet name="Listen" sheetId="5" state="hidden" r:id="rId4"/>
  </sheets>
  <definedNames>
    <definedName name="_xlnm.Print_Area" localSheetId="2">Erfahrungstarifierung!$A$1:$Q$32</definedName>
  </definedNames>
  <calcPr calcId="162913"/>
</workbook>
</file>

<file path=xl/calcChain.xml><?xml version="1.0" encoding="utf-8"?>
<calcChain xmlns="http://schemas.openxmlformats.org/spreadsheetml/2006/main">
  <c r="H38" i="4" l="1"/>
  <c r="G38" i="4"/>
  <c r="R36" i="4"/>
  <c r="T18" i="4"/>
  <c r="R18" i="4"/>
  <c r="T36" i="4" l="1"/>
  <c r="A1" i="5" l="1"/>
  <c r="A2" i="5" s="1"/>
  <c r="A3" i="5" s="1"/>
  <c r="A4" i="5" s="1"/>
  <c r="A5" i="5" s="1"/>
  <c r="C13" i="5" l="1"/>
  <c r="R6" i="4"/>
  <c r="R24" i="4"/>
  <c r="C12" i="5" l="1"/>
  <c r="C6" i="5"/>
  <c r="C9" i="5"/>
  <c r="C5" i="5"/>
  <c r="C3" i="5"/>
  <c r="R35" i="4"/>
  <c r="R31" i="4"/>
  <c r="R27" i="4"/>
  <c r="R33" i="4"/>
  <c r="R32" i="4"/>
  <c r="R34" i="4"/>
  <c r="R30" i="4"/>
  <c r="R26" i="4"/>
  <c r="R29" i="4"/>
  <c r="R28" i="4"/>
  <c r="A48" i="2"/>
  <c r="H67" i="2"/>
  <c r="I67" i="2"/>
  <c r="T35" i="4"/>
  <c r="J32" i="4" s="1"/>
  <c r="S35" i="4"/>
  <c r="T34" i="4"/>
  <c r="S34" i="4"/>
  <c r="T33" i="4"/>
  <c r="S33" i="4"/>
  <c r="T32" i="4"/>
  <c r="S32" i="4"/>
  <c r="T31" i="4"/>
  <c r="S31" i="4"/>
  <c r="J31" i="4"/>
  <c r="T30" i="4"/>
  <c r="S30" i="4"/>
  <c r="T29" i="4"/>
  <c r="S29" i="4"/>
  <c r="T28" i="4"/>
  <c r="S28" i="4"/>
  <c r="T27" i="4"/>
  <c r="J30" i="4" s="1"/>
  <c r="S27" i="4"/>
  <c r="Q26" i="4"/>
  <c r="P26" i="4"/>
  <c r="O26" i="4"/>
  <c r="N26" i="4"/>
  <c r="M26" i="4"/>
  <c r="L26" i="4"/>
  <c r="K26" i="4"/>
  <c r="J13" i="4"/>
  <c r="T13" i="4"/>
  <c r="S13" i="4"/>
  <c r="R13" i="4" s="1"/>
  <c r="J34" i="4" l="1"/>
  <c r="J33" i="4"/>
  <c r="S26" i="4"/>
  <c r="J37" i="4"/>
  <c r="J28" i="4"/>
  <c r="J29" i="4"/>
  <c r="T26" i="4"/>
  <c r="T67" i="2" l="1"/>
  <c r="T68" i="2" s="1"/>
  <c r="S67" i="2"/>
  <c r="S68" i="2" s="1"/>
  <c r="R67" i="2"/>
  <c r="R68" i="2" s="1"/>
  <c r="Q67" i="2"/>
  <c r="Q68" i="2" s="1"/>
  <c r="P67" i="2"/>
  <c r="P68" i="2" s="1"/>
  <c r="O67" i="2"/>
  <c r="O68" i="2" s="1"/>
  <c r="M67" i="2"/>
  <c r="M68" i="2" s="1"/>
  <c r="L67" i="2"/>
  <c r="L68" i="2" s="1"/>
  <c r="K67" i="2"/>
  <c r="K68" i="2" s="1"/>
  <c r="J67" i="2"/>
  <c r="J68" i="2" s="1"/>
  <c r="I68" i="2"/>
  <c r="H68" i="2"/>
  <c r="A37" i="4" l="1"/>
  <c r="A19" i="4"/>
  <c r="G6" i="4" l="1"/>
  <c r="G24" i="4"/>
  <c r="S17" i="4"/>
  <c r="R17" i="4" s="1"/>
  <c r="S16" i="4"/>
  <c r="R16" i="4" s="1"/>
  <c r="S15" i="4"/>
  <c r="R15" i="4" s="1"/>
  <c r="S14" i="4"/>
  <c r="R14" i="4" s="1"/>
  <c r="S12" i="4"/>
  <c r="R12" i="4" s="1"/>
  <c r="S11" i="4"/>
  <c r="R11" i="4" s="1"/>
  <c r="S10" i="4"/>
  <c r="R10" i="4" s="1"/>
  <c r="S9" i="4"/>
  <c r="R9" i="4" s="1"/>
  <c r="H36" i="4"/>
  <c r="H35" i="4"/>
  <c r="H34" i="4"/>
  <c r="H33" i="4"/>
  <c r="H32" i="4"/>
  <c r="H31" i="4"/>
  <c r="H30" i="4"/>
  <c r="H29" i="4"/>
  <c r="H28" i="4"/>
  <c r="H27" i="4"/>
  <c r="H18" i="4"/>
  <c r="H17" i="4"/>
  <c r="H16" i="4"/>
  <c r="H15" i="4"/>
  <c r="H13" i="4"/>
  <c r="H12" i="4"/>
  <c r="H11" i="4"/>
  <c r="H10" i="4"/>
  <c r="H9" i="4"/>
  <c r="H20" i="4" l="1"/>
  <c r="G17" i="4"/>
  <c r="G13" i="4"/>
  <c r="G9" i="4"/>
  <c r="G16" i="4"/>
  <c r="G12" i="4"/>
  <c r="G15" i="4"/>
  <c r="G11" i="4"/>
  <c r="G18" i="4"/>
  <c r="G14" i="4"/>
  <c r="G10" i="4"/>
  <c r="G36" i="4"/>
  <c r="G32" i="4"/>
  <c r="G28" i="4"/>
  <c r="G35" i="4"/>
  <c r="G31" i="4"/>
  <c r="G27" i="4"/>
  <c r="G34" i="4"/>
  <c r="G30" i="4"/>
  <c r="G29" i="4"/>
  <c r="G33" i="4"/>
  <c r="H14" i="4" l="1"/>
  <c r="G20" i="4"/>
  <c r="T17" i="4"/>
  <c r="J14" i="4" s="1"/>
  <c r="T16" i="4"/>
  <c r="T15" i="4"/>
  <c r="T14" i="4"/>
  <c r="T12" i="4"/>
  <c r="T11" i="4"/>
  <c r="T10" i="4"/>
  <c r="T9" i="4"/>
  <c r="F26" i="4"/>
  <c r="E26" i="4"/>
  <c r="D26" i="4"/>
  <c r="C26" i="4"/>
  <c r="B26" i="4"/>
  <c r="N8" i="4"/>
  <c r="O8" i="4"/>
  <c r="P8" i="4"/>
  <c r="Q8" i="4"/>
  <c r="L8" i="4"/>
  <c r="M8" i="4"/>
  <c r="D8" i="4"/>
  <c r="C8" i="4"/>
  <c r="B8" i="4"/>
  <c r="C14" i="5"/>
  <c r="C15" i="5" s="1"/>
  <c r="K8" i="4"/>
  <c r="J19" i="4" l="1"/>
  <c r="G26" i="4"/>
  <c r="J11" i="4"/>
  <c r="S8" i="4"/>
  <c r="R8" i="4" s="1"/>
  <c r="T8" i="4"/>
  <c r="J12" i="4"/>
  <c r="J10" i="4"/>
  <c r="J16" i="4"/>
  <c r="J15" i="4"/>
  <c r="H26" i="4"/>
  <c r="C11" i="5"/>
  <c r="C10" i="5"/>
  <c r="C8" i="5"/>
  <c r="C7" i="5"/>
  <c r="C4" i="5"/>
  <c r="C2" i="5"/>
  <c r="C1" i="5"/>
  <c r="F8" i="4"/>
  <c r="G8" i="4" s="1"/>
  <c r="F51" i="2" l="1"/>
  <c r="E51" i="2" s="1"/>
  <c r="D51" i="2" s="1"/>
  <c r="C51" i="2" s="1"/>
  <c r="B51" i="2" s="1"/>
  <c r="E41" i="2"/>
  <c r="D41" i="2" s="1"/>
  <c r="C41" i="2" s="1"/>
  <c r="B41" i="2" s="1"/>
  <c r="F41" i="2"/>
  <c r="T63" i="2"/>
  <c r="M63" i="2"/>
  <c r="E63" i="2"/>
  <c r="D63" i="2" s="1"/>
  <c r="H62" i="2"/>
  <c r="O62" i="2" s="1"/>
  <c r="V68" i="2" l="1"/>
  <c r="K63" i="2"/>
  <c r="C63" i="2"/>
  <c r="R63" i="2"/>
  <c r="S63" i="2"/>
  <c r="L63" i="2"/>
  <c r="A25" i="2"/>
  <c r="A38" i="2"/>
  <c r="Q63" i="2" l="1"/>
  <c r="J63" i="2"/>
  <c r="B63" i="2"/>
  <c r="E28" i="2"/>
  <c r="D28" i="2" s="1"/>
  <c r="C28" i="2" s="1"/>
  <c r="B28" i="2" s="1"/>
  <c r="A15" i="2"/>
  <c r="T5" i="2"/>
  <c r="E18" i="2"/>
  <c r="D18" i="2" s="1"/>
  <c r="C18" i="2" s="1"/>
  <c r="B18" i="2" s="1"/>
  <c r="K24" i="1"/>
  <c r="K23" i="1"/>
  <c r="K22" i="1"/>
  <c r="E24" i="1"/>
  <c r="E23" i="1"/>
  <c r="E22" i="1"/>
  <c r="K19" i="1"/>
  <c r="J19" i="1"/>
  <c r="I19" i="1"/>
  <c r="K18" i="1"/>
  <c r="J18" i="1"/>
  <c r="I18" i="1"/>
  <c r="K17" i="1"/>
  <c r="J17" i="1"/>
  <c r="I17" i="1"/>
  <c r="E17" i="1"/>
  <c r="D17" i="1"/>
  <c r="C17" i="1"/>
  <c r="E18" i="1"/>
  <c r="D18" i="1"/>
  <c r="C18" i="1"/>
  <c r="E19" i="1"/>
  <c r="D19" i="1"/>
  <c r="C19" i="1"/>
  <c r="P63" i="2" l="1"/>
  <c r="I63" i="2"/>
  <c r="B46" i="4"/>
  <c r="B45" i="4"/>
  <c r="B42" i="4"/>
  <c r="B41" i="4"/>
  <c r="B40" i="4" l="1"/>
  <c r="B44" i="4"/>
  <c r="E8" i="4" l="1"/>
  <c r="H8" i="4" s="1"/>
  <c r="E72" i="2" l="1"/>
  <c r="D72" i="2"/>
  <c r="C72" i="2"/>
  <c r="B72" i="2"/>
  <c r="T55" i="2"/>
  <c r="T56" i="2" s="1"/>
  <c r="S55" i="2"/>
  <c r="S56" i="2" s="1"/>
  <c r="R55" i="2"/>
  <c r="R56" i="2" s="1"/>
  <c r="Q55" i="2"/>
  <c r="Q56" i="2" s="1"/>
  <c r="P55" i="2"/>
  <c r="P56" i="2" s="1"/>
  <c r="O55" i="2"/>
  <c r="O56" i="2" s="1"/>
  <c r="M55" i="2"/>
  <c r="M56" i="2" s="1"/>
  <c r="L55" i="2"/>
  <c r="L56" i="2" s="1"/>
  <c r="K55" i="2"/>
  <c r="K56" i="2" s="1"/>
  <c r="J55" i="2"/>
  <c r="J56" i="2" s="1"/>
  <c r="I55" i="2"/>
  <c r="I56" i="2" s="1"/>
  <c r="H55" i="2"/>
  <c r="V56" i="2" s="1"/>
  <c r="T51" i="2"/>
  <c r="H50" i="2"/>
  <c r="O50" i="2" s="1"/>
  <c r="T45" i="2"/>
  <c r="T46" i="2" s="1"/>
  <c r="S45" i="2"/>
  <c r="S46" i="2" s="1"/>
  <c r="R45" i="2"/>
  <c r="R46" i="2" s="1"/>
  <c r="Q45" i="2"/>
  <c r="Q46" i="2" s="1"/>
  <c r="P45" i="2"/>
  <c r="P46" i="2" s="1"/>
  <c r="O45" i="2"/>
  <c r="O46" i="2" s="1"/>
  <c r="M45" i="2"/>
  <c r="M46" i="2" s="1"/>
  <c r="L45" i="2"/>
  <c r="L46" i="2" s="1"/>
  <c r="K45" i="2"/>
  <c r="K46" i="2" s="1"/>
  <c r="J45" i="2"/>
  <c r="J46" i="2" s="1"/>
  <c r="I45" i="2"/>
  <c r="I46" i="2" s="1"/>
  <c r="H45" i="2"/>
  <c r="M41" i="2"/>
  <c r="H40" i="2"/>
  <c r="O40" i="2" s="1"/>
  <c r="T32" i="2"/>
  <c r="T33" i="2" s="1"/>
  <c r="S32" i="2"/>
  <c r="S33" i="2" s="1"/>
  <c r="R32" i="2"/>
  <c r="R33" i="2" s="1"/>
  <c r="Q32" i="2"/>
  <c r="Q33" i="2" s="1"/>
  <c r="P32" i="2"/>
  <c r="P33" i="2" s="1"/>
  <c r="O32" i="2"/>
  <c r="O33" i="2" s="1"/>
  <c r="M32" i="2"/>
  <c r="M33" i="2" s="1"/>
  <c r="L32" i="2"/>
  <c r="L33" i="2" s="1"/>
  <c r="K32" i="2"/>
  <c r="K33" i="2" s="1"/>
  <c r="J32" i="2"/>
  <c r="J33" i="2" s="1"/>
  <c r="I32" i="2"/>
  <c r="I33" i="2" s="1"/>
  <c r="H32" i="2"/>
  <c r="V33" i="2" s="1"/>
  <c r="T28" i="2"/>
  <c r="H27" i="2"/>
  <c r="O27" i="2" s="1"/>
  <c r="M23" i="2"/>
  <c r="T22" i="2"/>
  <c r="T23" i="2" s="1"/>
  <c r="S22" i="2"/>
  <c r="S23" i="2" s="1"/>
  <c r="R22" i="2"/>
  <c r="R23" i="2" s="1"/>
  <c r="Q22" i="2"/>
  <c r="Q23" i="2" s="1"/>
  <c r="P22" i="2"/>
  <c r="P23" i="2" s="1"/>
  <c r="O22" i="2"/>
  <c r="O23" i="2" s="1"/>
  <c r="M22" i="2"/>
  <c r="L22" i="2"/>
  <c r="L23" i="2" s="1"/>
  <c r="K22" i="2"/>
  <c r="K23" i="2" s="1"/>
  <c r="J22" i="2"/>
  <c r="J23" i="2" s="1"/>
  <c r="I22" i="2"/>
  <c r="I23" i="2" s="1"/>
  <c r="H22" i="2"/>
  <c r="M18" i="2"/>
  <c r="H17" i="2"/>
  <c r="O17" i="2" s="1"/>
  <c r="T9" i="2"/>
  <c r="T10" i="2" s="1"/>
  <c r="S9" i="2"/>
  <c r="S10" i="2" s="1"/>
  <c r="R9" i="2"/>
  <c r="R10" i="2" s="1"/>
  <c r="Q9" i="2"/>
  <c r="Q10" i="2" s="1"/>
  <c r="P9" i="2"/>
  <c r="P10" i="2" s="1"/>
  <c r="O9" i="2"/>
  <c r="O10" i="2" s="1"/>
  <c r="M9" i="2"/>
  <c r="M10" i="2" s="1"/>
  <c r="L9" i="2"/>
  <c r="L10" i="2" s="1"/>
  <c r="K9" i="2"/>
  <c r="K10" i="2" s="1"/>
  <c r="J9" i="2"/>
  <c r="J10" i="2" s="1"/>
  <c r="I9" i="2"/>
  <c r="I10" i="2" s="1"/>
  <c r="H9" i="2"/>
  <c r="M5" i="2"/>
  <c r="E5" i="2"/>
  <c r="H4" i="2"/>
  <c r="O4" i="2" s="1"/>
  <c r="K14" i="1"/>
  <c r="J14" i="1"/>
  <c r="I14" i="1"/>
  <c r="I20" i="1" s="1"/>
  <c r="H14" i="1"/>
  <c r="G14" i="1"/>
  <c r="F14" i="1"/>
  <c r="E14" i="1"/>
  <c r="E25" i="1" s="1"/>
  <c r="D14" i="1"/>
  <c r="C14" i="1"/>
  <c r="B14" i="1"/>
  <c r="K3" i="1"/>
  <c r="J3" i="1"/>
  <c r="I3" i="1"/>
  <c r="E3" i="1"/>
  <c r="D3" i="1"/>
  <c r="C3" i="1"/>
  <c r="B3" i="1"/>
  <c r="V10" i="2" l="1"/>
  <c r="K25" i="1"/>
  <c r="K20" i="1"/>
  <c r="E20" i="1"/>
  <c r="V46" i="2"/>
  <c r="V23" i="2"/>
  <c r="H33" i="2"/>
  <c r="H46" i="2"/>
  <c r="H56" i="2"/>
  <c r="J20" i="1"/>
  <c r="H10" i="2"/>
  <c r="H23" i="2"/>
  <c r="D20" i="1"/>
  <c r="C20" i="1"/>
  <c r="S51" i="2"/>
  <c r="L51" i="2"/>
  <c r="T18" i="2"/>
  <c r="T41" i="2"/>
  <c r="L5" i="2"/>
  <c r="S5" i="2"/>
  <c r="M28" i="2"/>
  <c r="M51" i="2"/>
  <c r="D5" i="2"/>
  <c r="S28" i="2" l="1"/>
  <c r="L28" i="2"/>
  <c r="K5" i="2"/>
  <c r="C5" i="2"/>
  <c r="R5" i="2"/>
  <c r="S18" i="2"/>
  <c r="L18" i="2"/>
  <c r="S41" i="2"/>
  <c r="L41" i="2"/>
  <c r="Q5" i="2" l="1"/>
  <c r="J5" i="2"/>
  <c r="B5" i="2"/>
  <c r="K28" i="2"/>
  <c r="R28" i="2"/>
  <c r="R18" i="2"/>
  <c r="K18" i="2"/>
  <c r="K51" i="2"/>
  <c r="R51" i="2"/>
  <c r="R41" i="2"/>
  <c r="K41" i="2"/>
  <c r="P5" i="2" l="1"/>
  <c r="I5" i="2"/>
  <c r="Q18" i="2"/>
  <c r="J18" i="2"/>
  <c r="Q28" i="2"/>
  <c r="J28" i="2"/>
  <c r="Q51" i="2"/>
  <c r="J51" i="2"/>
  <c r="Q41" i="2"/>
  <c r="J41" i="2"/>
  <c r="I41" i="2" l="1"/>
  <c r="P41" i="2"/>
  <c r="P28" i="2"/>
  <c r="I28" i="2"/>
  <c r="P51" i="2"/>
  <c r="I51" i="2"/>
  <c r="I18" i="2"/>
  <c r="P18" i="2"/>
</calcChain>
</file>

<file path=xl/sharedStrings.xml><?xml version="1.0" encoding="utf-8"?>
<sst xmlns="http://schemas.openxmlformats.org/spreadsheetml/2006/main" count="282" uniqueCount="111">
  <si>
    <t>Bemerkungen zur Bestandesselektion</t>
  </si>
  <si>
    <t>Marge</t>
  </si>
  <si>
    <t>1. Ordnung</t>
  </si>
  <si>
    <t>2. Ordnung</t>
  </si>
  <si>
    <t>Ordnung der biometrischen/demografischen Grundlage</t>
  </si>
  <si>
    <t>neu</t>
  </si>
  <si>
    <t>bisher</t>
  </si>
  <si>
    <t>Bezeichnung Grundlage Biometrie/Demografie</t>
  </si>
  <si>
    <t>Technischer Zinssatz</t>
  </si>
  <si>
    <t>Tarif neu
2. Ordnung (BE)</t>
  </si>
  <si>
    <t>Tarif bisher
2. Ordnung (BE)</t>
  </si>
  <si>
    <t>Altersgruppe / Jahr</t>
  </si>
  <si>
    <t>Vor oder nach Anwendung der Tarifklassen- und Erfahrungstarifierung</t>
  </si>
  <si>
    <t>vor</t>
  </si>
  <si>
    <t>nach</t>
  </si>
  <si>
    <t>35-49</t>
  </si>
  <si>
    <t>50-65</t>
  </si>
  <si>
    <t>15-34</t>
  </si>
  <si>
    <t>Todesfallrisiko</t>
  </si>
  <si>
    <t>Sterblichkeit- und Langlebigkeitsrisiko</t>
  </si>
  <si>
    <t>ex=65</t>
  </si>
  <si>
    <t>ex=75</t>
  </si>
  <si>
    <t>2. Ordnung (Best Estimate)</t>
  </si>
  <si>
    <t>ey=65</t>
  </si>
  <si>
    <t>ey=75</t>
  </si>
  <si>
    <t>Effekt
Biometrie: Tarif neu 2. Ordnung (BE) mit altem techn. Zinssatz</t>
  </si>
  <si>
    <t>Effekt
Zinssatz: Tarif bisher 2. Ordnung (BE) mit neuem techn. Zinssatz</t>
  </si>
  <si>
    <t>Schadenquote</t>
  </si>
  <si>
    <t>explitziter Margeneinbau vs BE</t>
  </si>
  <si>
    <t>Erwartete Todesfälle aus aktiven Versicherten mit vorgesehener Grundlage 2. Ordnung (Best Estimate)</t>
  </si>
  <si>
    <t>Erwartete Todesfälle aus aktiven Versicherten mit vorgesehener Grundlage 1. Ordnung (vor Tarifklassen- und Erfahrungstarifierung)</t>
  </si>
  <si>
    <t>Erwartete Invaliditätsfälle aus aktiven Versicherten mit vorgesehener Grundlage 2. Ordnung (Best Estimate)</t>
  </si>
  <si>
    <t>Erwartete Ausscheidungen aus dem Invalidenbestand mit vorgesehener Grundlage 2. Ordnung (Best Estimate)</t>
  </si>
  <si>
    <t>Effektive/Beobachtete Todesfälle aus aktiven Versicherten</t>
  </si>
  <si>
    <t>Effektive/Beobachtete Invaliditätsfälle aus aktiven Versicherten</t>
  </si>
  <si>
    <t>Erwartete Invaliditätsfälle aus aktiven Versicherten mit vorgesehener Grundlage 1. Ordnung (vor Tarifklassen- und Erfahrungstarifierung)</t>
  </si>
  <si>
    <t>Effektive/Beobachtete Ausscheidungen aus dem Invalidenbestand</t>
  </si>
  <si>
    <t>Erwartete Ausscheidungen aus dem Invalidenbestand mit vorgesehener Grundlage 1. Ordnung (vor Tarifklassen- und Erfahrungstarifierung)</t>
  </si>
  <si>
    <t>ab</t>
  </si>
  <si>
    <t>bis</t>
  </si>
  <si>
    <t>Bitte Beginn Wirkungsdatum des neuen Tarifs eingeben (Zelle H3)</t>
  </si>
  <si>
    <t>TOD</t>
  </si>
  <si>
    <t>INVALIDITÄT</t>
  </si>
  <si>
    <t>1. Ordnung ausser:
ix, qxa und hx 2.O.</t>
  </si>
  <si>
    <r>
      <t xml:space="preserve">Tarif bisher
1. Ordnung (1O) </t>
    </r>
    <r>
      <rPr>
        <b/>
        <u/>
        <sz val="10"/>
        <color theme="1"/>
        <rFont val="Arial"/>
        <family val="2"/>
      </rPr>
      <t>vor</t>
    </r>
    <r>
      <rPr>
        <b/>
        <sz val="10"/>
        <color theme="1"/>
        <rFont val="Arial"/>
        <family val="2"/>
      </rPr>
      <t xml:space="preserve"> Tarifkl./Erf.tar., aber </t>
    </r>
    <r>
      <rPr>
        <b/>
        <i/>
        <sz val="10"/>
        <color theme="1"/>
        <rFont val="Arial"/>
        <family val="2"/>
      </rPr>
      <t xml:space="preserve">ohne </t>
    </r>
    <r>
      <rPr>
        <b/>
        <sz val="10"/>
        <color theme="1"/>
        <rFont val="Arial"/>
        <family val="2"/>
      </rPr>
      <t>Margen in ix, qxa und hx</t>
    </r>
  </si>
  <si>
    <r>
      <t xml:space="preserve">Tarif neu
1. Ordnung (1O) </t>
    </r>
    <r>
      <rPr>
        <b/>
        <u/>
        <sz val="10"/>
        <color theme="1"/>
        <rFont val="Arial"/>
        <family val="2"/>
      </rPr>
      <t>vor</t>
    </r>
    <r>
      <rPr>
        <b/>
        <sz val="10"/>
        <color theme="1"/>
        <rFont val="Arial"/>
        <family val="2"/>
      </rPr>
      <t xml:space="preserve"> Tarifkl./Erf.tar., aber </t>
    </r>
    <r>
      <rPr>
        <b/>
        <i/>
        <sz val="10"/>
        <color theme="1"/>
        <rFont val="Arial"/>
        <family val="2"/>
      </rPr>
      <t xml:space="preserve">ohne </t>
    </r>
    <r>
      <rPr>
        <b/>
        <sz val="10"/>
        <color theme="1"/>
        <rFont val="Arial"/>
        <family val="2"/>
      </rPr>
      <t>Margen in ix, qxa und hx</t>
    </r>
  </si>
  <si>
    <t>Prämie IV in CHF</t>
  </si>
  <si>
    <t>Prämie Tod in CHF</t>
  </si>
  <si>
    <t>Prämie Kosten in CHF</t>
  </si>
  <si>
    <t>Prämie Total (in CHF)</t>
  </si>
  <si>
    <t>Anzahl
Verträge</t>
  </si>
  <si>
    <t>Total</t>
  </si>
  <si>
    <t>Grau unterlegte Felder sind auszufüllen ! 
Bitte keine Zellen einfügen, löschen oder Formeln verändern !</t>
  </si>
  <si>
    <t>Alle Angaben basieren auf dem Bestand per tt.mm.jjjj</t>
  </si>
  <si>
    <t>Tarifklassentarifierung</t>
  </si>
  <si>
    <t>Erfahrungstarifierung</t>
  </si>
  <si>
    <r>
      <t xml:space="preserve">Vertrag mit dem </t>
    </r>
    <r>
      <rPr>
        <b/>
        <u/>
        <sz val="10"/>
        <color theme="1"/>
        <rFont val="Arial"/>
        <family val="2"/>
      </rPr>
      <t>grössten</t>
    </r>
    <r>
      <rPr>
        <sz val="10"/>
        <color theme="1"/>
        <rFont val="Arial"/>
        <family val="2"/>
      </rPr>
      <t xml:space="preserve"> Produkt aus Tarifklassenfaktor und Erfahrungsfaktor</t>
    </r>
  </si>
  <si>
    <r>
      <t xml:space="preserve">Vertrag mit dem </t>
    </r>
    <r>
      <rPr>
        <b/>
        <u/>
        <sz val="10"/>
        <color theme="1"/>
        <rFont val="Arial"/>
        <family val="2"/>
      </rPr>
      <t>kleinsten</t>
    </r>
    <r>
      <rPr>
        <sz val="10"/>
        <color theme="1"/>
        <rFont val="Arial"/>
        <family val="2"/>
      </rPr>
      <t xml:space="preserve"> Produkt aus Tarifklassenfaktor und Erfahrungsfaktor</t>
    </r>
  </si>
  <si>
    <t>Tarifklassen- und Erfahrungstarifierung</t>
  </si>
  <si>
    <t>Marge IV</t>
  </si>
  <si>
    <t>Marge Tod</t>
  </si>
  <si>
    <t>Marge Kosten</t>
  </si>
  <si>
    <t>Marge Total</t>
  </si>
  <si>
    <t>Marge Renten-BW</t>
  </si>
  <si>
    <t>Marge Basisprämie</t>
  </si>
  <si>
    <t>Marge technische Prämie</t>
  </si>
  <si>
    <t>Abweichung durch Tarifklassen- und Erfahrungstarifierung, IV</t>
  </si>
  <si>
    <t>Abweichung durch Tarifklassen- und Erfahrungstarifierung, Tod</t>
  </si>
  <si>
    <t>Abweichung durch Tarifklassen- und Erfahrungstarifierung, Kosten</t>
  </si>
  <si>
    <t>Abweichung durch Tarifklassen- und Erfahrungstarifierung, Total</t>
  </si>
  <si>
    <t>Invaliditätsrisiko - Inzidenzien</t>
  </si>
  <si>
    <t>Effektive/Beobachtete Todesfälle von Altersrentenbezügern</t>
  </si>
  <si>
    <t>85-140</t>
  </si>
  <si>
    <t>Erwartete Todesfälle von Altersrentenbezügern mit vorgesehener Grundlage 2. Ordnung (Best Estimate)</t>
  </si>
  <si>
    <t>Erwartete Todesfälle von Altersrentenbezügern mit vorgesehener Grundlage 1. Ordnung (vor Tarifklassen- und Erfahrungstarifierung)</t>
  </si>
  <si>
    <r>
      <t xml:space="preserve">Tarif bisher
1. Ordnung (1O)
</t>
    </r>
    <r>
      <rPr>
        <b/>
        <u/>
        <sz val="10"/>
        <color theme="1"/>
        <rFont val="Arial"/>
        <family val="2"/>
      </rPr>
      <t>vor</t>
    </r>
    <r>
      <rPr>
        <b/>
        <sz val="10"/>
        <color theme="1"/>
        <rFont val="Arial"/>
        <family val="2"/>
      </rPr>
      <t xml:space="preserve"> Tarifkl./Erf.tar.
(Basisprämie)</t>
    </r>
  </si>
  <si>
    <r>
      <t xml:space="preserve">Tarif bisher
1. Ordnung (1O)
</t>
    </r>
    <r>
      <rPr>
        <b/>
        <u/>
        <sz val="10"/>
        <color theme="1"/>
        <rFont val="Arial"/>
        <family val="2"/>
      </rPr>
      <t>nach</t>
    </r>
    <r>
      <rPr>
        <b/>
        <sz val="10"/>
        <color theme="1"/>
        <rFont val="Arial"/>
        <family val="2"/>
      </rPr>
      <t xml:space="preserve"> Tarifkl./Erf.tar.
</t>
    </r>
    <r>
      <rPr>
        <b/>
        <u/>
        <sz val="10"/>
        <color theme="1"/>
        <rFont val="Arial"/>
        <family val="2"/>
      </rPr>
      <t>aber vor</t>
    </r>
    <r>
      <rPr>
        <b/>
        <sz val="10"/>
        <color theme="1"/>
        <rFont val="Arial"/>
        <family val="2"/>
      </rPr>
      <t xml:space="preserve"> nicht-vers.techn. begründeten Ab- oder Zuschlägen
(techn. Prämie)</t>
    </r>
  </si>
  <si>
    <r>
      <t xml:space="preserve">Tarif neu
1. Ordnung (1O)
</t>
    </r>
    <r>
      <rPr>
        <b/>
        <u/>
        <sz val="10"/>
        <color theme="1"/>
        <rFont val="Arial"/>
        <family val="2"/>
      </rPr>
      <t>vor</t>
    </r>
    <r>
      <rPr>
        <b/>
        <sz val="10"/>
        <color theme="1"/>
        <rFont val="Arial"/>
        <family val="2"/>
      </rPr>
      <t xml:space="preserve"> Tarifkl./Erf.tar.
(Basisprämie)</t>
    </r>
  </si>
  <si>
    <r>
      <t xml:space="preserve">Tarif neu
1. Ordnung (1O)
</t>
    </r>
    <r>
      <rPr>
        <b/>
        <u/>
        <sz val="10"/>
        <color theme="1"/>
        <rFont val="Arial"/>
        <family val="2"/>
      </rPr>
      <t>nach</t>
    </r>
    <r>
      <rPr>
        <b/>
        <sz val="10"/>
        <color theme="1"/>
        <rFont val="Arial"/>
        <family val="2"/>
      </rPr>
      <t xml:space="preserve"> Tarifkl./Erf.tar.
</t>
    </r>
    <r>
      <rPr>
        <b/>
        <u/>
        <sz val="10"/>
        <color theme="1"/>
        <rFont val="Arial"/>
        <family val="2"/>
      </rPr>
      <t>aber vor</t>
    </r>
    <r>
      <rPr>
        <b/>
        <sz val="10"/>
        <color theme="1"/>
        <rFont val="Arial"/>
        <family val="2"/>
      </rPr>
      <t xml:space="preserve"> nicht-vers.techn. begründeten Ab- oder Zuschlägen
(techn. Prämie)</t>
    </r>
  </si>
  <si>
    <t>Anzahl Verträge</t>
  </si>
  <si>
    <t>Andere</t>
  </si>
  <si>
    <r>
      <rPr>
        <u/>
        <sz val="10"/>
        <color rgb="FF00B050"/>
        <rFont val="Arial"/>
        <family val="2"/>
      </rPr>
      <t>Bemerkung:</t>
    </r>
    <r>
      <rPr>
        <sz val="10"/>
        <color rgb="FF00B050"/>
        <rFont val="Arial"/>
        <family val="2"/>
      </rPr>
      <t xml:space="preserve"> Falls mehr als 10 Tarifklassen gebildet werden, dann sind die Verträge gleichmässig und geordnet nach Tarifklassenfaktor auf 10 Tarifklassen zu verteilen.</t>
    </r>
  </si>
  <si>
    <t>Tarifklasse 1</t>
  </si>
  <si>
    <t>Tarifklasse 2</t>
  </si>
  <si>
    <t>Tarifklasse 3</t>
  </si>
  <si>
    <t>Tarifklasse 4</t>
  </si>
  <si>
    <t>Tarifklasse 5</t>
  </si>
  <si>
    <t>Tarifklasse 6</t>
  </si>
  <si>
    <t>Tarifklasse 7</t>
  </si>
  <si>
    <t>Tarifklasse 8</t>
  </si>
  <si>
    <t>Tarifklasse 9</t>
  </si>
  <si>
    <t>Tarifklasse 10</t>
  </si>
  <si>
    <t>Anzahl
Versicherte</t>
  </si>
  <si>
    <t>Summe Basisprämie</t>
  </si>
  <si>
    <t>Grau unterlegte Felder sind auszufüllen ! 
Bitte keine Zellen einfügen, löschen oder Formeln verändern !
Die Auswahlmenüs (Drop-Down, rot umrandet) steuern das Ausfüllen und sind unbedingt zu beachten !
Pro Tafel sollen die neusten verfügbaren Daten (5-Jahresperiode) angegeben werden !</t>
  </si>
  <si>
    <t>Summe Tarifklassen-prämie</t>
  </si>
  <si>
    <t>Summe Erfahrungs-prämie</t>
  </si>
  <si>
    <t>Erfahrungs-faktor</t>
  </si>
  <si>
    <t>Tarifklassen-faktor</t>
  </si>
  <si>
    <r>
      <rPr>
        <u/>
        <sz val="10"/>
        <color rgb="FF00B050"/>
        <rFont val="Arial"/>
        <family val="2"/>
      </rPr>
      <t>Bemerkung:</t>
    </r>
    <r>
      <rPr>
        <sz val="10"/>
        <color rgb="FF00B050"/>
        <rFont val="Arial"/>
        <family val="2"/>
      </rPr>
      <t xml:space="preserve"> Falls mehr als 10 Tarifklassen gebildet werden, dann sind die Verträge gleichmässig und geordnet nach Tarifklassenfaktor auf 10 Tarifklassen zu verteilen !</t>
    </r>
  </si>
  <si>
    <t>Anzahl angerechnete Personenjahre</t>
  </si>
  <si>
    <t>Tarif-klassen-faktor</t>
  </si>
  <si>
    <t>65-74</t>
  </si>
  <si>
    <t>75-84</t>
  </si>
  <si>
    <t>Invaliditätsrisiko - Ausscheiden aus dem Invalidenbestand (Reaktivierung und Tod)</t>
  </si>
  <si>
    <t>Spreizung</t>
  </si>
  <si>
    <r>
      <t xml:space="preserve">Grau unterlegte Felder sind auszufüllen ! 
Bitte keine Zellen einfügen, löschen oder Formeln verändern !
Die Auswahlmenüs (Drop-Down, rot umrandet) steuern das Ausfüllen und sind unbedingt zu beachten !
Die untenstehenden Angaben basieren auf dem Modell: </t>
    </r>
    <r>
      <rPr>
        <b/>
        <u/>
        <sz val="10"/>
        <color rgb="FF00B050"/>
        <rFont val="Arial"/>
        <family val="2"/>
      </rPr>
      <t>Technische Prämie nach Rz. 10 RS 2018/4 in CHF = Basisprämie in CHF x Tarifklassenfaktor (TKF) x Erfahrungsfaktor (EF)</t>
    </r>
    <r>
      <rPr>
        <b/>
        <sz val="10"/>
        <color rgb="FF00B050"/>
        <rFont val="Arial"/>
        <family val="2"/>
      </rPr>
      <t xml:space="preserve">
Für die nachfolgenden Angaben wird der gleiche Tarifierungsbestand wie unter "Bestandesangaben" vorausgesetzt. Alle Angaben (ausser Schadendaten und Personenjahre) beziehen sich auf den </t>
    </r>
    <r>
      <rPr>
        <b/>
        <i/>
        <sz val="10"/>
        <color rgb="FF00B050"/>
        <rFont val="Arial"/>
        <family val="2"/>
      </rPr>
      <t>neuen</t>
    </r>
    <r>
      <rPr>
        <b/>
        <sz val="10"/>
        <color rgb="FF00B050"/>
        <rFont val="Arial"/>
        <family val="2"/>
      </rPr>
      <t xml:space="preserve"> vorgesehenen Tarif.
Personenjahre (PJ) eines Vertrags: Mass für die Schadenerfahrung. Anzahl (vergangene) Jahre aller Versicherten eines Vertrags mit Versicherungsschutz Tod resp. Invalidität. Gezählt werden nur die Jahre, die in der Tarifierung auch angerechnet werden. 
Falls Erfahrungstarifierung zur Anwendung kommt: Für die Einteilung der Verträge müssen zuerst die Zeilen für die Verträge/Vertragsverbünde mit dem tiefsten und dem höchsten Erfahrungsfaktor ausgefüllt werden, danach können die übrigen Zeilen abgefüllt werden !</t>
    </r>
  </si>
  <si>
    <t>Bem: Für die Einteilung der Verträge/Vertragsverbünde bitte zuerst die Angaben in den Zeilen 9 (Vertrag/Vertragsverbund mit tiefstem EF) und 17 (Vertrag/Vertragsverbund mit höchstem EF) abfüllen !</t>
  </si>
  <si>
    <t>Bem: Für die Einteilung der Verträge/Vertragsverbünde bitte zuerst die Angaben in den Zeilen 27 (Vertrag/Vertragsverbund mit tiefstem EF) und 35 (Vertrag/Vertragsverbund mit höchstem EF) abfüllen !</t>
  </si>
  <si>
    <t>Vertrag/Verbund mit tiefstem EF (bei mehreren der mit wenigsten PJ)</t>
  </si>
  <si>
    <t>Vertrag/Verbund mit höchstem EF (bei mehreren der mit wenigsten PJ)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</si>
</sst>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
    <numFmt numFmtId="165" formatCode="0.0"/>
    <numFmt numFmtId="166" formatCode="#,##0.0"/>
    <numFmt numFmtId="167" formatCode="0.000"/>
    <numFmt numFmtId="168" formatCode="_ * #,##0_ ;_ * \-#,##0_ ;_ * &quot;-&quot;??_ ;_ @_ "/>
    <numFmt numFmtId="169" formatCode="0.000%"/>
  </numFmts>
  <fonts count="18" x14ac:knownFonts="1">
    <font>
      <sz val="10"/>
      <color theme="1"/>
      <name val="Arial"/>
      <family val="2"/>
    </font>
    <font>
      <b/>
      <sz val="10"/>
      <color theme="1"/>
      <name val="Arial"/>
      <family val="2"/>
    </font>
    <font>
      <sz val="10"/>
      <color rgb="FF002060"/>
      <name val="Arial"/>
      <family val="2"/>
    </font>
    <font>
      <b/>
      <sz val="10"/>
      <color rgb="FF002060"/>
      <name val="Arial"/>
      <family val="2"/>
    </font>
    <font>
      <b/>
      <u/>
      <sz val="10"/>
      <color theme="1"/>
      <name val="Arial"/>
      <family val="2"/>
    </font>
    <font>
      <sz val="10"/>
      <color theme="1"/>
      <name val="Arial"/>
      <family val="2"/>
    </font>
    <font>
      <i/>
      <sz val="10"/>
      <color theme="1"/>
      <name val="Arial"/>
      <family val="2"/>
    </font>
    <font>
      <sz val="10"/>
      <name val="Arial"/>
      <family val="2"/>
    </font>
    <font>
      <b/>
      <i/>
      <sz val="10"/>
      <color theme="1"/>
      <name val="Arial"/>
      <family val="2"/>
    </font>
    <font>
      <b/>
      <sz val="10"/>
      <color rgb="FF00B050"/>
      <name val="Arial"/>
      <family val="2"/>
    </font>
    <font>
      <sz val="10"/>
      <color rgb="FF00B050"/>
      <name val="Arial"/>
      <family val="2"/>
    </font>
    <font>
      <b/>
      <u/>
      <sz val="10"/>
      <color rgb="FF00B050"/>
      <name val="Arial"/>
      <family val="2"/>
    </font>
    <font>
      <b/>
      <sz val="10"/>
      <color rgb="FFFF0000"/>
      <name val="Arial"/>
      <family val="2"/>
    </font>
    <font>
      <b/>
      <sz val="10"/>
      <name val="Arial"/>
      <family val="2"/>
    </font>
    <font>
      <b/>
      <sz val="10"/>
      <color rgb="FF0070C0"/>
      <name val="Arial"/>
      <family val="2"/>
    </font>
    <font>
      <sz val="10"/>
      <color rgb="FF0070C0"/>
      <name val="Arial"/>
      <family val="2"/>
    </font>
    <font>
      <u/>
      <sz val="10"/>
      <color rgb="FF00B050"/>
      <name val="Arial"/>
      <family val="2"/>
    </font>
    <font>
      <b/>
      <i/>
      <sz val="10"/>
      <color rgb="FF00B05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s>
  <borders count="5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indexed="64"/>
      </right>
      <top style="medium">
        <color rgb="FFFF0000"/>
      </top>
      <bottom style="medium">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rgb="FFFF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indexed="64"/>
      </left>
      <right style="medium">
        <color rgb="FFFF0000"/>
      </right>
      <top style="thin">
        <color indexed="64"/>
      </top>
      <bottom style="thin">
        <color indexed="64"/>
      </bottom>
      <diagonal/>
    </border>
    <border>
      <left style="medium">
        <color rgb="FFFF0000"/>
      </left>
      <right/>
      <top/>
      <bottom style="thin">
        <color indexed="64"/>
      </bottom>
      <diagonal/>
    </border>
    <border>
      <left style="medium">
        <color rgb="FFFF0000"/>
      </left>
      <right/>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235">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1" xfId="0" applyBorder="1" applyProtection="1"/>
    <xf numFmtId="0" fontId="0" fillId="0" borderId="2" xfId="0" applyBorder="1" applyProtection="1"/>
    <xf numFmtId="0" fontId="0" fillId="0" borderId="0" xfId="0" applyBorder="1" applyProtection="1"/>
    <xf numFmtId="0" fontId="1" fillId="0" borderId="4" xfId="0" applyFont="1" applyBorder="1" applyProtection="1"/>
    <xf numFmtId="0" fontId="0" fillId="0" borderId="0" xfId="0" applyProtection="1"/>
    <xf numFmtId="10" fontId="0" fillId="0" borderId="3" xfId="0" applyNumberFormat="1" applyBorder="1" applyAlignment="1" applyProtection="1">
      <alignment horizontal="right"/>
    </xf>
    <xf numFmtId="0" fontId="0" fillId="0" borderId="3" xfId="0" applyBorder="1" applyAlignment="1" applyProtection="1">
      <alignment horizontal="right"/>
    </xf>
    <xf numFmtId="0" fontId="0" fillId="0" borderId="1" xfId="0" applyBorder="1" applyAlignment="1" applyProtection="1">
      <alignment horizontal="right"/>
    </xf>
    <xf numFmtId="3" fontId="1" fillId="0" borderId="4" xfId="0" applyNumberFormat="1" applyFont="1" applyBorder="1" applyAlignment="1" applyProtection="1">
      <alignment horizontal="right"/>
    </xf>
    <xf numFmtId="0" fontId="1" fillId="4" borderId="0" xfId="0" applyFont="1" applyFill="1" applyProtection="1"/>
    <xf numFmtId="0" fontId="0" fillId="0" borderId="6" xfId="0" applyBorder="1" applyProtection="1"/>
    <xf numFmtId="0" fontId="0" fillId="0" borderId="8"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3" borderId="0" xfId="0" applyFill="1" applyProtection="1"/>
    <xf numFmtId="0" fontId="0" fillId="4" borderId="0" xfId="0" applyFill="1" applyProtection="1"/>
    <xf numFmtId="10" fontId="0" fillId="0" borderId="20" xfId="0" applyNumberFormat="1" applyBorder="1" applyAlignment="1" applyProtection="1">
      <alignment horizontal="right"/>
    </xf>
    <xf numFmtId="0" fontId="0" fillId="0" borderId="20" xfId="0" applyBorder="1" applyAlignment="1" applyProtection="1">
      <alignment horizontal="right"/>
    </xf>
    <xf numFmtId="0" fontId="0" fillId="0" borderId="16" xfId="0" applyBorder="1" applyAlignment="1" applyProtection="1">
      <alignment horizontal="right"/>
    </xf>
    <xf numFmtId="3" fontId="1" fillId="0" borderId="21" xfId="0" applyNumberFormat="1" applyFont="1" applyBorder="1" applyAlignment="1" applyProtection="1">
      <alignment horizontal="right"/>
    </xf>
    <xf numFmtId="10" fontId="0" fillId="0" borderId="23" xfId="0" applyNumberFormat="1" applyBorder="1" applyAlignment="1" applyProtection="1">
      <alignment horizontal="right"/>
    </xf>
    <xf numFmtId="0" fontId="0" fillId="0" borderId="23" xfId="0" applyBorder="1" applyAlignment="1" applyProtection="1">
      <alignment horizontal="right"/>
    </xf>
    <xf numFmtId="0" fontId="0" fillId="0" borderId="17" xfId="0" applyBorder="1" applyAlignment="1" applyProtection="1">
      <alignment horizontal="right"/>
    </xf>
    <xf numFmtId="3" fontId="1" fillId="0" borderId="25" xfId="0" applyNumberFormat="1" applyFont="1" applyBorder="1" applyAlignment="1" applyProtection="1">
      <alignment horizontal="right"/>
    </xf>
    <xf numFmtId="0" fontId="6" fillId="0" borderId="0" xfId="0" applyFont="1" applyProtection="1"/>
    <xf numFmtId="0" fontId="0" fillId="0" borderId="0" xfId="0" applyFill="1" applyBorder="1" applyProtection="1">
      <protection locked="0"/>
    </xf>
    <xf numFmtId="0" fontId="0" fillId="0" borderId="0" xfId="0" applyFill="1" applyBorder="1" applyProtection="1"/>
    <xf numFmtId="0" fontId="6" fillId="0" borderId="8" xfId="0" applyFont="1" applyBorder="1" applyProtection="1"/>
    <xf numFmtId="0" fontId="6" fillId="0" borderId="0" xfId="0" applyFont="1" applyProtection="1">
      <protection locked="0"/>
    </xf>
    <xf numFmtId="0" fontId="0" fillId="0" borderId="0" xfId="0" applyFill="1" applyBorder="1" applyAlignment="1" applyProtection="1">
      <alignment wrapText="1"/>
    </xf>
    <xf numFmtId="0" fontId="0" fillId="3" borderId="10" xfId="0" applyFill="1" applyBorder="1" applyProtection="1"/>
    <xf numFmtId="0" fontId="0" fillId="3" borderId="11" xfId="0" applyFill="1" applyBorder="1" applyProtection="1"/>
    <xf numFmtId="0" fontId="0" fillId="3" borderId="12" xfId="0" applyFill="1" applyBorder="1" applyProtection="1"/>
    <xf numFmtId="0" fontId="6" fillId="0" borderId="10" xfId="0" applyFont="1" applyFill="1" applyBorder="1" applyProtection="1"/>
    <xf numFmtId="0" fontId="6" fillId="0" borderId="0" xfId="0" applyFont="1" applyFill="1" applyBorder="1" applyProtection="1"/>
    <xf numFmtId="164" fontId="6" fillId="0" borderId="0" xfId="1" applyNumberFormat="1" applyFont="1" applyFill="1" applyBorder="1" applyAlignment="1" applyProtection="1">
      <alignment horizontal="left"/>
    </xf>
    <xf numFmtId="164" fontId="6" fillId="0" borderId="0" xfId="1" applyNumberFormat="1" applyFont="1" applyFill="1" applyBorder="1" applyProtection="1"/>
    <xf numFmtId="164" fontId="6" fillId="0" borderId="9" xfId="1" applyNumberFormat="1" applyFont="1" applyFill="1" applyBorder="1" applyProtection="1"/>
    <xf numFmtId="0" fontId="6" fillId="0" borderId="11" xfId="0" applyFont="1" applyBorder="1" applyProtection="1"/>
    <xf numFmtId="164" fontId="6" fillId="0" borderId="11" xfId="1" applyNumberFormat="1" applyFont="1" applyBorder="1" applyAlignment="1" applyProtection="1">
      <alignment horizontal="left"/>
    </xf>
    <xf numFmtId="164" fontId="6" fillId="0" borderId="11" xfId="1" applyNumberFormat="1" applyFont="1" applyBorder="1" applyAlignment="1" applyProtection="1"/>
    <xf numFmtId="164" fontId="6" fillId="0" borderId="12" xfId="1" applyNumberFormat="1" applyFont="1" applyBorder="1" applyAlignment="1" applyProtection="1"/>
    <xf numFmtId="165" fontId="6" fillId="0" borderId="0" xfId="0" applyNumberFormat="1" applyFont="1" applyProtection="1"/>
    <xf numFmtId="0" fontId="0" fillId="0" borderId="6" xfId="0" applyBorder="1" applyAlignment="1" applyProtection="1">
      <alignment vertical="center" wrapText="1"/>
    </xf>
    <xf numFmtId="0" fontId="0" fillId="0" borderId="0" xfId="0" applyBorder="1" applyAlignment="1" applyProtection="1">
      <alignment vertical="center" wrapText="1"/>
    </xf>
    <xf numFmtId="0" fontId="6" fillId="0" borderId="0" xfId="0" applyFont="1" applyAlignment="1" applyProtection="1">
      <alignment wrapText="1"/>
    </xf>
    <xf numFmtId="9" fontId="6" fillId="0" borderId="0" xfId="1" applyFont="1" applyProtection="1"/>
    <xf numFmtId="164" fontId="6" fillId="0" borderId="0" xfId="1" applyNumberFormat="1" applyFont="1" applyProtection="1"/>
    <xf numFmtId="0" fontId="1" fillId="0" borderId="18" xfId="0" applyFont="1" applyBorder="1" applyAlignment="1" applyProtection="1">
      <alignment horizontal="right" wrapText="1"/>
    </xf>
    <xf numFmtId="0" fontId="1" fillId="0" borderId="0" xfId="0" applyFont="1" applyBorder="1" applyAlignment="1" applyProtection="1">
      <alignment horizontal="right" wrapText="1"/>
    </xf>
    <xf numFmtId="0" fontId="1" fillId="0" borderId="24" xfId="0" applyFont="1" applyBorder="1" applyAlignment="1" applyProtection="1">
      <alignment horizontal="right" wrapText="1"/>
    </xf>
    <xf numFmtId="0" fontId="7" fillId="0" borderId="2" xfId="0" applyFont="1" applyFill="1" applyBorder="1" applyAlignment="1" applyProtection="1">
      <alignment horizontal="center"/>
    </xf>
    <xf numFmtId="0" fontId="7" fillId="0" borderId="22" xfId="0" applyFont="1" applyFill="1" applyBorder="1" applyAlignment="1" applyProtection="1">
      <alignment horizontal="center"/>
    </xf>
    <xf numFmtId="14" fontId="7" fillId="0" borderId="3" xfId="0" applyNumberFormat="1" applyFont="1" applyFill="1" applyBorder="1" applyAlignment="1" applyProtection="1">
      <alignment horizontal="center"/>
    </xf>
    <xf numFmtId="0" fontId="7" fillId="0" borderId="3" xfId="0" applyFont="1" applyFill="1" applyBorder="1" applyAlignment="1" applyProtection="1">
      <alignment horizontal="center"/>
    </xf>
    <xf numFmtId="14" fontId="7" fillId="0" borderId="23" xfId="0" applyNumberFormat="1" applyFont="1" applyFill="1" applyBorder="1" applyAlignment="1" applyProtection="1">
      <alignment horizontal="center"/>
    </xf>
    <xf numFmtId="0" fontId="3" fillId="0" borderId="27" xfId="0" applyFont="1" applyFill="1" applyBorder="1" applyAlignment="1" applyProtection="1">
      <alignment horizontal="center"/>
    </xf>
    <xf numFmtId="0" fontId="7" fillId="0" borderId="19" xfId="0" applyFont="1" applyFill="1" applyBorder="1" applyAlignment="1" applyProtection="1">
      <alignment horizontal="center"/>
    </xf>
    <xf numFmtId="0" fontId="0" fillId="0" borderId="16" xfId="0" applyBorder="1" applyAlignment="1" applyProtection="1">
      <alignment horizontal="right" wrapText="1"/>
    </xf>
    <xf numFmtId="0" fontId="0" fillId="0" borderId="1" xfId="0" applyBorder="1" applyAlignment="1" applyProtection="1">
      <alignment horizontal="right" wrapText="1"/>
    </xf>
    <xf numFmtId="0" fontId="0" fillId="0" borderId="17" xfId="0" applyBorder="1" applyAlignment="1" applyProtection="1">
      <alignment horizontal="right" wrapText="1"/>
    </xf>
    <xf numFmtId="0" fontId="0" fillId="0" borderId="0" xfId="0" applyAlignment="1" applyProtection="1">
      <alignment horizontal="right" wrapText="1"/>
    </xf>
    <xf numFmtId="0" fontId="0" fillId="0" borderId="0" xfId="0" applyAlignment="1" applyProtection="1">
      <alignment wrapText="1"/>
    </xf>
    <xf numFmtId="164" fontId="0" fillId="0" borderId="0" xfId="0" applyNumberFormat="1" applyAlignment="1" applyProtection="1">
      <alignment horizontal="right"/>
    </xf>
    <xf numFmtId="164" fontId="0" fillId="0" borderId="8" xfId="0" applyNumberFormat="1" applyBorder="1" applyAlignment="1" applyProtection="1">
      <alignment horizontal="right"/>
    </xf>
    <xf numFmtId="164" fontId="0" fillId="0" borderId="0" xfId="0" applyNumberFormat="1" applyBorder="1" applyAlignment="1" applyProtection="1">
      <alignment horizontal="right"/>
    </xf>
    <xf numFmtId="0" fontId="9" fillId="0" borderId="0" xfId="0" applyFont="1" applyAlignment="1" applyProtection="1">
      <alignment vertical="center" wrapText="1"/>
    </xf>
    <xf numFmtId="164" fontId="0" fillId="0" borderId="10" xfId="0" applyNumberFormat="1" applyBorder="1" applyAlignment="1" applyProtection="1">
      <alignment horizontal="right"/>
    </xf>
    <xf numFmtId="0" fontId="0" fillId="0" borderId="8" xfId="0" applyBorder="1" applyAlignment="1" applyProtection="1">
      <alignment wrapText="1"/>
    </xf>
    <xf numFmtId="0" fontId="0" fillId="0" borderId="10" xfId="0" applyBorder="1" applyAlignment="1" applyProtection="1">
      <alignment wrapText="1"/>
    </xf>
    <xf numFmtId="0" fontId="6" fillId="0" borderId="19" xfId="0" applyFont="1" applyBorder="1" applyProtection="1"/>
    <xf numFmtId="164" fontId="6" fillId="0" borderId="2" xfId="1" applyNumberFormat="1" applyFont="1" applyBorder="1" applyProtection="1"/>
    <xf numFmtId="164" fontId="6" fillId="0" borderId="22" xfId="1" applyNumberFormat="1" applyFont="1" applyBorder="1" applyProtection="1"/>
    <xf numFmtId="164" fontId="6" fillId="0" borderId="19" xfId="1" applyNumberFormat="1" applyFont="1" applyBorder="1" applyProtection="1"/>
    <xf numFmtId="0" fontId="6" fillId="0" borderId="0" xfId="0" applyFont="1" applyBorder="1" applyProtection="1"/>
    <xf numFmtId="164" fontId="6" fillId="0" borderId="0" xfId="1" applyNumberFormat="1" applyFont="1" applyBorder="1" applyProtection="1"/>
    <xf numFmtId="0" fontId="6" fillId="0" borderId="24" xfId="0" applyFont="1" applyBorder="1" applyProtection="1"/>
    <xf numFmtId="164" fontId="6" fillId="0" borderId="24" xfId="1" applyNumberFormat="1" applyFont="1" applyBorder="1" applyProtection="1"/>
    <xf numFmtId="0" fontId="0" fillId="0" borderId="16" xfId="0" applyBorder="1" applyProtection="1"/>
    <xf numFmtId="0" fontId="0" fillId="0" borderId="17" xfId="0" applyBorder="1" applyProtection="1"/>
    <xf numFmtId="0" fontId="6" fillId="0" borderId="18" xfId="0" applyFont="1" applyBorder="1" applyProtection="1"/>
    <xf numFmtId="0" fontId="0" fillId="0" borderId="23" xfId="0" applyBorder="1" applyProtection="1"/>
    <xf numFmtId="0" fontId="8" fillId="0" borderId="21" xfId="0" applyFont="1" applyBorder="1" applyProtection="1"/>
    <xf numFmtId="164" fontId="8" fillId="0" borderId="4" xfId="1" applyNumberFormat="1" applyFont="1" applyBorder="1" applyProtection="1"/>
    <xf numFmtId="164" fontId="8" fillId="0" borderId="25" xfId="1" applyNumberFormat="1" applyFont="1" applyBorder="1" applyProtection="1"/>
    <xf numFmtId="164" fontId="8" fillId="0" borderId="21" xfId="1" applyNumberFormat="1" applyFont="1" applyBorder="1" applyProtection="1"/>
    <xf numFmtId="0" fontId="6" fillId="0" borderId="27" xfId="0" applyFont="1" applyBorder="1" applyProtection="1"/>
    <xf numFmtId="0" fontId="6" fillId="0" borderId="28" xfId="0" applyFont="1" applyBorder="1" applyProtection="1"/>
    <xf numFmtId="0" fontId="6" fillId="0" borderId="26" xfId="0" applyFont="1" applyBorder="1" applyProtection="1"/>
    <xf numFmtId="0" fontId="3" fillId="2" borderId="29" xfId="0" applyFont="1" applyFill="1" applyBorder="1" applyProtection="1">
      <protection locked="0"/>
    </xf>
    <xf numFmtId="0" fontId="0" fillId="0" borderId="1" xfId="0" applyBorder="1" applyAlignment="1" applyProtection="1">
      <alignment vertical="center"/>
    </xf>
    <xf numFmtId="164" fontId="6" fillId="0" borderId="0" xfId="1" applyNumberFormat="1" applyFont="1" applyBorder="1" applyAlignment="1" applyProtection="1"/>
    <xf numFmtId="0" fontId="14" fillId="5" borderId="29" xfId="0" applyFont="1" applyFill="1" applyBorder="1" applyProtection="1">
      <protection locked="0"/>
    </xf>
    <xf numFmtId="3" fontId="15" fillId="5" borderId="0" xfId="0" applyNumberFormat="1" applyFont="1" applyFill="1" applyBorder="1" applyProtection="1">
      <protection locked="0"/>
    </xf>
    <xf numFmtId="3" fontId="15" fillId="5" borderId="11" xfId="0" applyNumberFormat="1" applyFont="1" applyFill="1" applyBorder="1" applyProtection="1">
      <protection locked="0"/>
    </xf>
    <xf numFmtId="3" fontId="15" fillId="5" borderId="9" xfId="0" applyNumberFormat="1" applyFont="1" applyFill="1" applyBorder="1" applyProtection="1">
      <protection locked="0"/>
    </xf>
    <xf numFmtId="3" fontId="15" fillId="5" borderId="12" xfId="0" applyNumberFormat="1" applyFont="1" applyFill="1" applyBorder="1" applyProtection="1">
      <protection locked="0"/>
    </xf>
    <xf numFmtId="166" fontId="15" fillId="5" borderId="0" xfId="0" applyNumberFormat="1" applyFont="1" applyFill="1" applyProtection="1">
      <protection locked="0"/>
    </xf>
    <xf numFmtId="14" fontId="14" fillId="5" borderId="0" xfId="0" applyNumberFormat="1" applyFont="1" applyFill="1" applyAlignment="1" applyProtection="1">
      <alignment horizontal="left" vertical="center" wrapText="1"/>
      <protection locked="0"/>
    </xf>
    <xf numFmtId="10" fontId="15" fillId="5" borderId="19" xfId="0" applyNumberFormat="1" applyFont="1" applyFill="1" applyBorder="1" applyAlignment="1" applyProtection="1">
      <alignment horizontal="right"/>
      <protection locked="0"/>
    </xf>
    <xf numFmtId="10" fontId="15" fillId="5" borderId="2" xfId="0" applyNumberFormat="1" applyFont="1" applyFill="1" applyBorder="1" applyAlignment="1" applyProtection="1">
      <alignment horizontal="right"/>
      <protection locked="0"/>
    </xf>
    <xf numFmtId="10" fontId="15" fillId="5" borderId="22" xfId="0" applyNumberFormat="1" applyFont="1" applyFill="1" applyBorder="1" applyAlignment="1" applyProtection="1">
      <alignment horizontal="right"/>
      <protection locked="0"/>
    </xf>
    <xf numFmtId="0" fontId="15" fillId="5" borderId="19" xfId="0" applyFont="1" applyFill="1" applyBorder="1" applyAlignment="1" applyProtection="1">
      <alignment horizontal="right"/>
      <protection locked="0"/>
    </xf>
    <xf numFmtId="0" fontId="15" fillId="5" borderId="2" xfId="0" applyFont="1" applyFill="1" applyBorder="1" applyAlignment="1" applyProtection="1">
      <alignment horizontal="right"/>
      <protection locked="0"/>
    </xf>
    <xf numFmtId="0" fontId="15" fillId="5" borderId="22" xfId="0" applyFont="1" applyFill="1" applyBorder="1" applyAlignment="1" applyProtection="1">
      <alignment horizontal="right"/>
      <protection locked="0"/>
    </xf>
    <xf numFmtId="3" fontId="15" fillId="5" borderId="19" xfId="0" applyNumberFormat="1" applyFont="1" applyFill="1" applyBorder="1" applyAlignment="1" applyProtection="1">
      <alignment horizontal="right"/>
      <protection locked="0"/>
    </xf>
    <xf numFmtId="3" fontId="15" fillId="5" borderId="2" xfId="0" applyNumberFormat="1" applyFont="1" applyFill="1" applyBorder="1" applyAlignment="1" applyProtection="1">
      <alignment horizontal="right"/>
      <protection locked="0"/>
    </xf>
    <xf numFmtId="3" fontId="15" fillId="5" borderId="22" xfId="0" applyNumberFormat="1" applyFont="1" applyFill="1" applyBorder="1" applyAlignment="1" applyProtection="1">
      <alignment horizontal="right"/>
      <protection locked="0"/>
    </xf>
    <xf numFmtId="3" fontId="15" fillId="5" borderId="18" xfId="0" applyNumberFormat="1" applyFont="1" applyFill="1" applyBorder="1" applyAlignment="1" applyProtection="1">
      <alignment horizontal="right"/>
      <protection locked="0"/>
    </xf>
    <xf numFmtId="3" fontId="15" fillId="5" borderId="0" xfId="0" applyNumberFormat="1" applyFont="1" applyFill="1" applyBorder="1" applyAlignment="1" applyProtection="1">
      <alignment horizontal="right"/>
      <protection locked="0"/>
    </xf>
    <xf numFmtId="3" fontId="15" fillId="5" borderId="24" xfId="0" applyNumberFormat="1" applyFont="1" applyFill="1" applyBorder="1" applyAlignment="1" applyProtection="1">
      <alignment horizontal="right"/>
      <protection locked="0"/>
    </xf>
    <xf numFmtId="164" fontId="0" fillId="0" borderId="0" xfId="0" applyNumberFormat="1" applyFill="1" applyBorder="1" applyAlignment="1" applyProtection="1">
      <alignment horizontal="right"/>
    </xf>
    <xf numFmtId="0" fontId="0" fillId="0" borderId="0" xfId="0" applyFill="1" applyProtection="1"/>
    <xf numFmtId="0" fontId="14" fillId="5" borderId="29" xfId="0" applyFont="1" applyFill="1" applyBorder="1" applyAlignment="1" applyProtection="1">
      <alignment horizontal="right"/>
      <protection locked="0"/>
    </xf>
    <xf numFmtId="3" fontId="15" fillId="5" borderId="3" xfId="0" applyNumberFormat="1" applyFont="1" applyFill="1" applyBorder="1" applyProtection="1">
      <protection locked="0"/>
    </xf>
    <xf numFmtId="0" fontId="0" fillId="0" borderId="8" xfId="0" applyBorder="1" applyAlignment="1" applyProtection="1">
      <alignment horizontal="right"/>
    </xf>
    <xf numFmtId="0" fontId="0" fillId="0" borderId="37" xfId="0" applyBorder="1" applyAlignment="1" applyProtection="1">
      <alignment horizontal="right"/>
    </xf>
    <xf numFmtId="0" fontId="1" fillId="0" borderId="40" xfId="0" quotePrefix="1" applyFont="1" applyBorder="1" applyAlignment="1" applyProtection="1">
      <alignment horizontal="right"/>
    </xf>
    <xf numFmtId="3" fontId="1" fillId="0" borderId="1" xfId="0" applyNumberFormat="1" applyFont="1" applyBorder="1" applyProtection="1"/>
    <xf numFmtId="3" fontId="1" fillId="0" borderId="3" xfId="0" applyNumberFormat="1" applyFont="1" applyBorder="1" applyProtection="1"/>
    <xf numFmtId="0" fontId="1" fillId="4" borderId="34" xfId="0" applyFont="1" applyFill="1" applyBorder="1" applyAlignment="1" applyProtection="1">
      <alignment vertical="center"/>
    </xf>
    <xf numFmtId="164" fontId="1" fillId="0" borderId="40" xfId="0" applyNumberFormat="1" applyFont="1" applyBorder="1" applyAlignment="1" applyProtection="1">
      <alignment horizontal="right"/>
    </xf>
    <xf numFmtId="3" fontId="1" fillId="0" borderId="1" xfId="0" applyNumberFormat="1" applyFont="1" applyBorder="1" applyAlignment="1" applyProtection="1">
      <alignment horizontal="right"/>
    </xf>
    <xf numFmtId="0" fontId="14" fillId="5" borderId="29" xfId="0" applyFont="1" applyFill="1" applyBorder="1" applyAlignment="1" applyProtection="1">
      <alignment horizontal="right" wrapText="1"/>
      <protection locked="0"/>
    </xf>
    <xf numFmtId="0" fontId="1" fillId="4" borderId="44" xfId="0" applyFont="1" applyFill="1" applyBorder="1" applyAlignment="1" applyProtection="1">
      <alignment vertical="center"/>
    </xf>
    <xf numFmtId="0" fontId="1" fillId="0" borderId="8" xfId="0" applyFont="1" applyFill="1" applyBorder="1" applyAlignment="1" applyProtection="1">
      <alignment vertical="center"/>
    </xf>
    <xf numFmtId="0" fontId="12" fillId="0" borderId="10" xfId="0" applyFont="1" applyFill="1" applyBorder="1" applyAlignment="1" applyProtection="1">
      <alignment wrapText="1"/>
    </xf>
    <xf numFmtId="0" fontId="1" fillId="0" borderId="47" xfId="0" applyFont="1" applyFill="1" applyBorder="1" applyAlignment="1" applyProtection="1">
      <alignment vertical="center"/>
    </xf>
    <xf numFmtId="166" fontId="13" fillId="0" borderId="35" xfId="0" applyNumberFormat="1" applyFont="1" applyBorder="1" applyProtection="1"/>
    <xf numFmtId="0" fontId="1" fillId="0" borderId="35" xfId="0" applyFont="1" applyBorder="1" applyAlignment="1" applyProtection="1">
      <alignment horizontal="right" wrapText="1"/>
    </xf>
    <xf numFmtId="0" fontId="1" fillId="0" borderId="36" xfId="0" applyFont="1" applyBorder="1" applyAlignment="1" applyProtection="1">
      <alignment horizontal="right" wrapText="1"/>
    </xf>
    <xf numFmtId="0" fontId="14" fillId="0" borderId="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39" xfId="0" applyFont="1" applyFill="1" applyBorder="1" applyAlignment="1" applyProtection="1">
      <alignment horizontal="center" vertical="center" wrapText="1"/>
    </xf>
    <xf numFmtId="3" fontId="7" fillId="0" borderId="0" xfId="0" applyNumberFormat="1" applyFont="1" applyFill="1" applyBorder="1" applyProtection="1"/>
    <xf numFmtId="3" fontId="7" fillId="0" borderId="11" xfId="0" applyNumberFormat="1" applyFont="1" applyFill="1" applyBorder="1" applyProtection="1"/>
    <xf numFmtId="167" fontId="15" fillId="0" borderId="0" xfId="0" applyNumberFormat="1" applyFont="1" applyFill="1" applyBorder="1" applyProtection="1"/>
    <xf numFmtId="3" fontId="15" fillId="0" borderId="0" xfId="0" applyNumberFormat="1" applyFont="1" applyFill="1" applyBorder="1" applyProtection="1"/>
    <xf numFmtId="167" fontId="7" fillId="0" borderId="0" xfId="0" applyNumberFormat="1" applyFont="1" applyFill="1" applyBorder="1" applyProtection="1"/>
    <xf numFmtId="167" fontId="7" fillId="0" borderId="11" xfId="0" applyNumberFormat="1" applyFont="1" applyFill="1" applyBorder="1" applyProtection="1"/>
    <xf numFmtId="167" fontId="2" fillId="0" borderId="0" xfId="0" applyNumberFormat="1" applyFont="1" applyFill="1" applyBorder="1" applyProtection="1"/>
    <xf numFmtId="3" fontId="2" fillId="0" borderId="0" xfId="0" applyNumberFormat="1" applyFont="1" applyFill="1" applyBorder="1" applyProtection="1"/>
    <xf numFmtId="0" fontId="0" fillId="0" borderId="0" xfId="0" applyFill="1" applyProtection="1">
      <protection locked="0"/>
    </xf>
    <xf numFmtId="168" fontId="0" fillId="0" borderId="0" xfId="2" applyNumberFormat="1" applyFont="1" applyProtection="1">
      <protection locked="0"/>
    </xf>
    <xf numFmtId="0" fontId="9" fillId="0" borderId="0" xfId="0" applyFont="1" applyBorder="1" applyAlignment="1" applyProtection="1">
      <alignment vertical="center" wrapText="1"/>
    </xf>
    <xf numFmtId="0" fontId="0" fillId="0" borderId="9" xfId="0" applyFill="1" applyBorder="1" applyProtection="1"/>
    <xf numFmtId="167" fontId="13" fillId="0" borderId="41" xfId="0" applyNumberFormat="1" applyFont="1" applyFill="1" applyBorder="1" applyAlignment="1" applyProtection="1">
      <alignment horizontal="right"/>
    </xf>
    <xf numFmtId="167" fontId="7" fillId="0" borderId="9" xfId="0" applyNumberFormat="1" applyFont="1" applyFill="1" applyBorder="1" applyAlignment="1" applyProtection="1">
      <alignment horizontal="right"/>
    </xf>
    <xf numFmtId="167" fontId="7" fillId="0" borderId="12" xfId="0" applyNumberFormat="1" applyFont="1" applyFill="1" applyBorder="1" applyAlignment="1" applyProtection="1">
      <alignment horizontal="right"/>
    </xf>
    <xf numFmtId="167" fontId="13" fillId="0" borderId="1" xfId="0" applyNumberFormat="1" applyFont="1" applyFill="1" applyBorder="1" applyAlignment="1" applyProtection="1">
      <alignment horizontal="right"/>
    </xf>
    <xf numFmtId="167" fontId="7" fillId="0" borderId="0" xfId="0" applyNumberFormat="1" applyFont="1" applyFill="1" applyBorder="1" applyAlignment="1" applyProtection="1">
      <alignment horizontal="right"/>
    </xf>
    <xf numFmtId="167" fontId="7" fillId="0" borderId="11" xfId="0" applyNumberFormat="1" applyFont="1" applyFill="1" applyBorder="1" applyAlignment="1" applyProtection="1">
      <alignment horizontal="right"/>
    </xf>
    <xf numFmtId="167" fontId="1" fillId="0" borderId="41" xfId="0" applyNumberFormat="1" applyFont="1" applyBorder="1" applyAlignment="1" applyProtection="1">
      <alignment horizontal="right"/>
    </xf>
    <xf numFmtId="167" fontId="0" fillId="0" borderId="9" xfId="0" applyNumberFormat="1" applyBorder="1" applyAlignment="1" applyProtection="1">
      <alignment horizontal="right"/>
    </xf>
    <xf numFmtId="167" fontId="0" fillId="0" borderId="38" xfId="0" applyNumberFormat="1" applyBorder="1" applyAlignment="1" applyProtection="1">
      <alignment horizontal="right"/>
    </xf>
    <xf numFmtId="164" fontId="12" fillId="0" borderId="0" xfId="0" applyNumberFormat="1" applyFont="1" applyBorder="1" applyAlignment="1" applyProtection="1">
      <alignment horizontal="left"/>
    </xf>
    <xf numFmtId="169" fontId="1" fillId="0" borderId="1" xfId="0" applyNumberFormat="1" applyFont="1" applyBorder="1" applyAlignment="1" applyProtection="1">
      <alignment horizontal="right"/>
    </xf>
    <xf numFmtId="169" fontId="0" fillId="0" borderId="0" xfId="0" applyNumberFormat="1" applyBorder="1" applyAlignment="1" applyProtection="1">
      <alignment horizontal="right"/>
    </xf>
    <xf numFmtId="169" fontId="13" fillId="0" borderId="1" xfId="0" applyNumberFormat="1" applyFont="1" applyBorder="1" applyAlignment="1" applyProtection="1">
      <alignment horizontal="right"/>
    </xf>
    <xf numFmtId="169" fontId="7" fillId="0" borderId="0" xfId="0" applyNumberFormat="1" applyFont="1" applyFill="1" applyBorder="1" applyAlignment="1" applyProtection="1">
      <alignment horizontal="right"/>
    </xf>
    <xf numFmtId="169" fontId="7" fillId="0" borderId="11" xfId="0" applyNumberFormat="1" applyFont="1" applyFill="1" applyBorder="1" applyAlignment="1" applyProtection="1">
      <alignment horizontal="right"/>
    </xf>
    <xf numFmtId="169" fontId="0" fillId="0" borderId="3" xfId="0" applyNumberFormat="1" applyBorder="1" applyAlignment="1" applyProtection="1">
      <alignment horizontal="right"/>
    </xf>
    <xf numFmtId="167" fontId="15" fillId="5" borderId="0" xfId="0" applyNumberFormat="1" applyFont="1" applyFill="1" applyBorder="1" applyProtection="1">
      <protection locked="0"/>
    </xf>
    <xf numFmtId="167" fontId="15" fillId="5" borderId="11" xfId="0" applyNumberFormat="1" applyFont="1" applyFill="1" applyBorder="1" applyProtection="1">
      <protection locked="0"/>
    </xf>
    <xf numFmtId="0" fontId="0" fillId="0" borderId="0" xfId="0" applyAlignment="1" applyProtection="1">
      <alignment horizontal="right"/>
    </xf>
    <xf numFmtId="14" fontId="14" fillId="5" borderId="29" xfId="0" applyNumberFormat="1" applyFont="1" applyFill="1" applyBorder="1" applyAlignment="1" applyProtection="1">
      <alignment horizontal="center"/>
      <protection locked="0"/>
    </xf>
    <xf numFmtId="0" fontId="9" fillId="0" borderId="26" xfId="0" applyFont="1" applyFill="1" applyBorder="1" applyAlignment="1" applyProtection="1">
      <alignment horizontal="left"/>
    </xf>
    <xf numFmtId="43" fontId="0" fillId="0" borderId="0" xfId="2" applyNumberFormat="1" applyFont="1" applyProtection="1">
      <protection locked="0"/>
    </xf>
    <xf numFmtId="9" fontId="0" fillId="0" borderId="0" xfId="1" applyFont="1" applyProtection="1">
      <protection locked="0"/>
    </xf>
    <xf numFmtId="166" fontId="1" fillId="0" borderId="0" xfId="0" applyNumberFormat="1" applyFont="1" applyBorder="1" applyAlignment="1" applyProtection="1">
      <alignment horizontal="right"/>
    </xf>
    <xf numFmtId="164" fontId="1" fillId="0" borderId="0" xfId="0" applyNumberFormat="1" applyFont="1" applyBorder="1" applyAlignment="1" applyProtection="1">
      <alignment horizontal="right"/>
    </xf>
    <xf numFmtId="165" fontId="0" fillId="0" borderId="11" xfId="0" applyNumberFormat="1" applyFill="1" applyBorder="1" applyAlignment="1" applyProtection="1">
      <alignment horizontal="right" vertical="top"/>
    </xf>
    <xf numFmtId="165" fontId="0" fillId="0" borderId="0" xfId="0" applyNumberFormat="1" applyFill="1" applyBorder="1" applyAlignment="1" applyProtection="1">
      <alignment horizontal="right" vertical="top"/>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3" fontId="14" fillId="5" borderId="16" xfId="0" applyNumberFormat="1" applyFont="1" applyFill="1" applyBorder="1" applyAlignment="1" applyProtection="1">
      <alignment horizontal="center" vertical="top"/>
      <protection locked="0"/>
    </xf>
    <xf numFmtId="3" fontId="14" fillId="5" borderId="1" xfId="0" applyNumberFormat="1" applyFont="1" applyFill="1" applyBorder="1" applyAlignment="1" applyProtection="1">
      <alignment horizontal="center" vertical="top"/>
      <protection locked="0"/>
    </xf>
    <xf numFmtId="3" fontId="14" fillId="5" borderId="17" xfId="0" applyNumberFormat="1" applyFont="1" applyFill="1" applyBorder="1" applyAlignment="1" applyProtection="1">
      <alignment horizontal="center" vertical="top"/>
      <protection locked="0"/>
    </xf>
    <xf numFmtId="0" fontId="9" fillId="0" borderId="16"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4" fillId="5" borderId="30" xfId="0" applyFont="1" applyFill="1" applyBorder="1" applyAlignment="1" applyProtection="1">
      <alignment horizontal="left" vertical="center" wrapText="1"/>
      <protection locked="0"/>
    </xf>
    <xf numFmtId="0" fontId="14" fillId="5" borderId="31" xfId="0" applyFont="1" applyFill="1" applyBorder="1" applyAlignment="1" applyProtection="1">
      <alignment horizontal="left" vertical="center" wrapText="1"/>
      <protection locked="0"/>
    </xf>
    <xf numFmtId="0" fontId="14" fillId="5" borderId="32"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1" fillId="0" borderId="5"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4" fillId="5" borderId="30" xfId="0" applyFont="1" applyFill="1" applyBorder="1" applyAlignment="1" applyProtection="1">
      <alignment horizontal="center"/>
      <protection locked="0"/>
    </xf>
    <xf numFmtId="0" fontId="14" fillId="5" borderId="31" xfId="0" applyFont="1" applyFill="1" applyBorder="1" applyAlignment="1" applyProtection="1">
      <alignment horizontal="center"/>
      <protection locked="0"/>
    </xf>
    <xf numFmtId="0" fontId="14" fillId="5" borderId="32" xfId="0" applyFont="1" applyFill="1" applyBorder="1" applyAlignment="1" applyProtection="1">
      <alignment horizontal="center"/>
      <protection locked="0"/>
    </xf>
    <xf numFmtId="0" fontId="9" fillId="0" borderId="1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 fillId="0" borderId="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9" xfId="0" applyFont="1" applyBorder="1" applyAlignment="1" applyProtection="1">
      <alignment horizontal="right" wrapText="1"/>
    </xf>
    <xf numFmtId="0" fontId="1" fillId="0" borderId="38" xfId="0" applyFont="1" applyBorder="1" applyAlignment="1" applyProtection="1">
      <alignment horizontal="right" wrapText="1"/>
    </xf>
    <xf numFmtId="0" fontId="1" fillId="0" borderId="0" xfId="0" applyFont="1" applyBorder="1" applyAlignment="1" applyProtection="1">
      <alignment horizontal="right" wrapText="1"/>
    </xf>
    <xf numFmtId="0" fontId="1" fillId="0" borderId="3" xfId="0" applyFont="1" applyBorder="1" applyAlignment="1" applyProtection="1">
      <alignment horizontal="right" wrapText="1"/>
    </xf>
    <xf numFmtId="167" fontId="15" fillId="0" borderId="49" xfId="0" applyNumberFormat="1" applyFont="1" applyFill="1" applyBorder="1" applyAlignment="1" applyProtection="1">
      <alignment horizontal="center"/>
      <protection locked="0"/>
    </xf>
    <xf numFmtId="167" fontId="15" fillId="0" borderId="48" xfId="0" applyNumberFormat="1" applyFont="1" applyFill="1" applyBorder="1" applyAlignment="1" applyProtection="1">
      <alignment horizontal="center"/>
      <protection locked="0"/>
    </xf>
    <xf numFmtId="0" fontId="14" fillId="5" borderId="30"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3" xfId="0" applyFont="1" applyFill="1" applyBorder="1" applyAlignment="1" applyProtection="1">
      <alignment horizontal="center" vertical="center" wrapText="1"/>
      <protection locked="0"/>
    </xf>
    <xf numFmtId="0" fontId="10" fillId="0" borderId="8" xfId="0" applyFont="1" applyBorder="1" applyAlignment="1" applyProtection="1">
      <alignment vertical="top" wrapText="1"/>
    </xf>
    <xf numFmtId="0" fontId="10" fillId="0" borderId="37" xfId="0" applyFont="1" applyBorder="1" applyAlignment="1" applyProtection="1">
      <alignment vertical="top" wrapText="1"/>
    </xf>
    <xf numFmtId="0" fontId="1" fillId="0" borderId="13" xfId="0"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14" fillId="5" borderId="42" xfId="0" applyFont="1" applyFill="1" applyBorder="1" applyAlignment="1" applyProtection="1">
      <alignment horizontal="right" wrapText="1"/>
      <protection locked="0"/>
    </xf>
    <xf numFmtId="0" fontId="14" fillId="5" borderId="43" xfId="0" applyFont="1" applyFill="1" applyBorder="1" applyAlignment="1" applyProtection="1">
      <alignment horizontal="right" wrapText="1"/>
      <protection locked="0"/>
    </xf>
    <xf numFmtId="0" fontId="1" fillId="0" borderId="46" xfId="0" applyFont="1" applyBorder="1" applyAlignment="1" applyProtection="1">
      <alignment horizontal="right" wrapText="1"/>
    </xf>
    <xf numFmtId="0" fontId="1" fillId="0" borderId="45" xfId="0" applyFont="1" applyBorder="1" applyAlignment="1" applyProtection="1">
      <alignment horizontal="right" wrapText="1"/>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9" fillId="0" borderId="0" xfId="0" applyFont="1" applyBorder="1" applyAlignment="1" applyProtection="1">
      <alignment horizontal="left" vertical="center" wrapText="1"/>
    </xf>
    <xf numFmtId="167" fontId="7" fillId="0" borderId="49" xfId="0" applyNumberFormat="1" applyFont="1" applyFill="1" applyBorder="1" applyAlignment="1" applyProtection="1">
      <alignment horizontal="center"/>
      <protection locked="0"/>
    </xf>
    <xf numFmtId="167" fontId="7" fillId="0" borderId="48" xfId="0" applyNumberFormat="1" applyFont="1" applyFill="1" applyBorder="1" applyAlignment="1" applyProtection="1">
      <alignment horizontal="center"/>
      <protection locked="0"/>
    </xf>
  </cellXfs>
  <cellStyles count="3">
    <cellStyle name="Comma" xfId="2" builtinId="3"/>
    <cellStyle name="Normal" xfId="0" builtinId="0"/>
    <cellStyle name="Percent" xfId="1" builtinId="5"/>
  </cellStyles>
  <dxfs count="25">
    <dxf>
      <font>
        <color theme="0"/>
      </font>
    </dxf>
    <dxf>
      <font>
        <color theme="0"/>
      </font>
      <fill>
        <patternFill patternType="none">
          <bgColor auto="1"/>
        </patternFill>
      </fill>
      <border>
        <left/>
        <right/>
        <top/>
        <bottom/>
        <vertical/>
        <horizontal/>
      </border>
    </dxf>
    <dxf>
      <font>
        <color theme="0"/>
      </font>
    </dxf>
    <dxf>
      <font>
        <color theme="0"/>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strike val="0"/>
        <color theme="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strike val="0"/>
        <color theme="0"/>
      </font>
      <fill>
        <patternFill patternType="none">
          <bgColor auto="1"/>
        </patternFill>
      </fill>
    </dxf>
    <dxf>
      <font>
        <color rgb="FF0070C0"/>
      </font>
      <fill>
        <patternFill>
          <bgColor theme="0" tint="-4.9989318521683403E-2"/>
        </patternFill>
      </fill>
    </dxf>
    <dxf>
      <font>
        <color theme="0"/>
      </font>
      <fill>
        <patternFill patternType="none">
          <bgColor auto="1"/>
        </patternFill>
      </fill>
      <border>
        <left/>
        <right/>
        <top/>
        <bottom/>
        <vertical/>
        <horizontal/>
      </border>
    </dxf>
    <dxf>
      <font>
        <color rgb="FF0070C0"/>
      </font>
      <fill>
        <patternFill>
          <bgColor theme="0" tint="-4.9989318521683403E-2"/>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fgColor indexed="64"/>
          <bgColor auto="1"/>
        </patternFill>
      </fill>
      <border>
        <left/>
        <right/>
        <top/>
        <bottom/>
        <vertical/>
        <horizontal/>
      </border>
    </dxf>
    <dxf>
      <font>
        <color theme="0"/>
      </font>
      <fill>
        <patternFill patternType="none">
          <fgColor indexed="64"/>
          <bgColor auto="1"/>
        </patternFill>
      </fill>
      <border>
        <left/>
        <right/>
        <top/>
        <bottom/>
        <vertical/>
        <horizontal/>
      </border>
    </dxf>
    <dxf>
      <font>
        <color theme="0"/>
      </font>
      <fill>
        <patternFill patternType="none">
          <fgColor indexed="64"/>
          <bgColor auto="1"/>
        </patternFill>
      </fill>
      <border>
        <left/>
        <right/>
        <top/>
        <bottom/>
        <vertical/>
        <horizontal/>
      </border>
    </dxf>
    <dxf>
      <font>
        <color theme="0"/>
      </font>
      <fill>
        <patternFill patternType="none">
          <fgColor indexed="64"/>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tabSelected="1" zoomScaleNormal="100" workbookViewId="0">
      <pane xSplit="1" ySplit="1" topLeftCell="B2" activePane="bottomRight" state="frozen"/>
      <selection pane="topRight" activeCell="B1" sqref="B1"/>
      <selection pane="bottomLeft" activeCell="A2" sqref="A2"/>
      <selection pane="bottomRight" activeCell="H3" sqref="H3"/>
    </sheetView>
  </sheetViews>
  <sheetFormatPr defaultColWidth="9.140625" defaultRowHeight="12.75" x14ac:dyDescent="0.2"/>
  <cols>
    <col min="1" max="1" width="61.85546875" style="7" customWidth="1"/>
    <col min="2" max="2" width="15.7109375" style="7" customWidth="1"/>
    <col min="3" max="3" width="18.5703125" style="7" customWidth="1"/>
    <col min="4" max="8" width="15.7109375" style="7" customWidth="1"/>
    <col min="9" max="9" width="17.5703125" style="7" customWidth="1"/>
    <col min="10" max="11" width="15.7109375" style="7" customWidth="1"/>
    <col min="12" max="16384" width="9.140625" style="7"/>
  </cols>
  <sheetData>
    <row r="1" spans="1:26" ht="32.450000000000003" customHeight="1" x14ac:dyDescent="0.2">
      <c r="A1" s="183" t="s">
        <v>52</v>
      </c>
      <c r="B1" s="184"/>
      <c r="C1" s="184"/>
      <c r="D1" s="184"/>
      <c r="E1" s="184"/>
      <c r="F1" s="184"/>
      <c r="G1" s="184"/>
      <c r="H1" s="184"/>
      <c r="I1" s="184"/>
      <c r="J1" s="184"/>
      <c r="K1" s="185"/>
    </row>
    <row r="2" spans="1:26" ht="13.5" thickBot="1" x14ac:dyDescent="0.25">
      <c r="A2" s="60"/>
      <c r="B2" s="55" t="s">
        <v>39</v>
      </c>
      <c r="C2" s="55" t="s">
        <v>39</v>
      </c>
      <c r="D2" s="55" t="s">
        <v>39</v>
      </c>
      <c r="E2" s="56" t="s">
        <v>39</v>
      </c>
      <c r="F2" s="55"/>
      <c r="G2" s="55"/>
      <c r="H2" s="61" t="s">
        <v>38</v>
      </c>
      <c r="I2" s="55" t="s">
        <v>38</v>
      </c>
      <c r="J2" s="55" t="s">
        <v>38</v>
      </c>
      <c r="K2" s="56" t="s">
        <v>38</v>
      </c>
    </row>
    <row r="3" spans="1:26" ht="12.75" customHeight="1" thickBot="1" x14ac:dyDescent="0.25">
      <c r="A3" s="171" t="s">
        <v>40</v>
      </c>
      <c r="B3" s="57">
        <f>+H3-1</f>
        <v>44926</v>
      </c>
      <c r="C3" s="57">
        <f>+H3-1</f>
        <v>44926</v>
      </c>
      <c r="D3" s="57">
        <f>+H3-1</f>
        <v>44926</v>
      </c>
      <c r="E3" s="59">
        <f>+H3-1</f>
        <v>44926</v>
      </c>
      <c r="F3" s="58"/>
      <c r="G3" s="58"/>
      <c r="H3" s="170">
        <v>44927</v>
      </c>
      <c r="I3" s="57">
        <f>+H3</f>
        <v>44927</v>
      </c>
      <c r="J3" s="57">
        <f>+H3</f>
        <v>44927</v>
      </c>
      <c r="K3" s="59">
        <f>+H3</f>
        <v>44927</v>
      </c>
    </row>
    <row r="4" spans="1:26" ht="127.5" x14ac:dyDescent="0.2">
      <c r="A4" s="102" t="s">
        <v>53</v>
      </c>
      <c r="B4" s="52" t="s">
        <v>10</v>
      </c>
      <c r="C4" s="53" t="s">
        <v>44</v>
      </c>
      <c r="D4" s="53" t="s">
        <v>75</v>
      </c>
      <c r="E4" s="54" t="s">
        <v>76</v>
      </c>
      <c r="F4" s="53" t="s">
        <v>25</v>
      </c>
      <c r="G4" s="53" t="s">
        <v>26</v>
      </c>
      <c r="H4" s="52" t="s">
        <v>9</v>
      </c>
      <c r="I4" s="53" t="s">
        <v>45</v>
      </c>
      <c r="J4" s="53" t="s">
        <v>77</v>
      </c>
      <c r="K4" s="54" t="s">
        <v>78</v>
      </c>
      <c r="M4" s="1"/>
      <c r="N4" s="1"/>
      <c r="O4" s="1"/>
      <c r="P4" s="1"/>
      <c r="Q4" s="1"/>
      <c r="R4" s="1"/>
      <c r="S4" s="1"/>
      <c r="T4" s="1"/>
      <c r="U4" s="1"/>
      <c r="V4" s="1"/>
      <c r="W4" s="1"/>
      <c r="X4" s="1"/>
      <c r="Y4" s="1"/>
      <c r="Z4" s="1"/>
    </row>
    <row r="5" spans="1:26" x14ac:dyDescent="0.2">
      <c r="A5" s="178" t="s">
        <v>8</v>
      </c>
      <c r="B5" s="103"/>
      <c r="C5" s="104"/>
      <c r="D5" s="104"/>
      <c r="E5" s="105"/>
      <c r="F5" s="104"/>
      <c r="G5" s="104"/>
      <c r="H5" s="103"/>
      <c r="I5" s="104"/>
      <c r="J5" s="104"/>
      <c r="K5" s="105"/>
      <c r="M5" s="1"/>
      <c r="N5" s="1"/>
      <c r="O5" s="1"/>
      <c r="P5" s="1"/>
      <c r="Q5" s="1"/>
      <c r="R5" s="1"/>
      <c r="S5" s="1"/>
      <c r="T5" s="1"/>
      <c r="U5" s="1"/>
      <c r="V5" s="1"/>
      <c r="W5" s="1"/>
      <c r="X5" s="1"/>
      <c r="Y5" s="1"/>
      <c r="Z5" s="1"/>
    </row>
    <row r="6" spans="1:26" x14ac:dyDescent="0.2">
      <c r="A6" s="179"/>
      <c r="B6" s="20" t="s">
        <v>6</v>
      </c>
      <c r="C6" s="8" t="s">
        <v>6</v>
      </c>
      <c r="D6" s="8" t="s">
        <v>6</v>
      </c>
      <c r="E6" s="24" t="s">
        <v>6</v>
      </c>
      <c r="F6" s="8" t="s">
        <v>6</v>
      </c>
      <c r="G6" s="8" t="s">
        <v>5</v>
      </c>
      <c r="H6" s="20" t="s">
        <v>5</v>
      </c>
      <c r="I6" s="8" t="s">
        <v>5</v>
      </c>
      <c r="J6" s="8" t="s">
        <v>5</v>
      </c>
      <c r="K6" s="24" t="s">
        <v>5</v>
      </c>
      <c r="M6" s="1"/>
      <c r="N6" s="1"/>
      <c r="O6" s="1"/>
      <c r="P6" s="1"/>
      <c r="Q6" s="1"/>
      <c r="R6" s="1"/>
      <c r="S6" s="1"/>
      <c r="T6" s="1"/>
      <c r="U6" s="1"/>
      <c r="V6" s="1"/>
      <c r="W6" s="1"/>
      <c r="X6" s="1"/>
      <c r="Y6" s="1"/>
      <c r="Z6" s="1"/>
    </row>
    <row r="7" spans="1:26" x14ac:dyDescent="0.2">
      <c r="A7" s="178" t="s">
        <v>7</v>
      </c>
      <c r="B7" s="106"/>
      <c r="C7" s="107"/>
      <c r="D7" s="107"/>
      <c r="E7" s="108"/>
      <c r="F7" s="107"/>
      <c r="G7" s="107"/>
      <c r="H7" s="106"/>
      <c r="I7" s="107"/>
      <c r="J7" s="107"/>
      <c r="K7" s="108"/>
      <c r="M7" s="1"/>
      <c r="N7" s="1"/>
      <c r="O7" s="1"/>
      <c r="P7" s="1"/>
      <c r="Q7" s="1"/>
      <c r="R7" s="1"/>
      <c r="S7" s="1"/>
      <c r="T7" s="1"/>
      <c r="U7" s="1"/>
      <c r="V7" s="1"/>
      <c r="W7" s="1"/>
      <c r="X7" s="1"/>
      <c r="Y7" s="1"/>
      <c r="Z7" s="1"/>
    </row>
    <row r="8" spans="1:26" x14ac:dyDescent="0.2">
      <c r="A8" s="179"/>
      <c r="B8" s="21" t="s">
        <v>6</v>
      </c>
      <c r="C8" s="9" t="s">
        <v>6</v>
      </c>
      <c r="D8" s="9" t="s">
        <v>6</v>
      </c>
      <c r="E8" s="25" t="s">
        <v>6</v>
      </c>
      <c r="F8" s="9" t="s">
        <v>5</v>
      </c>
      <c r="G8" s="9" t="s">
        <v>6</v>
      </c>
      <c r="H8" s="21" t="s">
        <v>5</v>
      </c>
      <c r="I8" s="9" t="s">
        <v>5</v>
      </c>
      <c r="J8" s="9" t="s">
        <v>5</v>
      </c>
      <c r="K8" s="25" t="s">
        <v>5</v>
      </c>
      <c r="M8" s="1"/>
      <c r="N8" s="1"/>
      <c r="O8" s="1"/>
      <c r="P8" s="1"/>
      <c r="Q8" s="1"/>
      <c r="R8" s="1"/>
      <c r="S8" s="1"/>
      <c r="T8" s="1"/>
      <c r="U8" s="1"/>
      <c r="V8" s="1"/>
      <c r="W8" s="1"/>
      <c r="X8" s="1"/>
      <c r="Y8" s="1"/>
      <c r="Z8" s="1"/>
    </row>
    <row r="9" spans="1:26" ht="24.6" customHeight="1" x14ac:dyDescent="0.2">
      <c r="A9" s="3" t="s">
        <v>4</v>
      </c>
      <c r="B9" s="62" t="s">
        <v>3</v>
      </c>
      <c r="C9" s="63" t="s">
        <v>43</v>
      </c>
      <c r="D9" s="63" t="s">
        <v>2</v>
      </c>
      <c r="E9" s="64" t="s">
        <v>2</v>
      </c>
      <c r="F9" s="63" t="s">
        <v>3</v>
      </c>
      <c r="G9" s="63" t="s">
        <v>3</v>
      </c>
      <c r="H9" s="62" t="s">
        <v>3</v>
      </c>
      <c r="I9" s="63" t="s">
        <v>43</v>
      </c>
      <c r="J9" s="63" t="s">
        <v>2</v>
      </c>
      <c r="K9" s="64" t="s">
        <v>2</v>
      </c>
      <c r="M9" s="1"/>
      <c r="N9" s="1"/>
      <c r="O9" s="1"/>
      <c r="P9" s="1"/>
      <c r="Q9" s="1"/>
      <c r="R9" s="1"/>
      <c r="S9" s="1"/>
      <c r="T9" s="1"/>
      <c r="U9" s="1"/>
      <c r="V9" s="1"/>
      <c r="W9" s="1"/>
      <c r="X9" s="1"/>
      <c r="Y9" s="1"/>
      <c r="Z9" s="1"/>
    </row>
    <row r="10" spans="1:26" x14ac:dyDescent="0.2">
      <c r="A10" s="3" t="s">
        <v>12</v>
      </c>
      <c r="B10" s="22" t="s">
        <v>13</v>
      </c>
      <c r="C10" s="10" t="s">
        <v>13</v>
      </c>
      <c r="D10" s="10" t="s">
        <v>13</v>
      </c>
      <c r="E10" s="26" t="s">
        <v>14</v>
      </c>
      <c r="F10" s="10" t="s">
        <v>13</v>
      </c>
      <c r="G10" s="10" t="s">
        <v>13</v>
      </c>
      <c r="H10" s="22" t="s">
        <v>13</v>
      </c>
      <c r="I10" s="10" t="s">
        <v>13</v>
      </c>
      <c r="J10" s="10" t="s">
        <v>13</v>
      </c>
      <c r="K10" s="26" t="s">
        <v>14</v>
      </c>
      <c r="M10" s="1"/>
      <c r="N10" s="1"/>
      <c r="O10" s="1"/>
      <c r="P10" s="1"/>
      <c r="Q10" s="1"/>
      <c r="R10" s="1"/>
      <c r="S10" s="1"/>
      <c r="T10" s="1"/>
      <c r="U10" s="1"/>
      <c r="V10" s="1"/>
      <c r="W10" s="1"/>
      <c r="X10" s="1"/>
      <c r="Y10" s="1"/>
      <c r="Z10" s="1"/>
    </row>
    <row r="11" spans="1:26" x14ac:dyDescent="0.2">
      <c r="A11" s="4" t="s">
        <v>46</v>
      </c>
      <c r="B11" s="109"/>
      <c r="C11" s="110"/>
      <c r="D11" s="110"/>
      <c r="E11" s="111"/>
      <c r="F11" s="110"/>
      <c r="G11" s="110"/>
      <c r="H11" s="109"/>
      <c r="I11" s="110"/>
      <c r="J11" s="110"/>
      <c r="K11" s="111"/>
      <c r="M11" s="1"/>
      <c r="N11" s="1"/>
      <c r="O11" s="1"/>
      <c r="P11" s="1"/>
      <c r="Q11" s="1"/>
      <c r="R11" s="1"/>
      <c r="S11" s="1"/>
      <c r="T11" s="1"/>
      <c r="U11" s="1"/>
      <c r="V11" s="1"/>
      <c r="W11" s="1"/>
      <c r="X11" s="1"/>
      <c r="Y11" s="1"/>
      <c r="Z11" s="1"/>
    </row>
    <row r="12" spans="1:26" x14ac:dyDescent="0.2">
      <c r="A12" s="5" t="s">
        <v>47</v>
      </c>
      <c r="B12" s="112"/>
      <c r="C12" s="113"/>
      <c r="D12" s="113"/>
      <c r="E12" s="114"/>
      <c r="F12" s="113"/>
      <c r="G12" s="113"/>
      <c r="H12" s="112"/>
      <c r="I12" s="113"/>
      <c r="J12" s="113"/>
      <c r="K12" s="114"/>
      <c r="M12" s="1"/>
      <c r="N12" s="1"/>
      <c r="O12" s="1"/>
      <c r="P12" s="1"/>
      <c r="Q12" s="1"/>
      <c r="R12" s="1"/>
      <c r="S12" s="1"/>
      <c r="T12" s="1"/>
      <c r="U12" s="1"/>
      <c r="V12" s="1"/>
      <c r="W12" s="1"/>
      <c r="X12" s="1"/>
      <c r="Y12" s="1"/>
      <c r="Z12" s="1"/>
    </row>
    <row r="13" spans="1:26" x14ac:dyDescent="0.2">
      <c r="A13" s="5" t="s">
        <v>48</v>
      </c>
      <c r="B13" s="112"/>
      <c r="C13" s="113"/>
      <c r="D13" s="113"/>
      <c r="E13" s="114"/>
      <c r="F13" s="113"/>
      <c r="G13" s="113"/>
      <c r="H13" s="112"/>
      <c r="I13" s="113"/>
      <c r="J13" s="113"/>
      <c r="K13" s="114"/>
      <c r="M13" s="1"/>
      <c r="N13" s="1"/>
      <c r="O13" s="1"/>
      <c r="P13" s="1"/>
      <c r="Q13" s="1"/>
      <c r="R13" s="1"/>
      <c r="S13" s="1"/>
      <c r="T13" s="1"/>
      <c r="U13" s="1"/>
      <c r="V13" s="1"/>
      <c r="W13" s="1"/>
      <c r="X13" s="1"/>
      <c r="Y13" s="1"/>
      <c r="Z13" s="1"/>
    </row>
    <row r="14" spans="1:26" ht="13.5" thickBot="1" x14ac:dyDescent="0.25">
      <c r="A14" s="6" t="s">
        <v>49</v>
      </c>
      <c r="B14" s="23">
        <f t="shared" ref="B14:K14" si="0">+SUM(B11:B13)</f>
        <v>0</v>
      </c>
      <c r="C14" s="23">
        <f t="shared" si="0"/>
        <v>0</v>
      </c>
      <c r="D14" s="11">
        <f t="shared" si="0"/>
        <v>0</v>
      </c>
      <c r="E14" s="27">
        <f t="shared" si="0"/>
        <v>0</v>
      </c>
      <c r="F14" s="11">
        <f t="shared" si="0"/>
        <v>0</v>
      </c>
      <c r="G14" s="11">
        <f t="shared" si="0"/>
        <v>0</v>
      </c>
      <c r="H14" s="23">
        <f t="shared" si="0"/>
        <v>0</v>
      </c>
      <c r="I14" s="11">
        <f t="shared" si="0"/>
        <v>0</v>
      </c>
      <c r="J14" s="11">
        <f t="shared" si="0"/>
        <v>0</v>
      </c>
      <c r="K14" s="27">
        <f t="shared" si="0"/>
        <v>0</v>
      </c>
      <c r="M14" s="1"/>
      <c r="N14" s="1"/>
      <c r="O14" s="1"/>
      <c r="P14" s="1"/>
      <c r="Q14" s="1"/>
      <c r="R14" s="1"/>
      <c r="S14" s="1"/>
      <c r="T14" s="1"/>
      <c r="U14" s="1"/>
      <c r="V14" s="1"/>
      <c r="W14" s="1"/>
      <c r="X14" s="1"/>
      <c r="Y14" s="1"/>
      <c r="Z14" s="1"/>
    </row>
    <row r="15" spans="1:26" ht="13.5" thickTop="1" x14ac:dyDescent="0.2">
      <c r="M15" s="1"/>
      <c r="N15" s="1"/>
      <c r="O15" s="1"/>
      <c r="P15" s="1"/>
      <c r="Q15" s="1"/>
      <c r="R15" s="1"/>
      <c r="S15" s="1"/>
      <c r="T15" s="1"/>
      <c r="U15" s="1"/>
      <c r="V15" s="1"/>
      <c r="W15" s="1"/>
      <c r="X15" s="1"/>
      <c r="Y15" s="1"/>
      <c r="Z15" s="1"/>
    </row>
    <row r="16" spans="1:26" ht="24.6" customHeight="1" x14ac:dyDescent="0.2">
      <c r="A16" s="85"/>
      <c r="B16" s="3"/>
      <c r="C16" s="63" t="s">
        <v>63</v>
      </c>
      <c r="D16" s="63" t="s">
        <v>64</v>
      </c>
      <c r="E16" s="64" t="s">
        <v>65</v>
      </c>
      <c r="F16" s="3"/>
      <c r="G16" s="83"/>
      <c r="H16" s="82"/>
      <c r="I16" s="63" t="s">
        <v>63</v>
      </c>
      <c r="J16" s="63" t="s">
        <v>64</v>
      </c>
      <c r="K16" s="64" t="s">
        <v>65</v>
      </c>
      <c r="M16" s="1"/>
      <c r="N16" s="1"/>
      <c r="O16" s="1"/>
      <c r="P16" s="1"/>
      <c r="Q16" s="1"/>
      <c r="R16" s="1"/>
      <c r="S16" s="1"/>
      <c r="T16" s="1"/>
      <c r="U16" s="1"/>
      <c r="V16" s="1"/>
      <c r="W16" s="1"/>
      <c r="X16" s="1"/>
      <c r="Y16" s="1"/>
      <c r="Z16" s="1"/>
    </row>
    <row r="17" spans="1:26" x14ac:dyDescent="0.2">
      <c r="A17" s="84" t="s">
        <v>59</v>
      </c>
      <c r="B17" s="74"/>
      <c r="C17" s="75" t="e">
        <f>1-B11/C11</f>
        <v>#DIV/0!</v>
      </c>
      <c r="D17" s="75" t="e">
        <f>1-B11/D11</f>
        <v>#DIV/0!</v>
      </c>
      <c r="E17" s="76" t="e">
        <f>1-B11/E11</f>
        <v>#DIV/0!</v>
      </c>
      <c r="F17" s="75"/>
      <c r="G17" s="75"/>
      <c r="H17" s="77"/>
      <c r="I17" s="75" t="e">
        <f t="shared" ref="I17:I19" si="1">1-H11/I11</f>
        <v>#DIV/0!</v>
      </c>
      <c r="J17" s="75" t="e">
        <f t="shared" ref="J17:J19" si="2">1-H11/J11</f>
        <v>#DIV/0!</v>
      </c>
      <c r="K17" s="76" t="e">
        <f t="shared" ref="K17:K19" si="3">1-H11/K11</f>
        <v>#DIV/0!</v>
      </c>
      <c r="M17" s="1"/>
      <c r="N17" s="1"/>
      <c r="O17" s="1"/>
      <c r="P17" s="1"/>
      <c r="Q17" s="1"/>
      <c r="R17" s="1"/>
      <c r="S17" s="1"/>
      <c r="T17" s="1"/>
      <c r="U17" s="1"/>
      <c r="V17" s="1"/>
      <c r="W17" s="1"/>
      <c r="X17" s="1"/>
      <c r="Y17" s="1"/>
      <c r="Z17" s="1"/>
    </row>
    <row r="18" spans="1:26" x14ac:dyDescent="0.2">
      <c r="A18" s="80" t="s">
        <v>60</v>
      </c>
      <c r="B18" s="78"/>
      <c r="C18" s="79" t="e">
        <f>1-B12/C12</f>
        <v>#DIV/0!</v>
      </c>
      <c r="D18" s="79" t="e">
        <f>1-B12/D12</f>
        <v>#DIV/0!</v>
      </c>
      <c r="E18" s="81" t="e">
        <f>1-B12/E12</f>
        <v>#DIV/0!</v>
      </c>
      <c r="F18" s="79"/>
      <c r="G18" s="81"/>
      <c r="H18" s="79"/>
      <c r="I18" s="79" t="e">
        <f t="shared" si="1"/>
        <v>#DIV/0!</v>
      </c>
      <c r="J18" s="79" t="e">
        <f t="shared" si="2"/>
        <v>#DIV/0!</v>
      </c>
      <c r="K18" s="81" t="e">
        <f t="shared" si="3"/>
        <v>#DIV/0!</v>
      </c>
      <c r="M18" s="1"/>
      <c r="N18" s="1"/>
      <c r="O18" s="1"/>
      <c r="P18" s="1"/>
      <c r="Q18" s="1"/>
      <c r="R18" s="1"/>
      <c r="S18" s="1"/>
      <c r="T18" s="1"/>
      <c r="U18" s="1"/>
      <c r="V18" s="1"/>
      <c r="W18" s="1"/>
      <c r="X18" s="1"/>
      <c r="Y18" s="1"/>
      <c r="Z18" s="1"/>
    </row>
    <row r="19" spans="1:26" x14ac:dyDescent="0.2">
      <c r="A19" s="80" t="s">
        <v>61</v>
      </c>
      <c r="B19" s="78"/>
      <c r="C19" s="79" t="e">
        <f>1-B13/C13</f>
        <v>#DIV/0!</v>
      </c>
      <c r="D19" s="79" t="e">
        <f>1-B13/D13</f>
        <v>#DIV/0!</v>
      </c>
      <c r="E19" s="81" t="e">
        <f>1-B13/E13</f>
        <v>#DIV/0!</v>
      </c>
      <c r="F19" s="79"/>
      <c r="G19" s="81"/>
      <c r="H19" s="79"/>
      <c r="I19" s="79" t="e">
        <f t="shared" si="1"/>
        <v>#DIV/0!</v>
      </c>
      <c r="J19" s="79" t="e">
        <f t="shared" si="2"/>
        <v>#DIV/0!</v>
      </c>
      <c r="K19" s="81" t="e">
        <f t="shared" si="3"/>
        <v>#DIV/0!</v>
      </c>
      <c r="M19" s="1"/>
      <c r="N19" s="1"/>
      <c r="O19" s="1"/>
      <c r="P19" s="1"/>
      <c r="Q19" s="1"/>
      <c r="R19" s="1"/>
      <c r="S19" s="1"/>
      <c r="T19" s="1"/>
      <c r="U19" s="1"/>
      <c r="V19" s="1"/>
      <c r="W19" s="1"/>
      <c r="X19" s="1"/>
      <c r="Y19" s="1"/>
      <c r="Z19" s="1"/>
    </row>
    <row r="20" spans="1:26" ht="13.5" thickBot="1" x14ac:dyDescent="0.25">
      <c r="A20" s="86" t="s">
        <v>62</v>
      </c>
      <c r="B20" s="86"/>
      <c r="C20" s="87" t="e">
        <f>1-B14/C14</f>
        <v>#DIV/0!</v>
      </c>
      <c r="D20" s="87" t="e">
        <f>1-B14/D14</f>
        <v>#DIV/0!</v>
      </c>
      <c r="E20" s="88" t="e">
        <f>1-B14/E14</f>
        <v>#DIV/0!</v>
      </c>
      <c r="F20" s="87"/>
      <c r="G20" s="87"/>
      <c r="H20" s="89"/>
      <c r="I20" s="87" t="e">
        <f>1-H14/I14</f>
        <v>#DIV/0!</v>
      </c>
      <c r="J20" s="87" t="e">
        <f>1-H14/J14</f>
        <v>#DIV/0!</v>
      </c>
      <c r="K20" s="88" t="e">
        <f>1-H14/K14</f>
        <v>#DIV/0!</v>
      </c>
      <c r="M20" s="1"/>
      <c r="N20" s="1"/>
      <c r="O20" s="1"/>
      <c r="P20" s="1"/>
      <c r="Q20" s="1"/>
      <c r="R20" s="1"/>
      <c r="S20" s="1"/>
      <c r="T20" s="1"/>
      <c r="U20" s="1"/>
      <c r="V20" s="1"/>
      <c r="W20" s="1"/>
      <c r="X20" s="1"/>
      <c r="Y20" s="1"/>
      <c r="Z20" s="1"/>
    </row>
    <row r="21" spans="1:26" ht="13.5" thickTop="1" x14ac:dyDescent="0.2">
      <c r="M21" s="1"/>
      <c r="N21" s="1"/>
      <c r="O21" s="1"/>
      <c r="P21" s="1"/>
      <c r="Q21" s="1"/>
      <c r="R21" s="1"/>
      <c r="S21" s="1"/>
      <c r="T21" s="1"/>
      <c r="U21" s="1"/>
      <c r="V21" s="1"/>
      <c r="W21" s="1"/>
      <c r="X21" s="1"/>
      <c r="Y21" s="1"/>
      <c r="Z21" s="1"/>
    </row>
    <row r="22" spans="1:26" x14ac:dyDescent="0.2">
      <c r="A22" s="90" t="s">
        <v>66</v>
      </c>
      <c r="B22" s="74"/>
      <c r="C22" s="75"/>
      <c r="D22" s="75"/>
      <c r="E22" s="76" t="e">
        <f>+E11/D11-1</f>
        <v>#DIV/0!</v>
      </c>
      <c r="F22" s="75"/>
      <c r="G22" s="75"/>
      <c r="H22" s="77"/>
      <c r="I22" s="75"/>
      <c r="J22" s="75"/>
      <c r="K22" s="76" t="e">
        <f>+K11/J11-1</f>
        <v>#DIV/0!</v>
      </c>
      <c r="M22" s="1"/>
      <c r="N22" s="1"/>
      <c r="O22" s="1"/>
      <c r="P22" s="1"/>
      <c r="Q22" s="1"/>
      <c r="R22" s="1"/>
      <c r="S22" s="1"/>
      <c r="T22" s="1"/>
      <c r="U22" s="1"/>
      <c r="V22" s="1"/>
      <c r="W22" s="1"/>
      <c r="X22" s="1"/>
      <c r="Y22" s="1"/>
      <c r="Z22" s="1"/>
    </row>
    <row r="23" spans="1:26" x14ac:dyDescent="0.2">
      <c r="A23" s="91" t="s">
        <v>67</v>
      </c>
      <c r="B23" s="78"/>
      <c r="C23" s="79"/>
      <c r="D23" s="79"/>
      <c r="E23" s="81" t="e">
        <f t="shared" ref="E23:E25" si="4">+E12/D12-1</f>
        <v>#DIV/0!</v>
      </c>
      <c r="F23" s="79"/>
      <c r="G23" s="81"/>
      <c r="H23" s="79"/>
      <c r="I23" s="79"/>
      <c r="J23" s="79"/>
      <c r="K23" s="81" t="e">
        <f t="shared" ref="K23:K25" si="5">+K12/J12-1</f>
        <v>#DIV/0!</v>
      </c>
      <c r="M23" s="1"/>
      <c r="N23" s="1"/>
      <c r="O23" s="1"/>
      <c r="P23" s="1"/>
      <c r="Q23" s="1"/>
      <c r="R23" s="1"/>
      <c r="S23" s="1"/>
      <c r="T23" s="1"/>
      <c r="U23" s="1"/>
      <c r="V23" s="1"/>
      <c r="W23" s="1"/>
      <c r="X23" s="1"/>
      <c r="Y23" s="1"/>
      <c r="Z23" s="1"/>
    </row>
    <row r="24" spans="1:26" x14ac:dyDescent="0.2">
      <c r="A24" s="92" t="s">
        <v>68</v>
      </c>
      <c r="B24" s="78"/>
      <c r="C24" s="79"/>
      <c r="D24" s="79"/>
      <c r="E24" s="81" t="e">
        <f t="shared" si="4"/>
        <v>#DIV/0!</v>
      </c>
      <c r="F24" s="79"/>
      <c r="G24" s="81"/>
      <c r="H24" s="79"/>
      <c r="I24" s="79"/>
      <c r="J24" s="79"/>
      <c r="K24" s="81" t="e">
        <f t="shared" si="5"/>
        <v>#DIV/0!</v>
      </c>
      <c r="M24" s="1"/>
      <c r="N24" s="1"/>
      <c r="O24" s="1"/>
      <c r="P24" s="1"/>
      <c r="Q24" s="1"/>
      <c r="R24" s="1"/>
      <c r="S24" s="1"/>
      <c r="T24" s="1"/>
      <c r="U24" s="1"/>
      <c r="V24" s="1"/>
      <c r="W24" s="1"/>
      <c r="X24" s="1"/>
      <c r="Y24" s="1"/>
      <c r="Z24" s="1"/>
    </row>
    <row r="25" spans="1:26" ht="13.5" thickBot="1" x14ac:dyDescent="0.25">
      <c r="A25" s="86" t="s">
        <v>69</v>
      </c>
      <c r="B25" s="86"/>
      <c r="C25" s="87"/>
      <c r="D25" s="87"/>
      <c r="E25" s="88" t="e">
        <f t="shared" si="4"/>
        <v>#DIV/0!</v>
      </c>
      <c r="F25" s="87"/>
      <c r="G25" s="87"/>
      <c r="H25" s="89"/>
      <c r="I25" s="87"/>
      <c r="J25" s="87"/>
      <c r="K25" s="88" t="e">
        <f t="shared" si="5"/>
        <v>#DIV/0!</v>
      </c>
      <c r="M25" s="1"/>
      <c r="N25" s="1"/>
      <c r="O25" s="1"/>
      <c r="P25" s="1"/>
      <c r="Q25" s="1"/>
      <c r="R25" s="1"/>
      <c r="S25" s="1"/>
      <c r="T25" s="1"/>
      <c r="U25" s="1"/>
      <c r="V25" s="1"/>
      <c r="W25" s="1"/>
      <c r="X25" s="1"/>
      <c r="Y25" s="1"/>
      <c r="Z25" s="1"/>
    </row>
    <row r="26" spans="1:26" ht="13.5" thickTop="1" x14ac:dyDescent="0.2">
      <c r="M26" s="1"/>
      <c r="N26" s="1"/>
      <c r="O26" s="1"/>
      <c r="P26" s="1"/>
      <c r="Q26" s="1"/>
      <c r="R26" s="1"/>
      <c r="S26" s="1"/>
      <c r="T26" s="1"/>
      <c r="U26" s="1"/>
      <c r="V26" s="1"/>
      <c r="W26" s="1"/>
      <c r="X26" s="1"/>
      <c r="Y26" s="1"/>
      <c r="Z26" s="1"/>
    </row>
    <row r="27" spans="1:26" ht="65.25" customHeight="1" x14ac:dyDescent="0.2">
      <c r="A27" s="94" t="s">
        <v>0</v>
      </c>
      <c r="B27" s="180"/>
      <c r="C27" s="181"/>
      <c r="D27" s="181"/>
      <c r="E27" s="181"/>
      <c r="F27" s="181"/>
      <c r="G27" s="181"/>
      <c r="H27" s="181"/>
      <c r="I27" s="181"/>
      <c r="J27" s="181"/>
      <c r="K27" s="182"/>
      <c r="M27" s="1"/>
      <c r="N27" s="1"/>
      <c r="O27" s="1"/>
      <c r="P27" s="1"/>
      <c r="Q27" s="1"/>
      <c r="R27" s="1"/>
      <c r="S27" s="1"/>
      <c r="T27" s="1"/>
      <c r="U27" s="1"/>
      <c r="V27" s="1"/>
      <c r="W27" s="1"/>
      <c r="X27" s="1"/>
      <c r="Y27" s="1"/>
      <c r="Z27" s="1"/>
    </row>
    <row r="28" spans="1:26" x14ac:dyDescent="0.2">
      <c r="M28" s="1"/>
      <c r="N28" s="1"/>
      <c r="O28" s="1"/>
      <c r="P28" s="1"/>
      <c r="Q28" s="1"/>
      <c r="R28" s="1"/>
      <c r="S28" s="1"/>
      <c r="T28" s="1"/>
      <c r="U28" s="1"/>
      <c r="V28" s="1"/>
      <c r="W28" s="1"/>
      <c r="X28" s="1"/>
      <c r="Y28" s="1"/>
      <c r="Z28" s="1"/>
    </row>
    <row r="29" spans="1:26"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sheetData>
  <sheetProtection sheet="1" objects="1" scenarios="1"/>
  <mergeCells count="4">
    <mergeCell ref="A5:A6"/>
    <mergeCell ref="A7:A8"/>
    <mergeCell ref="B27:K27"/>
    <mergeCell ref="A1:K1"/>
  </mergeCells>
  <dataValidations count="1">
    <dataValidation type="date" operator="greaterThanOrEqual" allowBlank="1" showInputMessage="1" showErrorMessage="1" sqref="I3">
      <formula1>42370</formula1>
    </dataValidation>
  </dataValidations>
  <pageMargins left="0.70866141732283472" right="0.70866141732283472" top="0.74803149606299213" bottom="0.74803149606299213" header="0.31496062992125984" footer="0.31496062992125984"/>
  <pageSetup paperSize="9" scale="72" orientation="landscape" r:id="rId1"/>
  <ignoredErrors>
    <ignoredError sqref="J3:K3 D3:E3 B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0"/>
  <sheetViews>
    <sheetView zoomScaleNormal="100" workbookViewId="0">
      <pane ySplit="1" topLeftCell="A2" activePane="bottomLeft" state="frozen"/>
      <selection pane="bottomLeft" activeCell="A4" sqref="A4:F4"/>
    </sheetView>
  </sheetViews>
  <sheetFormatPr defaultColWidth="9.140625" defaultRowHeight="12.75" x14ac:dyDescent="0.2"/>
  <cols>
    <col min="1" max="1" width="17.140625" style="7" customWidth="1"/>
    <col min="2" max="6" width="11.42578125" style="7" customWidth="1"/>
    <col min="7" max="7" width="1.42578125" style="7" customWidth="1"/>
    <col min="8" max="8" width="17.140625" style="7" customWidth="1"/>
    <col min="9" max="13" width="11.42578125" style="7" customWidth="1"/>
    <col min="14" max="14" width="1.42578125" style="7" customWidth="1"/>
    <col min="15" max="15" width="17.140625" style="7" customWidth="1"/>
    <col min="16" max="20" width="11.42578125" style="7" customWidth="1"/>
    <col min="21" max="21" width="1.42578125" style="30" customWidth="1"/>
    <col min="22" max="22" width="9.7109375" style="28" customWidth="1"/>
    <col min="23" max="16384" width="9.140625" style="7"/>
  </cols>
  <sheetData>
    <row r="1" spans="1:37" ht="57.75" customHeight="1" x14ac:dyDescent="0.2">
      <c r="A1" s="206" t="s">
        <v>94</v>
      </c>
      <c r="B1" s="207"/>
      <c r="C1" s="207"/>
      <c r="D1" s="207"/>
      <c r="E1" s="207"/>
      <c r="F1" s="207"/>
      <c r="G1" s="207"/>
      <c r="H1" s="207"/>
      <c r="I1" s="207"/>
      <c r="J1" s="207"/>
      <c r="K1" s="207"/>
      <c r="L1" s="207"/>
      <c r="M1" s="207"/>
      <c r="N1" s="207"/>
      <c r="O1" s="207"/>
      <c r="P1" s="207"/>
      <c r="Q1" s="207"/>
      <c r="R1" s="207"/>
      <c r="S1" s="207"/>
      <c r="T1" s="207"/>
    </row>
    <row r="2" spans="1:37" ht="13.5" thickBot="1" x14ac:dyDescent="0.25">
      <c r="A2" s="12" t="s">
        <v>18</v>
      </c>
      <c r="X2" s="1"/>
      <c r="Y2" s="1"/>
      <c r="Z2" s="1"/>
      <c r="AA2" s="1"/>
      <c r="AB2" s="1"/>
      <c r="AC2" s="1"/>
      <c r="AD2" s="1"/>
      <c r="AE2" s="1"/>
      <c r="AF2" s="1"/>
      <c r="AG2" s="1"/>
      <c r="AH2" s="1"/>
      <c r="AI2" s="1"/>
      <c r="AJ2" s="1"/>
      <c r="AK2" s="1"/>
    </row>
    <row r="3" spans="1:37" ht="44.25" customHeight="1" thickBot="1" x14ac:dyDescent="0.25">
      <c r="A3" s="186" t="s">
        <v>33</v>
      </c>
      <c r="B3" s="187"/>
      <c r="C3" s="187"/>
      <c r="D3" s="187"/>
      <c r="E3" s="187"/>
      <c r="F3" s="187"/>
      <c r="G3" s="13"/>
      <c r="H3" s="188" t="s">
        <v>29</v>
      </c>
      <c r="I3" s="188"/>
      <c r="J3" s="188"/>
      <c r="K3" s="188"/>
      <c r="L3" s="188"/>
      <c r="M3" s="188"/>
      <c r="N3" s="13"/>
      <c r="O3" s="188" t="s">
        <v>30</v>
      </c>
      <c r="P3" s="188"/>
      <c r="Q3" s="188"/>
      <c r="R3" s="188"/>
      <c r="S3" s="188"/>
      <c r="T3" s="189"/>
      <c r="V3" s="49" t="s">
        <v>28</v>
      </c>
      <c r="X3" s="1"/>
      <c r="Y3" s="1"/>
      <c r="Z3" s="1"/>
      <c r="AA3" s="1"/>
      <c r="AB3" s="1"/>
      <c r="AC3" s="1"/>
      <c r="AD3" s="1"/>
      <c r="AE3" s="1"/>
      <c r="AF3" s="1"/>
      <c r="AG3" s="1"/>
      <c r="AH3" s="1"/>
      <c r="AI3" s="1"/>
      <c r="AJ3" s="1"/>
      <c r="AK3" s="1"/>
    </row>
    <row r="4" spans="1:37" ht="13.5" customHeight="1" thickBot="1" x14ac:dyDescent="0.25">
      <c r="A4" s="190"/>
      <c r="B4" s="191"/>
      <c r="C4" s="191"/>
      <c r="D4" s="191"/>
      <c r="E4" s="191"/>
      <c r="F4" s="192"/>
      <c r="G4" s="5"/>
      <c r="H4" s="193">
        <f>+A4</f>
        <v>0</v>
      </c>
      <c r="I4" s="193"/>
      <c r="J4" s="193"/>
      <c r="K4" s="193"/>
      <c r="L4" s="193"/>
      <c r="M4" s="193"/>
      <c r="N4" s="5"/>
      <c r="O4" s="193">
        <f>+H4</f>
        <v>0</v>
      </c>
      <c r="P4" s="193"/>
      <c r="Q4" s="193"/>
      <c r="R4" s="193"/>
      <c r="S4" s="193"/>
      <c r="T4" s="194"/>
      <c r="X4" s="1"/>
      <c r="Y4" s="1"/>
      <c r="Z4" s="1"/>
      <c r="AA4" s="1"/>
      <c r="AB4" s="1"/>
      <c r="AC4" s="1"/>
      <c r="AD4" s="1"/>
      <c r="AE4" s="1"/>
      <c r="AF4" s="1"/>
      <c r="AG4" s="1"/>
      <c r="AH4" s="1"/>
      <c r="AI4" s="1"/>
      <c r="AJ4" s="1"/>
      <c r="AK4" s="1"/>
    </row>
    <row r="5" spans="1:37" ht="13.5" thickBot="1" x14ac:dyDescent="0.25">
      <c r="A5" s="14" t="s">
        <v>11</v>
      </c>
      <c r="B5" s="5">
        <f>+C5-1</f>
        <v>-4</v>
      </c>
      <c r="C5" s="5">
        <f>+D5-1</f>
        <v>-3</v>
      </c>
      <c r="D5" s="5">
        <f>+E5-1</f>
        <v>-2</v>
      </c>
      <c r="E5" s="5">
        <f>+F5-1</f>
        <v>-1</v>
      </c>
      <c r="F5" s="96"/>
      <c r="G5" s="5"/>
      <c r="H5" s="5" t="s">
        <v>11</v>
      </c>
      <c r="I5" s="5">
        <f>+B5</f>
        <v>-4</v>
      </c>
      <c r="J5" s="5">
        <f>+C5</f>
        <v>-3</v>
      </c>
      <c r="K5" s="5">
        <f>+D5</f>
        <v>-2</v>
      </c>
      <c r="L5" s="5">
        <f>+E5</f>
        <v>-1</v>
      </c>
      <c r="M5" s="5">
        <f>+F5</f>
        <v>0</v>
      </c>
      <c r="N5" s="5"/>
      <c r="O5" s="5" t="s">
        <v>11</v>
      </c>
      <c r="P5" s="5">
        <f>+B5</f>
        <v>-4</v>
      </c>
      <c r="Q5" s="5">
        <f>+C5</f>
        <v>-3</v>
      </c>
      <c r="R5" s="5">
        <f>+D5</f>
        <v>-2</v>
      </c>
      <c r="S5" s="5">
        <f>+E5</f>
        <v>-1</v>
      </c>
      <c r="T5" s="15">
        <f>+F5</f>
        <v>0</v>
      </c>
      <c r="X5" s="1"/>
      <c r="Y5" s="1"/>
      <c r="Z5" s="1"/>
      <c r="AA5" s="1"/>
      <c r="AB5" s="1"/>
      <c r="AC5" s="1"/>
      <c r="AD5" s="1"/>
      <c r="AE5" s="1"/>
      <c r="AF5" s="1"/>
      <c r="AG5" s="1"/>
      <c r="AH5" s="1"/>
      <c r="AI5" s="1"/>
      <c r="AJ5" s="1"/>
      <c r="AK5" s="1"/>
    </row>
    <row r="6" spans="1:37" x14ac:dyDescent="0.2">
      <c r="A6" s="14" t="s">
        <v>17</v>
      </c>
      <c r="B6" s="97"/>
      <c r="C6" s="97"/>
      <c r="D6" s="97"/>
      <c r="E6" s="97"/>
      <c r="F6" s="97"/>
      <c r="G6" s="5"/>
      <c r="H6" s="5" t="s">
        <v>17</v>
      </c>
      <c r="I6" s="97"/>
      <c r="J6" s="97"/>
      <c r="K6" s="97"/>
      <c r="L6" s="97"/>
      <c r="M6" s="97"/>
      <c r="N6" s="5"/>
      <c r="O6" s="5" t="s">
        <v>17</v>
      </c>
      <c r="P6" s="97"/>
      <c r="Q6" s="97"/>
      <c r="R6" s="97"/>
      <c r="S6" s="97"/>
      <c r="T6" s="99"/>
      <c r="V6" s="50"/>
      <c r="X6" s="1"/>
      <c r="Y6" s="1"/>
      <c r="Z6" s="1"/>
      <c r="AA6" s="1"/>
      <c r="AB6" s="1"/>
      <c r="AC6" s="1"/>
      <c r="AD6" s="1"/>
      <c r="AE6" s="1"/>
      <c r="AF6" s="1"/>
      <c r="AG6" s="1"/>
      <c r="AH6" s="1"/>
      <c r="AI6" s="1"/>
      <c r="AJ6" s="1"/>
      <c r="AK6" s="1"/>
    </row>
    <row r="7" spans="1:37" x14ac:dyDescent="0.2">
      <c r="A7" s="14" t="s">
        <v>15</v>
      </c>
      <c r="B7" s="97"/>
      <c r="C7" s="97"/>
      <c r="D7" s="97"/>
      <c r="E7" s="97"/>
      <c r="F7" s="97"/>
      <c r="G7" s="5"/>
      <c r="H7" s="5" t="s">
        <v>15</v>
      </c>
      <c r="I7" s="97"/>
      <c r="J7" s="97"/>
      <c r="K7" s="97"/>
      <c r="L7" s="97"/>
      <c r="M7" s="97"/>
      <c r="N7" s="5"/>
      <c r="O7" s="5" t="s">
        <v>15</v>
      </c>
      <c r="P7" s="97"/>
      <c r="Q7" s="97"/>
      <c r="R7" s="97"/>
      <c r="S7" s="97"/>
      <c r="T7" s="99"/>
      <c r="X7" s="1"/>
      <c r="Y7" s="1"/>
      <c r="Z7" s="1"/>
      <c r="AA7" s="1"/>
      <c r="AB7" s="1"/>
      <c r="AC7" s="1"/>
      <c r="AD7" s="1"/>
      <c r="AE7" s="1"/>
      <c r="AF7" s="1"/>
      <c r="AG7" s="1"/>
      <c r="AH7" s="1"/>
      <c r="AI7" s="1"/>
      <c r="AJ7" s="1"/>
      <c r="AK7" s="1"/>
    </row>
    <row r="8" spans="1:37" ht="13.5" thickBot="1" x14ac:dyDescent="0.25">
      <c r="A8" s="16" t="s">
        <v>16</v>
      </c>
      <c r="B8" s="98"/>
      <c r="C8" s="98"/>
      <c r="D8" s="98"/>
      <c r="E8" s="98"/>
      <c r="F8" s="98"/>
      <c r="G8" s="17"/>
      <c r="H8" s="17" t="s">
        <v>16</v>
      </c>
      <c r="I8" s="98"/>
      <c r="J8" s="98"/>
      <c r="K8" s="98"/>
      <c r="L8" s="98"/>
      <c r="M8" s="98"/>
      <c r="N8" s="17"/>
      <c r="O8" s="17" t="s">
        <v>16</v>
      </c>
      <c r="P8" s="98"/>
      <c r="Q8" s="98"/>
      <c r="R8" s="98"/>
      <c r="S8" s="98"/>
      <c r="T8" s="100"/>
      <c r="X8" s="1"/>
      <c r="Y8" s="1"/>
      <c r="Z8" s="1"/>
      <c r="AA8" s="1"/>
      <c r="AB8" s="1"/>
      <c r="AC8" s="1"/>
      <c r="AD8" s="1"/>
      <c r="AE8" s="1"/>
      <c r="AF8" s="1"/>
      <c r="AG8" s="1"/>
      <c r="AH8" s="1"/>
      <c r="AI8" s="1"/>
      <c r="AJ8" s="1"/>
      <c r="AK8" s="1"/>
    </row>
    <row r="9" spans="1:37" x14ac:dyDescent="0.2">
      <c r="A9" s="31" t="s">
        <v>27</v>
      </c>
      <c r="B9" s="38"/>
      <c r="C9" s="38"/>
      <c r="D9" s="38"/>
      <c r="E9" s="38"/>
      <c r="F9" s="38"/>
      <c r="G9" s="38"/>
      <c r="H9" s="39" t="e">
        <f>+SUM(B6:F8)/SUM(I6:M8)</f>
        <v>#DIV/0!</v>
      </c>
      <c r="I9" s="40" t="e">
        <f>+SUM(B6:B8)/SUM(I6:I8)</f>
        <v>#DIV/0!</v>
      </c>
      <c r="J9" s="40" t="e">
        <f>+SUM(C6:C8)/SUM(J6:J8)</f>
        <v>#DIV/0!</v>
      </c>
      <c r="K9" s="40" t="e">
        <f>+SUM(D6:D8)/SUM(K6:K8)</f>
        <v>#DIV/0!</v>
      </c>
      <c r="L9" s="40" t="e">
        <f>+SUM(E6:E8)/SUM(L6:L8)</f>
        <v>#DIV/0!</v>
      </c>
      <c r="M9" s="40" t="e">
        <f>+SUM(F6:F8)/SUM(M6:M8)</f>
        <v>#DIV/0!</v>
      </c>
      <c r="N9" s="38"/>
      <c r="O9" s="39" t="e">
        <f>+SUM(B6:F8)/SUM(P6:T8)</f>
        <v>#DIV/0!</v>
      </c>
      <c r="P9" s="40" t="e">
        <f>+SUM(B6:B8)/SUM(P6:P8)</f>
        <v>#DIV/0!</v>
      </c>
      <c r="Q9" s="40" t="e">
        <f>+SUM(C6:C8)/SUM(Q6:Q8)</f>
        <v>#DIV/0!</v>
      </c>
      <c r="R9" s="40" t="e">
        <f>+SUM(D6:D8)/SUM(R6:R8)</f>
        <v>#DIV/0!</v>
      </c>
      <c r="S9" s="40" t="e">
        <f>+SUM(E6:E8)/SUM(S6:S8)</f>
        <v>#DIV/0!</v>
      </c>
      <c r="T9" s="41" t="e">
        <f>+SUM(F6:F8)/SUM(T6:T8)</f>
        <v>#DIV/0!</v>
      </c>
      <c r="U9" s="38"/>
      <c r="X9" s="1"/>
      <c r="Y9" s="1"/>
      <c r="Z9" s="1"/>
      <c r="AA9" s="1"/>
      <c r="AB9" s="1"/>
      <c r="AC9" s="1"/>
      <c r="AD9" s="1"/>
      <c r="AE9" s="1"/>
      <c r="AF9" s="1"/>
      <c r="AG9" s="1"/>
      <c r="AH9" s="1"/>
      <c r="AI9" s="1"/>
      <c r="AJ9" s="1"/>
      <c r="AK9" s="1"/>
    </row>
    <row r="10" spans="1:37" ht="13.5" thickBot="1" x14ac:dyDescent="0.25">
      <c r="A10" s="37" t="s">
        <v>1</v>
      </c>
      <c r="B10" s="42"/>
      <c r="C10" s="42"/>
      <c r="D10" s="42"/>
      <c r="E10" s="42"/>
      <c r="F10" s="42"/>
      <c r="G10" s="42"/>
      <c r="H10" s="43" t="e">
        <f t="shared" ref="H10:M10" si="0">1-H9</f>
        <v>#DIV/0!</v>
      </c>
      <c r="I10" s="44" t="e">
        <f t="shared" si="0"/>
        <v>#DIV/0!</v>
      </c>
      <c r="J10" s="44" t="e">
        <f t="shared" si="0"/>
        <v>#DIV/0!</v>
      </c>
      <c r="K10" s="44" t="e">
        <f t="shared" si="0"/>
        <v>#DIV/0!</v>
      </c>
      <c r="L10" s="44" t="e">
        <f t="shared" si="0"/>
        <v>#DIV/0!</v>
      </c>
      <c r="M10" s="44" t="e">
        <f t="shared" si="0"/>
        <v>#DIV/0!</v>
      </c>
      <c r="N10" s="42"/>
      <c r="O10" s="43" t="e">
        <f t="shared" ref="O10:T10" si="1">1-O9</f>
        <v>#DIV/0!</v>
      </c>
      <c r="P10" s="44" t="e">
        <f t="shared" si="1"/>
        <v>#DIV/0!</v>
      </c>
      <c r="Q10" s="44" t="e">
        <f t="shared" si="1"/>
        <v>#DIV/0!</v>
      </c>
      <c r="R10" s="44" t="e">
        <f t="shared" si="1"/>
        <v>#DIV/0!</v>
      </c>
      <c r="S10" s="44" t="e">
        <f t="shared" si="1"/>
        <v>#DIV/0!</v>
      </c>
      <c r="T10" s="45" t="e">
        <f t="shared" si="1"/>
        <v>#DIV/0!</v>
      </c>
      <c r="U10" s="38"/>
      <c r="V10" s="51" t="e">
        <f>+H9-O9</f>
        <v>#DIV/0!</v>
      </c>
      <c r="X10" s="1"/>
      <c r="Y10" s="1"/>
      <c r="Z10" s="1"/>
      <c r="AA10" s="1"/>
      <c r="AB10" s="1"/>
      <c r="AC10" s="1"/>
      <c r="AD10" s="1"/>
      <c r="AE10" s="1"/>
      <c r="AF10" s="1"/>
      <c r="AG10" s="1"/>
      <c r="AH10" s="1"/>
      <c r="AI10" s="1"/>
      <c r="AJ10" s="1"/>
      <c r="AK10" s="1"/>
    </row>
    <row r="11" spans="1:37" ht="13.5" thickBot="1" x14ac:dyDescent="0.25">
      <c r="A11" s="34"/>
      <c r="B11" s="35"/>
      <c r="C11" s="35"/>
      <c r="D11" s="35"/>
      <c r="E11" s="35"/>
      <c r="F11" s="35"/>
      <c r="G11" s="35"/>
      <c r="H11" s="35"/>
      <c r="I11" s="35"/>
      <c r="J11" s="35"/>
      <c r="K11" s="35"/>
      <c r="L11" s="35"/>
      <c r="M11" s="35"/>
      <c r="N11" s="35"/>
      <c r="O11" s="35"/>
      <c r="P11" s="35"/>
      <c r="Q11" s="35"/>
      <c r="R11" s="35"/>
      <c r="S11" s="35"/>
      <c r="T11" s="36"/>
      <c r="X11" s="1"/>
      <c r="Y11" s="1"/>
      <c r="Z11" s="1"/>
      <c r="AA11" s="1"/>
      <c r="AB11" s="1"/>
      <c r="AC11" s="1"/>
      <c r="AD11" s="1"/>
      <c r="AE11" s="1"/>
      <c r="AF11" s="1"/>
      <c r="AG11" s="1"/>
      <c r="AH11" s="1"/>
      <c r="AI11" s="1"/>
      <c r="AJ11" s="1"/>
      <c r="AK11" s="1"/>
    </row>
    <row r="12" spans="1:37" x14ac:dyDescent="0.2">
      <c r="X12" s="1"/>
      <c r="Y12" s="1"/>
      <c r="Z12" s="1"/>
      <c r="AA12" s="1"/>
      <c r="AB12" s="1"/>
      <c r="AC12" s="1"/>
      <c r="AD12" s="1"/>
      <c r="AE12" s="1"/>
      <c r="AF12" s="1"/>
      <c r="AG12" s="1"/>
      <c r="AH12" s="1"/>
      <c r="AI12" s="1"/>
      <c r="AJ12" s="1"/>
      <c r="AK12" s="1"/>
    </row>
    <row r="13" spans="1:37" ht="13.5" thickBot="1" x14ac:dyDescent="0.25">
      <c r="A13" s="12" t="s">
        <v>70</v>
      </c>
      <c r="B13" s="19"/>
      <c r="C13" s="19"/>
      <c r="X13" s="1"/>
      <c r="Y13" s="1"/>
      <c r="Z13" s="1"/>
      <c r="AA13" s="1"/>
      <c r="AB13" s="1"/>
      <c r="AC13" s="1"/>
      <c r="AD13" s="1"/>
      <c r="AE13" s="1"/>
      <c r="AF13" s="1"/>
      <c r="AG13" s="1"/>
      <c r="AH13" s="1"/>
      <c r="AI13" s="1"/>
      <c r="AJ13" s="1"/>
      <c r="AK13" s="1"/>
    </row>
    <row r="14" spans="1:37" ht="13.5" thickBot="1" x14ac:dyDescent="0.25">
      <c r="A14" s="203"/>
      <c r="B14" s="204"/>
      <c r="C14" s="204"/>
      <c r="D14" s="204"/>
      <c r="E14" s="204"/>
      <c r="F14" s="204"/>
      <c r="G14" s="204"/>
      <c r="H14" s="204"/>
      <c r="I14" s="204"/>
      <c r="J14" s="204"/>
      <c r="K14" s="204"/>
      <c r="L14" s="204"/>
      <c r="M14" s="204"/>
      <c r="N14" s="204"/>
      <c r="O14" s="204"/>
      <c r="P14" s="204"/>
      <c r="Q14" s="204"/>
      <c r="R14" s="204"/>
      <c r="S14" s="204"/>
      <c r="T14" s="205"/>
      <c r="X14" s="1"/>
      <c r="Y14" s="1"/>
      <c r="Z14" s="1"/>
      <c r="AA14" s="1"/>
      <c r="AB14" s="1"/>
      <c r="AC14" s="1"/>
      <c r="AD14" s="1"/>
      <c r="AE14" s="1"/>
      <c r="AF14" s="1"/>
      <c r="AG14" s="1"/>
      <c r="AH14" s="1"/>
      <c r="AI14" s="1"/>
      <c r="AJ14" s="1"/>
      <c r="AK14" s="1"/>
    </row>
    <row r="15" spans="1:37" ht="13.5" thickBot="1" x14ac:dyDescent="0.25">
      <c r="A15" s="200" t="str">
        <f>+IF(A14="ix Wartefrist-abhängig","ix: 3 Monate Wartefrist mit Krankheits- und Unfalldeckung","ix")</f>
        <v>ix</v>
      </c>
      <c r="B15" s="201"/>
      <c r="C15" s="201"/>
      <c r="D15" s="201"/>
      <c r="E15" s="201"/>
      <c r="F15" s="201"/>
      <c r="G15" s="201"/>
      <c r="H15" s="201"/>
      <c r="I15" s="201"/>
      <c r="J15" s="201"/>
      <c r="K15" s="201"/>
      <c r="L15" s="201"/>
      <c r="M15" s="201"/>
      <c r="N15" s="201"/>
      <c r="O15" s="201"/>
      <c r="P15" s="201"/>
      <c r="Q15" s="201"/>
      <c r="R15" s="201"/>
      <c r="S15" s="201"/>
      <c r="T15" s="202"/>
      <c r="X15" s="1"/>
      <c r="Y15" s="1"/>
      <c r="Z15" s="1"/>
      <c r="AA15" s="1"/>
      <c r="AB15" s="1"/>
      <c r="AC15" s="1"/>
      <c r="AD15" s="1"/>
      <c r="AE15" s="1"/>
      <c r="AF15" s="1"/>
      <c r="AG15" s="1"/>
      <c r="AH15" s="1"/>
      <c r="AI15" s="1"/>
      <c r="AJ15" s="1"/>
      <c r="AK15" s="1"/>
    </row>
    <row r="16" spans="1:37" s="66" customFormat="1" ht="45" customHeight="1" thickBot="1" x14ac:dyDescent="0.25">
      <c r="A16" s="198" t="s">
        <v>34</v>
      </c>
      <c r="B16" s="188"/>
      <c r="C16" s="188"/>
      <c r="D16" s="188"/>
      <c r="E16" s="188"/>
      <c r="F16" s="188"/>
      <c r="G16" s="47"/>
      <c r="H16" s="188" t="s">
        <v>31</v>
      </c>
      <c r="I16" s="188"/>
      <c r="J16" s="188"/>
      <c r="K16" s="188"/>
      <c r="L16" s="188"/>
      <c r="M16" s="188"/>
      <c r="N16" s="47"/>
      <c r="O16" s="188" t="s">
        <v>35</v>
      </c>
      <c r="P16" s="188"/>
      <c r="Q16" s="188"/>
      <c r="R16" s="188"/>
      <c r="S16" s="188"/>
      <c r="T16" s="189"/>
      <c r="U16" s="33"/>
      <c r="V16" s="49"/>
      <c r="X16" s="2"/>
      <c r="Y16" s="2"/>
      <c r="Z16" s="2"/>
      <c r="AA16" s="2"/>
      <c r="AB16" s="2"/>
      <c r="AC16" s="2"/>
      <c r="AD16" s="2"/>
      <c r="AE16" s="2"/>
      <c r="AF16" s="2"/>
      <c r="AG16" s="2"/>
      <c r="AH16" s="2"/>
      <c r="AI16" s="2"/>
      <c r="AJ16" s="2"/>
      <c r="AK16" s="2"/>
    </row>
    <row r="17" spans="1:37" ht="13.5" customHeight="1" thickBot="1" x14ac:dyDescent="0.25">
      <c r="A17" s="190"/>
      <c r="B17" s="191"/>
      <c r="C17" s="191"/>
      <c r="D17" s="191"/>
      <c r="E17" s="191"/>
      <c r="F17" s="192"/>
      <c r="G17" s="5"/>
      <c r="H17" s="193">
        <f>+A17</f>
        <v>0</v>
      </c>
      <c r="I17" s="193"/>
      <c r="J17" s="193"/>
      <c r="K17" s="193"/>
      <c r="L17" s="193"/>
      <c r="M17" s="193"/>
      <c r="N17" s="5"/>
      <c r="O17" s="193">
        <f>+H17</f>
        <v>0</v>
      </c>
      <c r="P17" s="193"/>
      <c r="Q17" s="193"/>
      <c r="R17" s="193"/>
      <c r="S17" s="193"/>
      <c r="T17" s="194"/>
      <c r="X17" s="1"/>
      <c r="Y17" s="1"/>
      <c r="Z17" s="1"/>
      <c r="AA17" s="1"/>
      <c r="AB17" s="1"/>
      <c r="AC17" s="1"/>
      <c r="AD17" s="1"/>
      <c r="AE17" s="1"/>
      <c r="AF17" s="1"/>
      <c r="AG17" s="1"/>
      <c r="AH17" s="1"/>
      <c r="AI17" s="1"/>
      <c r="AJ17" s="1"/>
      <c r="AK17" s="1"/>
    </row>
    <row r="18" spans="1:37" ht="13.5" thickBot="1" x14ac:dyDescent="0.25">
      <c r="A18" s="14" t="s">
        <v>11</v>
      </c>
      <c r="B18" s="5">
        <f>+C18-1</f>
        <v>-4</v>
      </c>
      <c r="C18" s="5">
        <f>+D18-1</f>
        <v>-3</v>
      </c>
      <c r="D18" s="5">
        <f>+E18-1</f>
        <v>-2</v>
      </c>
      <c r="E18" s="5">
        <f>+F18-1</f>
        <v>-1</v>
      </c>
      <c r="F18" s="96"/>
      <c r="G18" s="5"/>
      <c r="H18" s="5" t="s">
        <v>11</v>
      </c>
      <c r="I18" s="5">
        <f>+B18</f>
        <v>-4</v>
      </c>
      <c r="J18" s="5">
        <f>+C18</f>
        <v>-3</v>
      </c>
      <c r="K18" s="5">
        <f>+D18</f>
        <v>-2</v>
      </c>
      <c r="L18" s="5">
        <f>+E18</f>
        <v>-1</v>
      </c>
      <c r="M18" s="5">
        <f>+F18</f>
        <v>0</v>
      </c>
      <c r="N18" s="5"/>
      <c r="O18" s="5" t="s">
        <v>11</v>
      </c>
      <c r="P18" s="5">
        <f>+B18</f>
        <v>-4</v>
      </c>
      <c r="Q18" s="5">
        <f>+C18</f>
        <v>-3</v>
      </c>
      <c r="R18" s="5">
        <f>+D18</f>
        <v>-2</v>
      </c>
      <c r="S18" s="5">
        <f>+E18</f>
        <v>-1</v>
      </c>
      <c r="T18" s="15">
        <f>+F18</f>
        <v>0</v>
      </c>
      <c r="X18" s="1"/>
      <c r="Y18" s="1"/>
      <c r="Z18" s="1"/>
      <c r="AA18" s="1"/>
      <c r="AB18" s="1"/>
      <c r="AC18" s="1"/>
      <c r="AD18" s="1"/>
      <c r="AE18" s="1"/>
      <c r="AF18" s="1"/>
      <c r="AG18" s="1"/>
      <c r="AH18" s="1"/>
      <c r="AI18" s="1"/>
      <c r="AJ18" s="1"/>
      <c r="AK18" s="1"/>
    </row>
    <row r="19" spans="1:37" x14ac:dyDescent="0.2">
      <c r="A19" s="14" t="s">
        <v>17</v>
      </c>
      <c r="B19" s="97"/>
      <c r="C19" s="97"/>
      <c r="D19" s="97"/>
      <c r="E19" s="97"/>
      <c r="F19" s="97"/>
      <c r="G19" s="5"/>
      <c r="H19" s="5" t="s">
        <v>17</v>
      </c>
      <c r="I19" s="97"/>
      <c r="J19" s="97"/>
      <c r="K19" s="97"/>
      <c r="L19" s="97"/>
      <c r="M19" s="97"/>
      <c r="N19" s="5"/>
      <c r="O19" s="5" t="s">
        <v>17</v>
      </c>
      <c r="P19" s="97"/>
      <c r="Q19" s="97"/>
      <c r="R19" s="97"/>
      <c r="S19" s="97"/>
      <c r="T19" s="99"/>
      <c r="X19" s="1"/>
      <c r="Y19" s="1"/>
      <c r="Z19" s="1"/>
      <c r="AA19" s="1"/>
      <c r="AB19" s="1"/>
      <c r="AC19" s="1"/>
      <c r="AD19" s="1"/>
      <c r="AE19" s="1"/>
      <c r="AF19" s="1"/>
      <c r="AG19" s="1"/>
      <c r="AH19" s="1"/>
      <c r="AI19" s="1"/>
      <c r="AJ19" s="1"/>
      <c r="AK19" s="1"/>
    </row>
    <row r="20" spans="1:37" x14ac:dyDescent="0.2">
      <c r="A20" s="14" t="s">
        <v>15</v>
      </c>
      <c r="B20" s="97"/>
      <c r="C20" s="97"/>
      <c r="D20" s="97"/>
      <c r="E20" s="97"/>
      <c r="F20" s="97"/>
      <c r="G20" s="5"/>
      <c r="H20" s="5" t="s">
        <v>15</v>
      </c>
      <c r="I20" s="97"/>
      <c r="J20" s="97"/>
      <c r="K20" s="97"/>
      <c r="L20" s="97"/>
      <c r="M20" s="97"/>
      <c r="N20" s="5"/>
      <c r="O20" s="5" t="s">
        <v>15</v>
      </c>
      <c r="P20" s="97"/>
      <c r="Q20" s="97"/>
      <c r="R20" s="97"/>
      <c r="S20" s="97"/>
      <c r="T20" s="99"/>
      <c r="X20" s="1"/>
      <c r="Y20" s="1"/>
      <c r="Z20" s="1"/>
      <c r="AA20" s="1"/>
      <c r="AB20" s="1"/>
      <c r="AC20" s="1"/>
      <c r="AD20" s="1"/>
      <c r="AE20" s="1"/>
      <c r="AF20" s="1"/>
      <c r="AG20" s="1"/>
      <c r="AH20" s="1"/>
      <c r="AI20" s="1"/>
      <c r="AJ20" s="1"/>
      <c r="AK20" s="1"/>
    </row>
    <row r="21" spans="1:37" ht="13.5" thickBot="1" x14ac:dyDescent="0.25">
      <c r="A21" s="16" t="s">
        <v>16</v>
      </c>
      <c r="B21" s="98"/>
      <c r="C21" s="98"/>
      <c r="D21" s="98"/>
      <c r="E21" s="98"/>
      <c r="F21" s="98"/>
      <c r="G21" s="17"/>
      <c r="H21" s="17" t="s">
        <v>16</v>
      </c>
      <c r="I21" s="98"/>
      <c r="J21" s="98"/>
      <c r="K21" s="98"/>
      <c r="L21" s="98"/>
      <c r="M21" s="98"/>
      <c r="N21" s="17"/>
      <c r="O21" s="17" t="s">
        <v>16</v>
      </c>
      <c r="P21" s="98"/>
      <c r="Q21" s="98"/>
      <c r="R21" s="98"/>
      <c r="S21" s="98"/>
      <c r="T21" s="100"/>
      <c r="X21" s="1"/>
      <c r="Y21" s="1"/>
      <c r="Z21" s="1"/>
      <c r="AA21" s="1"/>
      <c r="AB21" s="1"/>
      <c r="AC21" s="1"/>
      <c r="AD21" s="1"/>
      <c r="AE21" s="1"/>
      <c r="AF21" s="1"/>
      <c r="AG21" s="1"/>
      <c r="AH21" s="1"/>
      <c r="AI21" s="1"/>
      <c r="AJ21" s="1"/>
      <c r="AK21" s="1"/>
    </row>
    <row r="22" spans="1:37" x14ac:dyDescent="0.2">
      <c r="A22" s="31" t="s">
        <v>27</v>
      </c>
      <c r="B22" s="38"/>
      <c r="C22" s="38"/>
      <c r="D22" s="38"/>
      <c r="E22" s="38"/>
      <c r="F22" s="38"/>
      <c r="G22" s="38"/>
      <c r="H22" s="39" t="e">
        <f>+SUM(B19:F21)/SUM(I19:M21)</f>
        <v>#DIV/0!</v>
      </c>
      <c r="I22" s="40" t="e">
        <f>+SUM(B19:B21)/SUM(I19:I21)</f>
        <v>#DIV/0!</v>
      </c>
      <c r="J22" s="40" t="e">
        <f>+SUM(C19:C21)/SUM(J19:J21)</f>
        <v>#DIV/0!</v>
      </c>
      <c r="K22" s="40" t="e">
        <f>+SUM(D19:D21)/SUM(K19:K21)</f>
        <v>#DIV/0!</v>
      </c>
      <c r="L22" s="40" t="e">
        <f>+SUM(E19:E21)/SUM(L19:L21)</f>
        <v>#DIV/0!</v>
      </c>
      <c r="M22" s="40" t="e">
        <f>+SUM(F19:F21)/SUM(M19:M21)</f>
        <v>#DIV/0!</v>
      </c>
      <c r="N22" s="38"/>
      <c r="O22" s="39" t="e">
        <f>+SUM(B19:F21)/SUM(P19:T21)</f>
        <v>#DIV/0!</v>
      </c>
      <c r="P22" s="40" t="e">
        <f>+SUM(B19:B21)/SUM(P19:P21)</f>
        <v>#DIV/0!</v>
      </c>
      <c r="Q22" s="40" t="e">
        <f>+SUM(C19:C21)/SUM(Q19:Q21)</f>
        <v>#DIV/0!</v>
      </c>
      <c r="R22" s="40" t="e">
        <f>+SUM(D19:D21)/SUM(R19:R21)</f>
        <v>#DIV/0!</v>
      </c>
      <c r="S22" s="40" t="e">
        <f>+SUM(E19:E21)/SUM(S19:S21)</f>
        <v>#DIV/0!</v>
      </c>
      <c r="T22" s="41" t="e">
        <f>+SUM(F19:F21)/SUM(T19:T21)</f>
        <v>#DIV/0!</v>
      </c>
      <c r="U22" s="38"/>
      <c r="X22" s="1"/>
      <c r="Y22" s="1"/>
      <c r="Z22" s="1"/>
      <c r="AA22" s="1"/>
      <c r="AB22" s="1"/>
      <c r="AC22" s="1"/>
      <c r="AD22" s="1"/>
      <c r="AE22" s="1"/>
      <c r="AF22" s="1"/>
      <c r="AG22" s="1"/>
      <c r="AH22" s="1"/>
      <c r="AI22" s="1"/>
      <c r="AJ22" s="1"/>
      <c r="AK22" s="1"/>
    </row>
    <row r="23" spans="1:37" ht="13.5" thickBot="1" x14ac:dyDescent="0.25">
      <c r="A23" s="37" t="s">
        <v>1</v>
      </c>
      <c r="B23" s="42"/>
      <c r="C23" s="42"/>
      <c r="D23" s="42"/>
      <c r="E23" s="42"/>
      <c r="F23" s="42"/>
      <c r="G23" s="42"/>
      <c r="H23" s="43" t="e">
        <f t="shared" ref="H23:M23" si="2">1-H22</f>
        <v>#DIV/0!</v>
      </c>
      <c r="I23" s="44" t="e">
        <f t="shared" si="2"/>
        <v>#DIV/0!</v>
      </c>
      <c r="J23" s="44" t="e">
        <f t="shared" si="2"/>
        <v>#DIV/0!</v>
      </c>
      <c r="K23" s="44" t="e">
        <f t="shared" si="2"/>
        <v>#DIV/0!</v>
      </c>
      <c r="L23" s="44" t="e">
        <f t="shared" si="2"/>
        <v>#DIV/0!</v>
      </c>
      <c r="M23" s="44" t="e">
        <f t="shared" si="2"/>
        <v>#DIV/0!</v>
      </c>
      <c r="N23" s="42"/>
      <c r="O23" s="43" t="e">
        <f t="shared" ref="O23:T23" si="3">1-O22</f>
        <v>#DIV/0!</v>
      </c>
      <c r="P23" s="44" t="e">
        <f t="shared" si="3"/>
        <v>#DIV/0!</v>
      </c>
      <c r="Q23" s="44" t="e">
        <f t="shared" si="3"/>
        <v>#DIV/0!</v>
      </c>
      <c r="R23" s="44" t="e">
        <f t="shared" si="3"/>
        <v>#DIV/0!</v>
      </c>
      <c r="S23" s="44" t="e">
        <f t="shared" si="3"/>
        <v>#DIV/0!</v>
      </c>
      <c r="T23" s="45" t="e">
        <f t="shared" si="3"/>
        <v>#DIV/0!</v>
      </c>
      <c r="U23" s="38"/>
      <c r="V23" s="51" t="e">
        <f>+H22-O22</f>
        <v>#DIV/0!</v>
      </c>
      <c r="X23" s="1"/>
      <c r="Y23" s="1"/>
      <c r="Z23" s="1"/>
      <c r="AA23" s="1"/>
      <c r="AB23" s="1"/>
      <c r="AC23" s="1"/>
      <c r="AD23" s="1"/>
      <c r="AE23" s="1"/>
      <c r="AF23" s="1"/>
      <c r="AG23" s="1"/>
      <c r="AH23" s="1"/>
      <c r="AI23" s="1"/>
      <c r="AJ23" s="1"/>
      <c r="AK23" s="1"/>
    </row>
    <row r="24" spans="1:37" ht="13.5" thickBot="1" x14ac:dyDescent="0.25">
      <c r="X24" s="1"/>
      <c r="Y24" s="1"/>
      <c r="Z24" s="1"/>
      <c r="AA24" s="1"/>
      <c r="AB24" s="1"/>
      <c r="AC24" s="1"/>
      <c r="AD24" s="1"/>
      <c r="AE24" s="1"/>
      <c r="AF24" s="1"/>
      <c r="AG24" s="1"/>
      <c r="AH24" s="1"/>
      <c r="AI24" s="1"/>
      <c r="AJ24" s="1"/>
      <c r="AK24" s="1"/>
    </row>
    <row r="25" spans="1:37" ht="13.5" thickBot="1" x14ac:dyDescent="0.25">
      <c r="A25" s="195" t="str">
        <f>+IF(A14="ix Wartefrist-abhängig","ix: 24 Monate Wartefrist mit Krankheitsdeckung","Keine Angaben notwendig !")</f>
        <v>Keine Angaben notwendig !</v>
      </c>
      <c r="B25" s="196"/>
      <c r="C25" s="196"/>
      <c r="D25" s="196"/>
      <c r="E25" s="196"/>
      <c r="F25" s="196"/>
      <c r="G25" s="196"/>
      <c r="H25" s="196"/>
      <c r="I25" s="196"/>
      <c r="J25" s="196"/>
      <c r="K25" s="196"/>
      <c r="L25" s="196"/>
      <c r="M25" s="196"/>
      <c r="N25" s="196"/>
      <c r="O25" s="196"/>
      <c r="P25" s="196"/>
      <c r="Q25" s="196"/>
      <c r="R25" s="196"/>
      <c r="S25" s="196"/>
      <c r="T25" s="197"/>
      <c r="X25" s="1"/>
      <c r="Y25" s="1"/>
      <c r="Z25" s="1"/>
      <c r="AA25" s="1"/>
      <c r="AB25" s="1"/>
      <c r="AC25" s="1"/>
      <c r="AD25" s="1"/>
      <c r="AE25" s="1"/>
      <c r="AF25" s="1"/>
      <c r="AG25" s="1"/>
      <c r="AH25" s="1"/>
      <c r="AI25" s="1"/>
      <c r="AJ25" s="1"/>
      <c r="AK25" s="1"/>
    </row>
    <row r="26" spans="1:37" s="66" customFormat="1" ht="45" customHeight="1" thickBot="1" x14ac:dyDescent="0.25">
      <c r="A26" s="198" t="s">
        <v>34</v>
      </c>
      <c r="B26" s="188"/>
      <c r="C26" s="188"/>
      <c r="D26" s="188"/>
      <c r="E26" s="188"/>
      <c r="F26" s="188"/>
      <c r="G26" s="47"/>
      <c r="H26" s="188" t="s">
        <v>31</v>
      </c>
      <c r="I26" s="188"/>
      <c r="J26" s="188"/>
      <c r="K26" s="188"/>
      <c r="L26" s="188"/>
      <c r="M26" s="188"/>
      <c r="N26" s="47"/>
      <c r="O26" s="188" t="s">
        <v>35</v>
      </c>
      <c r="P26" s="188"/>
      <c r="Q26" s="188"/>
      <c r="R26" s="188"/>
      <c r="S26" s="188"/>
      <c r="T26" s="189"/>
      <c r="U26" s="33"/>
      <c r="V26" s="49"/>
      <c r="X26" s="2"/>
      <c r="Y26" s="2"/>
      <c r="Z26" s="2"/>
      <c r="AA26" s="2"/>
      <c r="AB26" s="2"/>
      <c r="AC26" s="2"/>
      <c r="AD26" s="2"/>
      <c r="AE26" s="2"/>
      <c r="AF26" s="2"/>
      <c r="AG26" s="2"/>
      <c r="AH26" s="2"/>
      <c r="AI26" s="2"/>
      <c r="AJ26" s="2"/>
      <c r="AK26" s="2"/>
    </row>
    <row r="27" spans="1:37" ht="13.5" customHeight="1" thickBot="1" x14ac:dyDescent="0.25">
      <c r="A27" s="190"/>
      <c r="B27" s="191"/>
      <c r="C27" s="191"/>
      <c r="D27" s="191"/>
      <c r="E27" s="191"/>
      <c r="F27" s="192"/>
      <c r="G27" s="5"/>
      <c r="H27" s="193">
        <f>+A27</f>
        <v>0</v>
      </c>
      <c r="I27" s="193"/>
      <c r="J27" s="193"/>
      <c r="K27" s="193"/>
      <c r="L27" s="193"/>
      <c r="M27" s="193"/>
      <c r="N27" s="5"/>
      <c r="O27" s="193">
        <f>+H27</f>
        <v>0</v>
      </c>
      <c r="P27" s="193"/>
      <c r="Q27" s="193"/>
      <c r="R27" s="193"/>
      <c r="S27" s="193"/>
      <c r="T27" s="194"/>
      <c r="X27" s="1"/>
      <c r="Y27" s="1"/>
      <c r="Z27" s="1"/>
      <c r="AA27" s="1"/>
      <c r="AB27" s="1"/>
      <c r="AC27" s="1"/>
      <c r="AD27" s="1"/>
      <c r="AE27" s="1"/>
      <c r="AF27" s="1"/>
      <c r="AG27" s="1"/>
      <c r="AH27" s="1"/>
      <c r="AI27" s="1"/>
      <c r="AJ27" s="1"/>
      <c r="AK27" s="1"/>
    </row>
    <row r="28" spans="1:37" ht="13.5" thickBot="1" x14ac:dyDescent="0.25">
      <c r="A28" s="14" t="s">
        <v>11</v>
      </c>
      <c r="B28" s="5">
        <f>+C28-1</f>
        <v>-4</v>
      </c>
      <c r="C28" s="5">
        <f>+D28-1</f>
        <v>-3</v>
      </c>
      <c r="D28" s="5">
        <f>+E28-1</f>
        <v>-2</v>
      </c>
      <c r="E28" s="5">
        <f>+F28-1</f>
        <v>-1</v>
      </c>
      <c r="F28" s="93"/>
      <c r="G28" s="5"/>
      <c r="H28" s="5" t="s">
        <v>11</v>
      </c>
      <c r="I28" s="5">
        <f>+B28</f>
        <v>-4</v>
      </c>
      <c r="J28" s="5">
        <f>+C28</f>
        <v>-3</v>
      </c>
      <c r="K28" s="5">
        <f>+D28</f>
        <v>-2</v>
      </c>
      <c r="L28" s="5">
        <f>+E28</f>
        <v>-1</v>
      </c>
      <c r="M28" s="5">
        <f>+F28</f>
        <v>0</v>
      </c>
      <c r="N28" s="5"/>
      <c r="O28" s="5" t="s">
        <v>11</v>
      </c>
      <c r="P28" s="5">
        <f>+B28</f>
        <v>-4</v>
      </c>
      <c r="Q28" s="5">
        <f>+C28</f>
        <v>-3</v>
      </c>
      <c r="R28" s="5">
        <f>+D28</f>
        <v>-2</v>
      </c>
      <c r="S28" s="5">
        <f>+E28</f>
        <v>-1</v>
      </c>
      <c r="T28" s="15">
        <f>+F28</f>
        <v>0</v>
      </c>
      <c r="X28" s="1"/>
      <c r="Y28" s="1"/>
      <c r="Z28" s="1"/>
      <c r="AA28" s="1"/>
      <c r="AB28" s="1"/>
      <c r="AC28" s="1"/>
      <c r="AD28" s="1"/>
      <c r="AE28" s="1"/>
      <c r="AF28" s="1"/>
      <c r="AG28" s="1"/>
      <c r="AH28" s="1"/>
      <c r="AI28" s="1"/>
      <c r="AJ28" s="1"/>
      <c r="AK28" s="1"/>
    </row>
    <row r="29" spans="1:37" x14ac:dyDescent="0.2">
      <c r="A29" s="14" t="s">
        <v>17</v>
      </c>
      <c r="B29" s="97"/>
      <c r="C29" s="97"/>
      <c r="D29" s="97"/>
      <c r="E29" s="97"/>
      <c r="F29" s="97"/>
      <c r="G29" s="5"/>
      <c r="H29" s="5" t="s">
        <v>17</v>
      </c>
      <c r="I29" s="97"/>
      <c r="J29" s="97"/>
      <c r="K29" s="97"/>
      <c r="L29" s="97"/>
      <c r="M29" s="97"/>
      <c r="N29" s="5"/>
      <c r="O29" s="5" t="s">
        <v>17</v>
      </c>
      <c r="P29" s="97"/>
      <c r="Q29" s="97"/>
      <c r="R29" s="97"/>
      <c r="S29" s="97"/>
      <c r="T29" s="99"/>
      <c r="X29" s="1"/>
      <c r="Y29" s="1"/>
      <c r="Z29" s="1"/>
      <c r="AA29" s="1"/>
      <c r="AB29" s="1"/>
      <c r="AC29" s="1"/>
      <c r="AD29" s="1"/>
      <c r="AE29" s="1"/>
      <c r="AF29" s="1"/>
      <c r="AG29" s="1"/>
      <c r="AH29" s="1"/>
      <c r="AI29" s="1"/>
      <c r="AJ29" s="1"/>
      <c r="AK29" s="1"/>
    </row>
    <row r="30" spans="1:37" x14ac:dyDescent="0.2">
      <c r="A30" s="14" t="s">
        <v>15</v>
      </c>
      <c r="B30" s="97"/>
      <c r="C30" s="97"/>
      <c r="D30" s="97"/>
      <c r="E30" s="97"/>
      <c r="F30" s="97"/>
      <c r="G30" s="5"/>
      <c r="H30" s="5" t="s">
        <v>15</v>
      </c>
      <c r="I30" s="97"/>
      <c r="J30" s="97"/>
      <c r="K30" s="97"/>
      <c r="L30" s="97"/>
      <c r="M30" s="97"/>
      <c r="N30" s="5"/>
      <c r="O30" s="5" t="s">
        <v>15</v>
      </c>
      <c r="P30" s="97"/>
      <c r="Q30" s="97"/>
      <c r="R30" s="97"/>
      <c r="S30" s="97"/>
      <c r="T30" s="99"/>
      <c r="X30" s="1"/>
      <c r="Y30" s="1"/>
      <c r="Z30" s="1"/>
      <c r="AA30" s="1"/>
      <c r="AB30" s="1"/>
      <c r="AC30" s="1"/>
      <c r="AD30" s="1"/>
      <c r="AE30" s="1"/>
      <c r="AF30" s="1"/>
      <c r="AG30" s="1"/>
      <c r="AH30" s="1"/>
      <c r="AI30" s="1"/>
      <c r="AJ30" s="1"/>
      <c r="AK30" s="1"/>
    </row>
    <row r="31" spans="1:37" ht="13.5" thickBot="1" x14ac:dyDescent="0.25">
      <c r="A31" s="16" t="s">
        <v>16</v>
      </c>
      <c r="B31" s="98"/>
      <c r="C31" s="98"/>
      <c r="D31" s="98"/>
      <c r="E31" s="98"/>
      <c r="F31" s="98"/>
      <c r="G31" s="17"/>
      <c r="H31" s="17" t="s">
        <v>16</v>
      </c>
      <c r="I31" s="98"/>
      <c r="J31" s="98"/>
      <c r="K31" s="98"/>
      <c r="L31" s="98"/>
      <c r="M31" s="98"/>
      <c r="N31" s="17"/>
      <c r="O31" s="17" t="s">
        <v>16</v>
      </c>
      <c r="P31" s="98"/>
      <c r="Q31" s="98"/>
      <c r="R31" s="98"/>
      <c r="S31" s="98"/>
      <c r="T31" s="100"/>
      <c r="X31" s="1"/>
      <c r="Y31" s="1"/>
      <c r="Z31" s="1"/>
      <c r="AA31" s="1"/>
      <c r="AB31" s="1"/>
      <c r="AC31" s="1"/>
      <c r="AD31" s="1"/>
      <c r="AE31" s="1"/>
      <c r="AF31" s="1"/>
      <c r="AG31" s="1"/>
      <c r="AH31" s="1"/>
      <c r="AI31" s="1"/>
      <c r="AJ31" s="1"/>
      <c r="AK31" s="1"/>
    </row>
    <row r="32" spans="1:37" x14ac:dyDescent="0.2">
      <c r="A32" s="31" t="s">
        <v>27</v>
      </c>
      <c r="B32" s="38"/>
      <c r="C32" s="38"/>
      <c r="D32" s="38"/>
      <c r="E32" s="38"/>
      <c r="F32" s="38"/>
      <c r="G32" s="38"/>
      <c r="H32" s="39" t="e">
        <f>+SUM(B29:F31)/SUM(I29:M31)</f>
        <v>#DIV/0!</v>
      </c>
      <c r="I32" s="40" t="e">
        <f>+SUM(B29:B31)/SUM(I29:I31)</f>
        <v>#DIV/0!</v>
      </c>
      <c r="J32" s="40" t="e">
        <f>+SUM(C29:C31)/SUM(J29:J31)</f>
        <v>#DIV/0!</v>
      </c>
      <c r="K32" s="40" t="e">
        <f>+SUM(D29:D31)/SUM(K29:K31)</f>
        <v>#DIV/0!</v>
      </c>
      <c r="L32" s="40" t="e">
        <f>+SUM(E29:E31)/SUM(L29:L31)</f>
        <v>#DIV/0!</v>
      </c>
      <c r="M32" s="40" t="e">
        <f>+SUM(F29:F31)/SUM(M29:M31)</f>
        <v>#DIV/0!</v>
      </c>
      <c r="N32" s="38"/>
      <c r="O32" s="39" t="e">
        <f>+SUM(B29:F31)/SUM(P29:T31)</f>
        <v>#DIV/0!</v>
      </c>
      <c r="P32" s="40" t="e">
        <f>+SUM(B29:B31)/SUM(P29:P31)</f>
        <v>#DIV/0!</v>
      </c>
      <c r="Q32" s="40" t="e">
        <f>+SUM(C29:C31)/SUM(Q29:Q31)</f>
        <v>#DIV/0!</v>
      </c>
      <c r="R32" s="40" t="e">
        <f>+SUM(D29:D31)/SUM(R29:R31)</f>
        <v>#DIV/0!</v>
      </c>
      <c r="S32" s="40" t="e">
        <f>+SUM(E29:E31)/SUM(S29:S31)</f>
        <v>#DIV/0!</v>
      </c>
      <c r="T32" s="41" t="e">
        <f>+SUM(F29:F31)/SUM(T29:T31)</f>
        <v>#DIV/0!</v>
      </c>
      <c r="U32" s="38"/>
      <c r="X32" s="1"/>
      <c r="Y32" s="1"/>
      <c r="Z32" s="1"/>
      <c r="AA32" s="1"/>
      <c r="AB32" s="1"/>
      <c r="AC32" s="1"/>
      <c r="AD32" s="1"/>
      <c r="AE32" s="1"/>
      <c r="AF32" s="1"/>
      <c r="AG32" s="1"/>
      <c r="AH32" s="1"/>
      <c r="AI32" s="1"/>
      <c r="AJ32" s="1"/>
      <c r="AK32" s="1"/>
    </row>
    <row r="33" spans="1:37" ht="13.5" thickBot="1" x14ac:dyDescent="0.25">
      <c r="A33" s="37" t="s">
        <v>1</v>
      </c>
      <c r="B33" s="42"/>
      <c r="C33" s="42"/>
      <c r="D33" s="42"/>
      <c r="E33" s="42"/>
      <c r="F33" s="42"/>
      <c r="G33" s="42"/>
      <c r="H33" s="43" t="e">
        <f t="shared" ref="H33:M33" si="4">1-H32</f>
        <v>#DIV/0!</v>
      </c>
      <c r="I33" s="44" t="e">
        <f t="shared" si="4"/>
        <v>#DIV/0!</v>
      </c>
      <c r="J33" s="44" t="e">
        <f t="shared" si="4"/>
        <v>#DIV/0!</v>
      </c>
      <c r="K33" s="44" t="e">
        <f t="shared" si="4"/>
        <v>#DIV/0!</v>
      </c>
      <c r="L33" s="44" t="e">
        <f t="shared" si="4"/>
        <v>#DIV/0!</v>
      </c>
      <c r="M33" s="44" t="e">
        <f t="shared" si="4"/>
        <v>#DIV/0!</v>
      </c>
      <c r="N33" s="42"/>
      <c r="O33" s="43" t="e">
        <f t="shared" ref="O33:T33" si="5">1-O32</f>
        <v>#DIV/0!</v>
      </c>
      <c r="P33" s="44" t="e">
        <f t="shared" si="5"/>
        <v>#DIV/0!</v>
      </c>
      <c r="Q33" s="44" t="e">
        <f t="shared" si="5"/>
        <v>#DIV/0!</v>
      </c>
      <c r="R33" s="44" t="e">
        <f t="shared" si="5"/>
        <v>#DIV/0!</v>
      </c>
      <c r="S33" s="44" t="e">
        <f t="shared" si="5"/>
        <v>#DIV/0!</v>
      </c>
      <c r="T33" s="45" t="e">
        <f t="shared" si="5"/>
        <v>#DIV/0!</v>
      </c>
      <c r="U33" s="38"/>
      <c r="V33" s="40" t="e">
        <f>+H32-O32</f>
        <v>#DIV/0!</v>
      </c>
      <c r="X33" s="1"/>
      <c r="Y33" s="1"/>
      <c r="Z33" s="1"/>
      <c r="AA33" s="1"/>
      <c r="AB33" s="1"/>
      <c r="AC33" s="1"/>
      <c r="AD33" s="1"/>
      <c r="AE33" s="1"/>
      <c r="AF33" s="1"/>
      <c r="AG33" s="1"/>
      <c r="AH33" s="1"/>
      <c r="AI33" s="1"/>
      <c r="AJ33" s="1"/>
      <c r="AK33" s="1"/>
    </row>
    <row r="34" spans="1:37" ht="13.5" thickBot="1" x14ac:dyDescent="0.25">
      <c r="A34" s="34"/>
      <c r="B34" s="35"/>
      <c r="C34" s="35"/>
      <c r="D34" s="35"/>
      <c r="E34" s="35"/>
      <c r="F34" s="35"/>
      <c r="G34" s="35"/>
      <c r="H34" s="35"/>
      <c r="I34" s="35"/>
      <c r="J34" s="35"/>
      <c r="K34" s="35"/>
      <c r="L34" s="35"/>
      <c r="M34" s="35"/>
      <c r="N34" s="35"/>
      <c r="O34" s="35"/>
      <c r="P34" s="35"/>
      <c r="Q34" s="35"/>
      <c r="R34" s="35"/>
      <c r="S34" s="35"/>
      <c r="T34" s="36"/>
      <c r="X34" s="1"/>
      <c r="Y34" s="1"/>
      <c r="Z34" s="1"/>
      <c r="AA34" s="1"/>
      <c r="AB34" s="1"/>
      <c r="AC34" s="1"/>
      <c r="AD34" s="1"/>
      <c r="AE34" s="1"/>
      <c r="AF34" s="1"/>
      <c r="AG34" s="1"/>
      <c r="AH34" s="1"/>
      <c r="AI34" s="1"/>
      <c r="AJ34" s="1"/>
      <c r="AK34" s="1"/>
    </row>
    <row r="35" spans="1:37" x14ac:dyDescent="0.2">
      <c r="X35" s="1"/>
      <c r="Y35" s="1"/>
      <c r="Z35" s="1"/>
      <c r="AA35" s="1"/>
      <c r="AB35" s="1"/>
      <c r="AC35" s="1"/>
      <c r="AD35" s="1"/>
      <c r="AE35" s="1"/>
      <c r="AF35" s="1"/>
      <c r="AG35" s="1"/>
      <c r="AH35" s="1"/>
      <c r="AI35" s="1"/>
      <c r="AJ35" s="1"/>
      <c r="AK35" s="1"/>
    </row>
    <row r="36" spans="1:37" ht="13.5" thickBot="1" x14ac:dyDescent="0.25">
      <c r="A36" s="12" t="s">
        <v>104</v>
      </c>
      <c r="B36" s="19"/>
      <c r="C36" s="19"/>
      <c r="D36" s="19"/>
      <c r="E36" s="19"/>
      <c r="F36" s="19"/>
      <c r="G36" s="19"/>
      <c r="H36" s="19"/>
      <c r="X36" s="1"/>
      <c r="Y36" s="1"/>
      <c r="Z36" s="1"/>
      <c r="AA36" s="1"/>
      <c r="AB36" s="1"/>
      <c r="AC36" s="1"/>
      <c r="AD36" s="1"/>
      <c r="AE36" s="1"/>
      <c r="AF36" s="1"/>
      <c r="AG36" s="1"/>
      <c r="AH36" s="1"/>
      <c r="AI36" s="1"/>
      <c r="AJ36" s="1"/>
      <c r="AK36" s="1"/>
    </row>
    <row r="37" spans="1:37" ht="13.5" thickBot="1" x14ac:dyDescent="0.25">
      <c r="A37" s="203"/>
      <c r="B37" s="204"/>
      <c r="C37" s="204"/>
      <c r="D37" s="204"/>
      <c r="E37" s="204"/>
      <c r="F37" s="204"/>
      <c r="G37" s="204"/>
      <c r="H37" s="204"/>
      <c r="I37" s="204"/>
      <c r="J37" s="204"/>
      <c r="K37" s="204"/>
      <c r="L37" s="204"/>
      <c r="M37" s="204"/>
      <c r="N37" s="204"/>
      <c r="O37" s="204"/>
      <c r="P37" s="204"/>
      <c r="Q37" s="204"/>
      <c r="R37" s="204"/>
      <c r="S37" s="204"/>
      <c r="T37" s="205"/>
      <c r="X37" s="1"/>
      <c r="Y37" s="1"/>
      <c r="Z37" s="1"/>
      <c r="AA37" s="1"/>
      <c r="AB37" s="1"/>
      <c r="AC37" s="1"/>
      <c r="AD37" s="1"/>
      <c r="AE37" s="1"/>
      <c r="AF37" s="1"/>
      <c r="AG37" s="1"/>
      <c r="AH37" s="1"/>
      <c r="AI37" s="1"/>
      <c r="AJ37" s="1"/>
      <c r="AK37" s="1"/>
    </row>
    <row r="38" spans="1:37" ht="13.5" thickBot="1" x14ac:dyDescent="0.25">
      <c r="A38" s="200" t="str">
        <f>+IF(A37="sx Wartefrist-abhängig","sx: 3 Monate Wartefrist mit Krankheits- und Unfalldeckung","sx")</f>
        <v>sx</v>
      </c>
      <c r="B38" s="201"/>
      <c r="C38" s="201"/>
      <c r="D38" s="201"/>
      <c r="E38" s="201"/>
      <c r="F38" s="201"/>
      <c r="G38" s="201"/>
      <c r="H38" s="201"/>
      <c r="I38" s="201"/>
      <c r="J38" s="201"/>
      <c r="K38" s="201"/>
      <c r="L38" s="201"/>
      <c r="M38" s="201"/>
      <c r="N38" s="201"/>
      <c r="O38" s="201"/>
      <c r="P38" s="201"/>
      <c r="Q38" s="201"/>
      <c r="R38" s="201"/>
      <c r="S38" s="201"/>
      <c r="T38" s="202"/>
      <c r="X38" s="1"/>
      <c r="Y38" s="1"/>
      <c r="Z38" s="1"/>
      <c r="AA38" s="1"/>
      <c r="AB38" s="1"/>
      <c r="AC38" s="1"/>
      <c r="AD38" s="1"/>
      <c r="AE38" s="1"/>
      <c r="AF38" s="1"/>
      <c r="AG38" s="1"/>
      <c r="AH38" s="1"/>
      <c r="AI38" s="1"/>
      <c r="AJ38" s="1"/>
      <c r="AK38" s="1"/>
    </row>
    <row r="39" spans="1:37" s="66" customFormat="1" ht="45" customHeight="1" thickBot="1" x14ac:dyDescent="0.25">
      <c r="A39" s="199" t="s">
        <v>36</v>
      </c>
      <c r="B39" s="193"/>
      <c r="C39" s="193"/>
      <c r="D39" s="193"/>
      <c r="E39" s="193"/>
      <c r="F39" s="193"/>
      <c r="G39" s="48"/>
      <c r="H39" s="193" t="s">
        <v>32</v>
      </c>
      <c r="I39" s="193"/>
      <c r="J39" s="193"/>
      <c r="K39" s="193"/>
      <c r="L39" s="193"/>
      <c r="M39" s="193"/>
      <c r="N39" s="48"/>
      <c r="O39" s="193" t="s">
        <v>37</v>
      </c>
      <c r="P39" s="193"/>
      <c r="Q39" s="193"/>
      <c r="R39" s="193"/>
      <c r="S39" s="193"/>
      <c r="T39" s="194"/>
      <c r="U39" s="33"/>
      <c r="V39" s="49"/>
      <c r="X39" s="2"/>
      <c r="Y39" s="2"/>
      <c r="Z39" s="2"/>
      <c r="AA39" s="2"/>
      <c r="AB39" s="2"/>
      <c r="AC39" s="2"/>
      <c r="AD39" s="2"/>
      <c r="AE39" s="2"/>
      <c r="AF39" s="2"/>
      <c r="AG39" s="2"/>
      <c r="AH39" s="2"/>
      <c r="AI39" s="2"/>
      <c r="AJ39" s="2"/>
      <c r="AK39" s="2"/>
    </row>
    <row r="40" spans="1:37" ht="13.5" customHeight="1" thickBot="1" x14ac:dyDescent="0.25">
      <c r="A40" s="190"/>
      <c r="B40" s="191"/>
      <c r="C40" s="191"/>
      <c r="D40" s="191"/>
      <c r="E40" s="191"/>
      <c r="F40" s="192"/>
      <c r="G40" s="5"/>
      <c r="H40" s="193">
        <f>+A40</f>
        <v>0</v>
      </c>
      <c r="I40" s="193"/>
      <c r="J40" s="193"/>
      <c r="K40" s="193"/>
      <c r="L40" s="193"/>
      <c r="M40" s="193"/>
      <c r="N40" s="5"/>
      <c r="O40" s="193">
        <f>+H40</f>
        <v>0</v>
      </c>
      <c r="P40" s="193"/>
      <c r="Q40" s="193"/>
      <c r="R40" s="193"/>
      <c r="S40" s="193"/>
      <c r="T40" s="194"/>
      <c r="X40" s="1"/>
      <c r="Y40" s="1"/>
      <c r="Z40" s="1"/>
      <c r="AA40" s="1"/>
      <c r="AB40" s="1"/>
      <c r="AC40" s="1"/>
      <c r="AD40" s="1"/>
      <c r="AE40" s="1"/>
      <c r="AF40" s="1"/>
      <c r="AG40" s="1"/>
      <c r="AH40" s="1"/>
      <c r="AI40" s="1"/>
      <c r="AJ40" s="1"/>
      <c r="AK40" s="1"/>
    </row>
    <row r="41" spans="1:37" x14ac:dyDescent="0.2">
      <c r="A41" s="14" t="s">
        <v>11</v>
      </c>
      <c r="B41" s="5">
        <f t="shared" ref="B41:D41" si="6">+C41-1</f>
        <v>-4</v>
      </c>
      <c r="C41" s="5">
        <f t="shared" si="6"/>
        <v>-3</v>
      </c>
      <c r="D41" s="5">
        <f t="shared" si="6"/>
        <v>-2</v>
      </c>
      <c r="E41" s="5">
        <f>+F41-1</f>
        <v>-1</v>
      </c>
      <c r="F41" s="5">
        <f>+F18</f>
        <v>0</v>
      </c>
      <c r="G41" s="5"/>
      <c r="H41" s="5" t="s">
        <v>11</v>
      </c>
      <c r="I41" s="5">
        <f>+B41</f>
        <v>-4</v>
      </c>
      <c r="J41" s="5">
        <f>+C41</f>
        <v>-3</v>
      </c>
      <c r="K41" s="5">
        <f>+D41</f>
        <v>-2</v>
      </c>
      <c r="L41" s="5">
        <f>+E41</f>
        <v>-1</v>
      </c>
      <c r="M41" s="5">
        <f>+F41</f>
        <v>0</v>
      </c>
      <c r="N41" s="5"/>
      <c r="O41" s="5" t="s">
        <v>11</v>
      </c>
      <c r="P41" s="5">
        <f>+B41</f>
        <v>-4</v>
      </c>
      <c r="Q41" s="5">
        <f>+C41</f>
        <v>-3</v>
      </c>
      <c r="R41" s="5">
        <f>+D41</f>
        <v>-2</v>
      </c>
      <c r="S41" s="5">
        <f>+E41</f>
        <v>-1</v>
      </c>
      <c r="T41" s="15">
        <f>+F41</f>
        <v>0</v>
      </c>
      <c r="X41" s="1"/>
      <c r="Y41" s="1"/>
      <c r="Z41" s="1"/>
      <c r="AA41" s="1"/>
      <c r="AB41" s="1"/>
      <c r="AC41" s="1"/>
      <c r="AD41" s="1"/>
      <c r="AE41" s="1"/>
      <c r="AF41" s="1"/>
      <c r="AG41" s="1"/>
      <c r="AH41" s="1"/>
      <c r="AI41" s="1"/>
      <c r="AJ41" s="1"/>
      <c r="AK41" s="1"/>
    </row>
    <row r="42" spans="1:37" x14ac:dyDescent="0.2">
      <c r="A42" s="14" t="s">
        <v>17</v>
      </c>
      <c r="B42" s="97"/>
      <c r="C42" s="97"/>
      <c r="D42" s="97"/>
      <c r="E42" s="97"/>
      <c r="F42" s="97"/>
      <c r="G42" s="5"/>
      <c r="H42" s="5" t="s">
        <v>17</v>
      </c>
      <c r="I42" s="97"/>
      <c r="J42" s="97"/>
      <c r="K42" s="97"/>
      <c r="L42" s="97"/>
      <c r="M42" s="97"/>
      <c r="N42" s="5"/>
      <c r="O42" s="5" t="s">
        <v>17</v>
      </c>
      <c r="P42" s="97"/>
      <c r="Q42" s="97"/>
      <c r="R42" s="97"/>
      <c r="S42" s="97"/>
      <c r="T42" s="99"/>
      <c r="X42" s="1"/>
      <c r="Y42" s="1"/>
      <c r="Z42" s="1"/>
      <c r="AA42" s="1"/>
      <c r="AB42" s="1"/>
      <c r="AC42" s="1"/>
      <c r="AD42" s="1"/>
      <c r="AE42" s="1"/>
      <c r="AF42" s="1"/>
      <c r="AG42" s="1"/>
      <c r="AH42" s="1"/>
      <c r="AI42" s="1"/>
      <c r="AJ42" s="1"/>
      <c r="AK42" s="1"/>
    </row>
    <row r="43" spans="1:37" x14ac:dyDescent="0.2">
      <c r="A43" s="14" t="s">
        <v>15</v>
      </c>
      <c r="B43" s="97"/>
      <c r="C43" s="97"/>
      <c r="D43" s="97"/>
      <c r="E43" s="97"/>
      <c r="F43" s="97"/>
      <c r="G43" s="5"/>
      <c r="H43" s="5" t="s">
        <v>15</v>
      </c>
      <c r="I43" s="97"/>
      <c r="J43" s="97"/>
      <c r="K43" s="97"/>
      <c r="L43" s="97"/>
      <c r="M43" s="97"/>
      <c r="N43" s="5"/>
      <c r="O43" s="5" t="s">
        <v>15</v>
      </c>
      <c r="P43" s="97"/>
      <c r="Q43" s="97"/>
      <c r="R43" s="97"/>
      <c r="S43" s="97"/>
      <c r="T43" s="99"/>
      <c r="X43" s="1"/>
      <c r="Y43" s="1"/>
      <c r="Z43" s="1"/>
      <c r="AA43" s="1"/>
      <c r="AB43" s="1"/>
      <c r="AC43" s="1"/>
      <c r="AD43" s="1"/>
      <c r="AE43" s="1"/>
      <c r="AF43" s="1"/>
      <c r="AG43" s="1"/>
      <c r="AH43" s="1"/>
      <c r="AI43" s="1"/>
      <c r="AJ43" s="1"/>
      <c r="AK43" s="1"/>
    </row>
    <row r="44" spans="1:37" ht="13.5" thickBot="1" x14ac:dyDescent="0.25">
      <c r="A44" s="16" t="s">
        <v>16</v>
      </c>
      <c r="B44" s="98"/>
      <c r="C44" s="98"/>
      <c r="D44" s="98"/>
      <c r="E44" s="98"/>
      <c r="F44" s="98"/>
      <c r="G44" s="17"/>
      <c r="H44" s="17" t="s">
        <v>16</v>
      </c>
      <c r="I44" s="98"/>
      <c r="J44" s="98"/>
      <c r="K44" s="98"/>
      <c r="L44" s="98"/>
      <c r="M44" s="98"/>
      <c r="N44" s="17"/>
      <c r="O44" s="17" t="s">
        <v>16</v>
      </c>
      <c r="P44" s="98"/>
      <c r="Q44" s="98"/>
      <c r="R44" s="98"/>
      <c r="S44" s="98"/>
      <c r="T44" s="100"/>
      <c r="X44" s="1"/>
      <c r="Y44" s="1"/>
      <c r="Z44" s="1"/>
      <c r="AA44" s="1"/>
      <c r="AB44" s="1"/>
      <c r="AC44" s="1"/>
      <c r="AD44" s="1"/>
      <c r="AE44" s="1"/>
      <c r="AF44" s="1"/>
      <c r="AG44" s="1"/>
      <c r="AH44" s="1"/>
      <c r="AI44" s="1"/>
      <c r="AJ44" s="1"/>
      <c r="AK44" s="1"/>
    </row>
    <row r="45" spans="1:37" x14ac:dyDescent="0.2">
      <c r="A45" s="31" t="s">
        <v>27</v>
      </c>
      <c r="B45" s="38"/>
      <c r="C45" s="38"/>
      <c r="D45" s="38"/>
      <c r="E45" s="38"/>
      <c r="F45" s="38"/>
      <c r="G45" s="38"/>
      <c r="H45" s="39" t="e">
        <f>+SUM(I42:M44)/SUM(B42:F44)</f>
        <v>#DIV/0!</v>
      </c>
      <c r="I45" s="40" t="e">
        <f>+SUM(I42:I44)/SUM(B42:B44)</f>
        <v>#DIV/0!</v>
      </c>
      <c r="J45" s="40" t="e">
        <f>+SUM(J42:J44)/SUM(C42:C44)</f>
        <v>#DIV/0!</v>
      </c>
      <c r="K45" s="40" t="e">
        <f>+SUM(K42:K44)/SUM(D42:D44)</f>
        <v>#DIV/0!</v>
      </c>
      <c r="L45" s="40" t="e">
        <f>+SUM(L42:L44)/SUM(E42:E44)</f>
        <v>#DIV/0!</v>
      </c>
      <c r="M45" s="40" t="e">
        <f>+SUM(M42:M44)/SUM(F42:F44)</f>
        <v>#DIV/0!</v>
      </c>
      <c r="N45" s="38"/>
      <c r="O45" s="39" t="e">
        <f>+SUM(P42:T44)/SUM(B42:F44)</f>
        <v>#DIV/0!</v>
      </c>
      <c r="P45" s="40" t="e">
        <f>+SUM(P42:P44)/SUM(B42:B44)</f>
        <v>#DIV/0!</v>
      </c>
      <c r="Q45" s="40" t="e">
        <f>+SUM(Q42:Q44)/SUM(C42:C44)</f>
        <v>#DIV/0!</v>
      </c>
      <c r="R45" s="40" t="e">
        <f>+SUM(R42:R44)/SUM(D42:D44)</f>
        <v>#DIV/0!</v>
      </c>
      <c r="S45" s="40" t="e">
        <f>+SUM(S42:S44)/SUM(E42:E44)</f>
        <v>#DIV/0!</v>
      </c>
      <c r="T45" s="41" t="e">
        <f>+SUM(T42:T44)/SUM(F42:F44)</f>
        <v>#DIV/0!</v>
      </c>
      <c r="U45" s="38"/>
      <c r="X45" s="1"/>
      <c r="Y45" s="1"/>
      <c r="Z45" s="1"/>
      <c r="AA45" s="1"/>
      <c r="AB45" s="1"/>
      <c r="AC45" s="1"/>
      <c r="AD45" s="1"/>
      <c r="AE45" s="1"/>
      <c r="AF45" s="1"/>
      <c r="AG45" s="1"/>
      <c r="AH45" s="1"/>
      <c r="AI45" s="1"/>
      <c r="AJ45" s="1"/>
      <c r="AK45" s="1"/>
    </row>
    <row r="46" spans="1:37" ht="13.5" thickBot="1" x14ac:dyDescent="0.25">
      <c r="A46" s="37" t="s">
        <v>1</v>
      </c>
      <c r="B46" s="42"/>
      <c r="C46" s="42"/>
      <c r="D46" s="42"/>
      <c r="E46" s="42"/>
      <c r="F46" s="42"/>
      <c r="G46" s="42"/>
      <c r="H46" s="43" t="e">
        <f t="shared" ref="H46:M46" si="7">1-H45</f>
        <v>#DIV/0!</v>
      </c>
      <c r="I46" s="44" t="e">
        <f t="shared" si="7"/>
        <v>#DIV/0!</v>
      </c>
      <c r="J46" s="44" t="e">
        <f t="shared" si="7"/>
        <v>#DIV/0!</v>
      </c>
      <c r="K46" s="44" t="e">
        <f t="shared" si="7"/>
        <v>#DIV/0!</v>
      </c>
      <c r="L46" s="44" t="e">
        <f t="shared" si="7"/>
        <v>#DIV/0!</v>
      </c>
      <c r="M46" s="44" t="e">
        <f t="shared" si="7"/>
        <v>#DIV/0!</v>
      </c>
      <c r="N46" s="42"/>
      <c r="O46" s="43" t="e">
        <f t="shared" ref="O46:T46" si="8">1-O45</f>
        <v>#DIV/0!</v>
      </c>
      <c r="P46" s="44" t="e">
        <f t="shared" si="8"/>
        <v>#DIV/0!</v>
      </c>
      <c r="Q46" s="44" t="e">
        <f t="shared" si="8"/>
        <v>#DIV/0!</v>
      </c>
      <c r="R46" s="44" t="e">
        <f t="shared" si="8"/>
        <v>#DIV/0!</v>
      </c>
      <c r="S46" s="44" t="e">
        <f t="shared" si="8"/>
        <v>#DIV/0!</v>
      </c>
      <c r="T46" s="45" t="e">
        <f t="shared" si="8"/>
        <v>#DIV/0!</v>
      </c>
      <c r="U46" s="38"/>
      <c r="V46" s="51" t="e">
        <f>+H45-O45</f>
        <v>#DIV/0!</v>
      </c>
      <c r="X46" s="1"/>
      <c r="Y46" s="1"/>
      <c r="Z46" s="1"/>
      <c r="AA46" s="1"/>
      <c r="AB46" s="1"/>
      <c r="AC46" s="1"/>
      <c r="AD46" s="1"/>
      <c r="AE46" s="1"/>
      <c r="AF46" s="1"/>
      <c r="AG46" s="1"/>
      <c r="AH46" s="1"/>
      <c r="AI46" s="1"/>
      <c r="AJ46" s="1"/>
      <c r="AK46" s="1"/>
    </row>
    <row r="47" spans="1:37" ht="13.5" thickBot="1" x14ac:dyDescent="0.25">
      <c r="X47" s="1"/>
      <c r="Y47" s="1"/>
      <c r="Z47" s="1"/>
      <c r="AA47" s="1"/>
      <c r="AB47" s="1"/>
      <c r="AC47" s="1"/>
      <c r="AD47" s="1"/>
      <c r="AE47" s="1"/>
      <c r="AF47" s="1"/>
      <c r="AG47" s="1"/>
      <c r="AH47" s="1"/>
      <c r="AI47" s="1"/>
      <c r="AJ47" s="1"/>
      <c r="AK47" s="1"/>
    </row>
    <row r="48" spans="1:37" ht="13.5" thickBot="1" x14ac:dyDescent="0.25">
      <c r="A48" s="195" t="str">
        <f>+IF(A37="sx Wartefrist-abhängig","sx: 24 Monate Wartefrist mit Krankheitsdeckung","")</f>
        <v/>
      </c>
      <c r="B48" s="196"/>
      <c r="C48" s="196"/>
      <c r="D48" s="196"/>
      <c r="E48" s="196"/>
      <c r="F48" s="196"/>
      <c r="G48" s="196"/>
      <c r="H48" s="196"/>
      <c r="I48" s="196"/>
      <c r="J48" s="196"/>
      <c r="K48" s="196"/>
      <c r="L48" s="196"/>
      <c r="M48" s="196"/>
      <c r="N48" s="196"/>
      <c r="O48" s="196"/>
      <c r="P48" s="196"/>
      <c r="Q48" s="196"/>
      <c r="R48" s="196"/>
      <c r="S48" s="196"/>
      <c r="T48" s="197"/>
      <c r="X48" s="1"/>
      <c r="Y48" s="1"/>
      <c r="Z48" s="1"/>
      <c r="AA48" s="1"/>
      <c r="AB48" s="1"/>
      <c r="AC48" s="1"/>
      <c r="AD48" s="1"/>
      <c r="AE48" s="1"/>
      <c r="AF48" s="1"/>
      <c r="AG48" s="1"/>
      <c r="AH48" s="1"/>
      <c r="AI48" s="1"/>
      <c r="AJ48" s="1"/>
      <c r="AK48" s="1"/>
    </row>
    <row r="49" spans="1:37" ht="45" customHeight="1" thickBot="1" x14ac:dyDescent="0.25">
      <c r="A49" s="198" t="s">
        <v>36</v>
      </c>
      <c r="B49" s="188"/>
      <c r="C49" s="188"/>
      <c r="D49" s="188"/>
      <c r="E49" s="188"/>
      <c r="F49" s="188"/>
      <c r="G49" s="47"/>
      <c r="H49" s="188" t="s">
        <v>32</v>
      </c>
      <c r="I49" s="188"/>
      <c r="J49" s="188"/>
      <c r="K49" s="188"/>
      <c r="L49" s="188"/>
      <c r="M49" s="188"/>
      <c r="N49" s="47"/>
      <c r="O49" s="188" t="s">
        <v>37</v>
      </c>
      <c r="P49" s="188"/>
      <c r="Q49" s="188"/>
      <c r="R49" s="188"/>
      <c r="S49" s="188"/>
      <c r="T49" s="189"/>
      <c r="U49" s="33"/>
      <c r="X49" s="1"/>
      <c r="Y49" s="1"/>
      <c r="Z49" s="1"/>
      <c r="AA49" s="1"/>
      <c r="AB49" s="1"/>
      <c r="AC49" s="1"/>
      <c r="AD49" s="1"/>
      <c r="AE49" s="1"/>
      <c r="AF49" s="1"/>
      <c r="AG49" s="1"/>
      <c r="AH49" s="1"/>
      <c r="AI49" s="1"/>
      <c r="AJ49" s="1"/>
      <c r="AK49" s="1"/>
    </row>
    <row r="50" spans="1:37" ht="13.5" customHeight="1" thickBot="1" x14ac:dyDescent="0.25">
      <c r="A50" s="190"/>
      <c r="B50" s="191"/>
      <c r="C50" s="191"/>
      <c r="D50" s="191"/>
      <c r="E50" s="191"/>
      <c r="F50" s="192"/>
      <c r="G50" s="5"/>
      <c r="H50" s="193">
        <f>+A50</f>
        <v>0</v>
      </c>
      <c r="I50" s="193"/>
      <c r="J50" s="193"/>
      <c r="K50" s="193"/>
      <c r="L50" s="193"/>
      <c r="M50" s="193"/>
      <c r="N50" s="5"/>
      <c r="O50" s="193">
        <f>+H50</f>
        <v>0</v>
      </c>
      <c r="P50" s="193"/>
      <c r="Q50" s="193"/>
      <c r="R50" s="193"/>
      <c r="S50" s="193"/>
      <c r="T50" s="194"/>
      <c r="X50" s="1"/>
      <c r="Y50" s="1"/>
      <c r="Z50" s="1"/>
      <c r="AA50" s="1"/>
      <c r="AB50" s="1"/>
      <c r="AC50" s="1"/>
      <c r="AD50" s="1"/>
      <c r="AE50" s="1"/>
      <c r="AF50" s="1"/>
      <c r="AG50" s="1"/>
      <c r="AH50" s="1"/>
      <c r="AI50" s="1"/>
      <c r="AJ50" s="1"/>
      <c r="AK50" s="1"/>
    </row>
    <row r="51" spans="1:37" x14ac:dyDescent="0.2">
      <c r="A51" s="14" t="s">
        <v>11</v>
      </c>
      <c r="B51" s="5">
        <f t="shared" ref="B51:D51" si="9">+C51-1</f>
        <v>-4</v>
      </c>
      <c r="C51" s="5">
        <f t="shared" si="9"/>
        <v>-3</v>
      </c>
      <c r="D51" s="5">
        <f t="shared" si="9"/>
        <v>-2</v>
      </c>
      <c r="E51" s="5">
        <f>+F51-1</f>
        <v>-1</v>
      </c>
      <c r="F51" s="5">
        <f>+F28</f>
        <v>0</v>
      </c>
      <c r="G51" s="5"/>
      <c r="H51" s="5" t="s">
        <v>11</v>
      </c>
      <c r="I51" s="5">
        <f>+B51</f>
        <v>-4</v>
      </c>
      <c r="J51" s="5">
        <f>+C51</f>
        <v>-3</v>
      </c>
      <c r="K51" s="5">
        <f>+D51</f>
        <v>-2</v>
      </c>
      <c r="L51" s="5">
        <f>+E51</f>
        <v>-1</v>
      </c>
      <c r="M51" s="5">
        <f>+F51</f>
        <v>0</v>
      </c>
      <c r="N51" s="5"/>
      <c r="O51" s="5" t="s">
        <v>11</v>
      </c>
      <c r="P51" s="5">
        <f>+B51</f>
        <v>-4</v>
      </c>
      <c r="Q51" s="5">
        <f>+C51</f>
        <v>-3</v>
      </c>
      <c r="R51" s="5">
        <f>+D51</f>
        <v>-2</v>
      </c>
      <c r="S51" s="5">
        <f>+E51</f>
        <v>-1</v>
      </c>
      <c r="T51" s="15">
        <f>+F51</f>
        <v>0</v>
      </c>
      <c r="X51" s="1"/>
      <c r="Y51" s="1"/>
      <c r="Z51" s="1"/>
      <c r="AA51" s="1"/>
      <c r="AB51" s="1"/>
      <c r="AC51" s="1"/>
      <c r="AD51" s="1"/>
      <c r="AE51" s="1"/>
      <c r="AF51" s="1"/>
      <c r="AG51" s="1"/>
      <c r="AH51" s="1"/>
      <c r="AI51" s="1"/>
      <c r="AJ51" s="1"/>
      <c r="AK51" s="1"/>
    </row>
    <row r="52" spans="1:37" x14ac:dyDescent="0.2">
      <c r="A52" s="14" t="s">
        <v>17</v>
      </c>
      <c r="B52" s="97"/>
      <c r="C52" s="97"/>
      <c r="D52" s="97"/>
      <c r="E52" s="97"/>
      <c r="F52" s="97"/>
      <c r="G52" s="5"/>
      <c r="H52" s="5" t="s">
        <v>17</v>
      </c>
      <c r="I52" s="97"/>
      <c r="J52" s="97"/>
      <c r="K52" s="97"/>
      <c r="L52" s="97"/>
      <c r="M52" s="97"/>
      <c r="N52" s="5"/>
      <c r="O52" s="5" t="s">
        <v>17</v>
      </c>
      <c r="P52" s="97"/>
      <c r="Q52" s="97"/>
      <c r="R52" s="97"/>
      <c r="S52" s="97"/>
      <c r="T52" s="99"/>
      <c r="X52" s="1"/>
      <c r="Y52" s="1"/>
      <c r="Z52" s="1"/>
      <c r="AA52" s="1"/>
      <c r="AB52" s="1"/>
      <c r="AC52" s="1"/>
      <c r="AD52" s="1"/>
      <c r="AE52" s="1"/>
      <c r="AF52" s="1"/>
      <c r="AG52" s="1"/>
      <c r="AH52" s="1"/>
      <c r="AI52" s="1"/>
      <c r="AJ52" s="1"/>
      <c r="AK52" s="1"/>
    </row>
    <row r="53" spans="1:37" x14ac:dyDescent="0.2">
      <c r="A53" s="14" t="s">
        <v>15</v>
      </c>
      <c r="B53" s="97"/>
      <c r="C53" s="97"/>
      <c r="D53" s="97"/>
      <c r="E53" s="97"/>
      <c r="F53" s="97"/>
      <c r="G53" s="5"/>
      <c r="H53" s="5" t="s">
        <v>15</v>
      </c>
      <c r="I53" s="97"/>
      <c r="J53" s="97"/>
      <c r="K53" s="97"/>
      <c r="L53" s="97"/>
      <c r="M53" s="97"/>
      <c r="N53" s="5"/>
      <c r="O53" s="5" t="s">
        <v>15</v>
      </c>
      <c r="P53" s="97"/>
      <c r="Q53" s="97"/>
      <c r="R53" s="97"/>
      <c r="S53" s="97"/>
      <c r="T53" s="99"/>
      <c r="X53" s="1"/>
      <c r="Y53" s="1"/>
      <c r="Z53" s="1"/>
      <c r="AA53" s="1"/>
      <c r="AB53" s="1"/>
      <c r="AC53" s="1"/>
      <c r="AD53" s="1"/>
      <c r="AE53" s="1"/>
      <c r="AF53" s="1"/>
      <c r="AG53" s="1"/>
      <c r="AH53" s="1"/>
      <c r="AI53" s="1"/>
      <c r="AJ53" s="1"/>
      <c r="AK53" s="1"/>
    </row>
    <row r="54" spans="1:37" ht="13.5" thickBot="1" x14ac:dyDescent="0.25">
      <c r="A54" s="16" t="s">
        <v>16</v>
      </c>
      <c r="B54" s="98"/>
      <c r="C54" s="98"/>
      <c r="D54" s="98"/>
      <c r="E54" s="98"/>
      <c r="F54" s="98"/>
      <c r="G54" s="17"/>
      <c r="H54" s="17" t="s">
        <v>16</v>
      </c>
      <c r="I54" s="98"/>
      <c r="J54" s="98"/>
      <c r="K54" s="98"/>
      <c r="L54" s="98"/>
      <c r="M54" s="98"/>
      <c r="N54" s="17"/>
      <c r="O54" s="17" t="s">
        <v>16</v>
      </c>
      <c r="P54" s="98"/>
      <c r="Q54" s="98"/>
      <c r="R54" s="98"/>
      <c r="S54" s="98"/>
      <c r="T54" s="100"/>
      <c r="X54" s="1"/>
      <c r="Y54" s="1"/>
      <c r="Z54" s="1"/>
      <c r="AA54" s="1"/>
      <c r="AB54" s="1"/>
      <c r="AC54" s="1"/>
      <c r="AD54" s="1"/>
      <c r="AE54" s="1"/>
      <c r="AF54" s="1"/>
      <c r="AG54" s="1"/>
      <c r="AH54" s="1"/>
      <c r="AI54" s="1"/>
      <c r="AJ54" s="1"/>
      <c r="AK54" s="1"/>
    </row>
    <row r="55" spans="1:37" x14ac:dyDescent="0.2">
      <c r="A55" s="31" t="s">
        <v>27</v>
      </c>
      <c r="B55" s="38"/>
      <c r="C55" s="38"/>
      <c r="D55" s="38"/>
      <c r="E55" s="38"/>
      <c r="F55" s="38"/>
      <c r="G55" s="38"/>
      <c r="H55" s="39" t="e">
        <f>+SUM(I52:M54)/SUM(B52:F54)</f>
        <v>#DIV/0!</v>
      </c>
      <c r="I55" s="40" t="e">
        <f>+SUM(I52:I54)/SUM(B52:B54)</f>
        <v>#DIV/0!</v>
      </c>
      <c r="J55" s="40" t="e">
        <f>+SUM(J52:J54)/SUM(C52:C54)</f>
        <v>#DIV/0!</v>
      </c>
      <c r="K55" s="40" t="e">
        <f>+SUM(K52:K54)/SUM(D52:D54)</f>
        <v>#DIV/0!</v>
      </c>
      <c r="L55" s="40" t="e">
        <f>+SUM(L52:L54)/SUM(E52:E54)</f>
        <v>#DIV/0!</v>
      </c>
      <c r="M55" s="40" t="e">
        <f>+SUM(M52:M54)/SUM(F52:F54)</f>
        <v>#DIV/0!</v>
      </c>
      <c r="N55" s="38"/>
      <c r="O55" s="39" t="e">
        <f>+SUM(P52:T54)/SUM(B52:F54)</f>
        <v>#DIV/0!</v>
      </c>
      <c r="P55" s="40" t="e">
        <f>+SUM(P52:P54)/SUM(B52:B54)</f>
        <v>#DIV/0!</v>
      </c>
      <c r="Q55" s="40" t="e">
        <f>+SUM(Q52:Q54)/SUM(C52:C54)</f>
        <v>#DIV/0!</v>
      </c>
      <c r="R55" s="40" t="e">
        <f>+SUM(R52:R54)/SUM(D52:D54)</f>
        <v>#DIV/0!</v>
      </c>
      <c r="S55" s="40" t="e">
        <f>+SUM(S52:S54)/SUM(E52:E54)</f>
        <v>#DIV/0!</v>
      </c>
      <c r="T55" s="41" t="e">
        <f>+SUM(T52:T54)/SUM(F52:F54)</f>
        <v>#DIV/0!</v>
      </c>
      <c r="U55" s="38"/>
      <c r="X55" s="1"/>
      <c r="Y55" s="1"/>
      <c r="Z55" s="1"/>
      <c r="AA55" s="1"/>
      <c r="AB55" s="1"/>
      <c r="AC55" s="1"/>
      <c r="AD55" s="1"/>
      <c r="AE55" s="1"/>
      <c r="AF55" s="1"/>
      <c r="AG55" s="1"/>
      <c r="AH55" s="1"/>
      <c r="AI55" s="1"/>
      <c r="AJ55" s="1"/>
      <c r="AK55" s="1"/>
    </row>
    <row r="56" spans="1:37" ht="13.5" thickBot="1" x14ac:dyDescent="0.25">
      <c r="A56" s="37" t="s">
        <v>1</v>
      </c>
      <c r="B56" s="42"/>
      <c r="C56" s="42"/>
      <c r="D56" s="42"/>
      <c r="E56" s="42"/>
      <c r="F56" s="42"/>
      <c r="G56" s="42"/>
      <c r="H56" s="43" t="e">
        <f t="shared" ref="H56:M56" si="10">1-H55</f>
        <v>#DIV/0!</v>
      </c>
      <c r="I56" s="44" t="e">
        <f t="shared" si="10"/>
        <v>#DIV/0!</v>
      </c>
      <c r="J56" s="44" t="e">
        <f t="shared" si="10"/>
        <v>#DIV/0!</v>
      </c>
      <c r="K56" s="44" t="e">
        <f t="shared" si="10"/>
        <v>#DIV/0!</v>
      </c>
      <c r="L56" s="44" t="e">
        <f t="shared" si="10"/>
        <v>#DIV/0!</v>
      </c>
      <c r="M56" s="44" t="e">
        <f t="shared" si="10"/>
        <v>#DIV/0!</v>
      </c>
      <c r="N56" s="42"/>
      <c r="O56" s="43" t="e">
        <f t="shared" ref="O56:T56" si="11">1-O55</f>
        <v>#DIV/0!</v>
      </c>
      <c r="P56" s="44" t="e">
        <f t="shared" si="11"/>
        <v>#DIV/0!</v>
      </c>
      <c r="Q56" s="44" t="e">
        <f t="shared" si="11"/>
        <v>#DIV/0!</v>
      </c>
      <c r="R56" s="44" t="e">
        <f t="shared" si="11"/>
        <v>#DIV/0!</v>
      </c>
      <c r="S56" s="44" t="e">
        <f t="shared" si="11"/>
        <v>#DIV/0!</v>
      </c>
      <c r="T56" s="45" t="e">
        <f t="shared" si="11"/>
        <v>#DIV/0!</v>
      </c>
      <c r="U56" s="38"/>
      <c r="V56" s="95" t="e">
        <f>+H55-O55</f>
        <v>#DIV/0!</v>
      </c>
      <c r="X56" s="1"/>
      <c r="Y56" s="1"/>
      <c r="Z56" s="1"/>
      <c r="AA56" s="1"/>
      <c r="AB56" s="1"/>
      <c r="AC56" s="1"/>
      <c r="AD56" s="1"/>
      <c r="AE56" s="1"/>
      <c r="AF56" s="1"/>
      <c r="AG56" s="1"/>
      <c r="AH56" s="1"/>
      <c r="AI56" s="1"/>
      <c r="AJ56" s="1"/>
      <c r="AK56" s="1"/>
    </row>
    <row r="57" spans="1:37" x14ac:dyDescent="0.2">
      <c r="X57" s="1"/>
      <c r="Y57" s="1"/>
      <c r="Z57" s="1"/>
      <c r="AA57" s="1"/>
      <c r="AB57" s="1"/>
      <c r="AC57" s="1"/>
      <c r="AD57" s="1"/>
      <c r="AE57" s="1"/>
      <c r="AF57" s="1"/>
      <c r="AG57" s="1"/>
      <c r="AH57" s="1"/>
      <c r="AI57" s="1"/>
      <c r="AJ57" s="1"/>
      <c r="AK57" s="1"/>
    </row>
    <row r="58" spans="1:37" x14ac:dyDescent="0.2">
      <c r="A58" s="18"/>
      <c r="B58" s="18"/>
      <c r="C58" s="18"/>
      <c r="D58" s="18"/>
      <c r="E58" s="18"/>
      <c r="F58" s="18"/>
      <c r="G58" s="18"/>
      <c r="H58" s="18"/>
      <c r="I58" s="18"/>
      <c r="J58" s="18"/>
      <c r="K58" s="18"/>
      <c r="L58" s="18"/>
      <c r="M58" s="18"/>
      <c r="N58" s="18"/>
      <c r="O58" s="18"/>
      <c r="P58" s="18"/>
      <c r="Q58" s="18"/>
      <c r="R58" s="18"/>
      <c r="S58" s="18"/>
      <c r="T58" s="18"/>
      <c r="X58" s="1"/>
      <c r="Y58" s="1"/>
      <c r="Z58" s="1"/>
      <c r="AA58" s="1"/>
      <c r="AB58" s="1"/>
      <c r="AC58" s="1"/>
      <c r="AD58" s="1"/>
      <c r="AE58" s="1"/>
      <c r="AF58" s="1"/>
      <c r="AG58" s="1"/>
      <c r="AH58" s="1"/>
      <c r="AI58" s="1"/>
      <c r="AJ58" s="1"/>
      <c r="AK58" s="1"/>
    </row>
    <row r="59" spans="1:37" x14ac:dyDescent="0.2">
      <c r="X59" s="1"/>
      <c r="Y59" s="1"/>
      <c r="Z59" s="1"/>
      <c r="AA59" s="1"/>
      <c r="AB59" s="1"/>
      <c r="AC59" s="1"/>
      <c r="AD59" s="1"/>
      <c r="AE59" s="1"/>
      <c r="AF59" s="1"/>
      <c r="AG59" s="1"/>
      <c r="AH59" s="1"/>
      <c r="AI59" s="1"/>
      <c r="AJ59" s="1"/>
      <c r="AK59" s="1"/>
    </row>
    <row r="60" spans="1:37" ht="13.5" thickBot="1" x14ac:dyDescent="0.25">
      <c r="A60" s="12" t="s">
        <v>19</v>
      </c>
      <c r="B60" s="19"/>
      <c r="C60" s="19"/>
      <c r="X60" s="1"/>
      <c r="Y60" s="1"/>
      <c r="Z60" s="1"/>
      <c r="AA60" s="1"/>
      <c r="AB60" s="1"/>
      <c r="AC60" s="1"/>
      <c r="AD60" s="1"/>
      <c r="AE60" s="1"/>
      <c r="AF60" s="1"/>
      <c r="AG60" s="1"/>
      <c r="AH60" s="1"/>
      <c r="AI60" s="1"/>
      <c r="AJ60" s="1"/>
      <c r="AK60" s="1"/>
    </row>
    <row r="61" spans="1:37" ht="44.25" customHeight="1" thickBot="1" x14ac:dyDescent="0.25">
      <c r="A61" s="186" t="s">
        <v>71</v>
      </c>
      <c r="B61" s="187"/>
      <c r="C61" s="187"/>
      <c r="D61" s="187"/>
      <c r="E61" s="187"/>
      <c r="F61" s="187"/>
      <c r="G61" s="13"/>
      <c r="H61" s="188" t="s">
        <v>73</v>
      </c>
      <c r="I61" s="188"/>
      <c r="J61" s="188"/>
      <c r="K61" s="188"/>
      <c r="L61" s="188"/>
      <c r="M61" s="188"/>
      <c r="N61" s="13"/>
      <c r="O61" s="188" t="s">
        <v>74</v>
      </c>
      <c r="P61" s="188"/>
      <c r="Q61" s="188"/>
      <c r="R61" s="188"/>
      <c r="S61" s="188"/>
      <c r="T61" s="189"/>
      <c r="V61" s="49"/>
      <c r="X61" s="1"/>
      <c r="Y61" s="1"/>
      <c r="Z61" s="1"/>
      <c r="AA61" s="1"/>
      <c r="AB61" s="1"/>
      <c r="AC61" s="1"/>
      <c r="AD61" s="1"/>
      <c r="AE61" s="1"/>
      <c r="AF61" s="1"/>
      <c r="AG61" s="1"/>
      <c r="AH61" s="1"/>
      <c r="AI61" s="1"/>
      <c r="AJ61" s="1"/>
      <c r="AK61" s="1"/>
    </row>
    <row r="62" spans="1:37" ht="13.5" thickBot="1" x14ac:dyDescent="0.25">
      <c r="A62" s="190"/>
      <c r="B62" s="191"/>
      <c r="C62" s="191"/>
      <c r="D62" s="191"/>
      <c r="E62" s="191"/>
      <c r="F62" s="192"/>
      <c r="G62" s="5"/>
      <c r="H62" s="193">
        <f>+A62</f>
        <v>0</v>
      </c>
      <c r="I62" s="193"/>
      <c r="J62" s="193"/>
      <c r="K62" s="193"/>
      <c r="L62" s="193"/>
      <c r="M62" s="193"/>
      <c r="N62" s="5"/>
      <c r="O62" s="193">
        <f>+H62</f>
        <v>0</v>
      </c>
      <c r="P62" s="193"/>
      <c r="Q62" s="193"/>
      <c r="R62" s="193"/>
      <c r="S62" s="193"/>
      <c r="T62" s="194"/>
      <c r="X62" s="1"/>
      <c r="Y62" s="1"/>
      <c r="Z62" s="1"/>
      <c r="AA62" s="1"/>
      <c r="AB62" s="1"/>
      <c r="AC62" s="1"/>
      <c r="AD62" s="1"/>
      <c r="AE62" s="1"/>
      <c r="AF62" s="1"/>
      <c r="AG62" s="1"/>
      <c r="AH62" s="1"/>
      <c r="AI62" s="1"/>
      <c r="AJ62" s="1"/>
      <c r="AK62" s="1"/>
    </row>
    <row r="63" spans="1:37" ht="13.5" thickBot="1" x14ac:dyDescent="0.25">
      <c r="A63" s="14" t="s">
        <v>11</v>
      </c>
      <c r="B63" s="5">
        <f>+C63-1</f>
        <v>-4</v>
      </c>
      <c r="C63" s="5">
        <f>+D63-1</f>
        <v>-3</v>
      </c>
      <c r="D63" s="5">
        <f>+E63-1</f>
        <v>-2</v>
      </c>
      <c r="E63" s="5">
        <f>+F63-1</f>
        <v>-1</v>
      </c>
      <c r="F63" s="96"/>
      <c r="G63" s="5"/>
      <c r="H63" s="5" t="s">
        <v>11</v>
      </c>
      <c r="I63" s="5">
        <f>+B63</f>
        <v>-4</v>
      </c>
      <c r="J63" s="5">
        <f>+C63</f>
        <v>-3</v>
      </c>
      <c r="K63" s="5">
        <f>+D63</f>
        <v>-2</v>
      </c>
      <c r="L63" s="5">
        <f>+E63</f>
        <v>-1</v>
      </c>
      <c r="M63" s="5">
        <f>+F63</f>
        <v>0</v>
      </c>
      <c r="N63" s="5"/>
      <c r="O63" s="5" t="s">
        <v>11</v>
      </c>
      <c r="P63" s="5">
        <f>+B63</f>
        <v>-4</v>
      </c>
      <c r="Q63" s="5">
        <f>+C63</f>
        <v>-3</v>
      </c>
      <c r="R63" s="5">
        <f>+D63</f>
        <v>-2</v>
      </c>
      <c r="S63" s="5">
        <f>+E63</f>
        <v>-1</v>
      </c>
      <c r="T63" s="15">
        <f>+F63</f>
        <v>0</v>
      </c>
      <c r="X63" s="1"/>
      <c r="Y63" s="1"/>
      <c r="Z63" s="1"/>
      <c r="AA63" s="1"/>
      <c r="AB63" s="1"/>
      <c r="AC63" s="1"/>
      <c r="AD63" s="1"/>
      <c r="AE63" s="1"/>
      <c r="AF63" s="1"/>
      <c r="AG63" s="1"/>
      <c r="AH63" s="1"/>
      <c r="AI63" s="1"/>
      <c r="AJ63" s="1"/>
      <c r="AK63" s="1"/>
    </row>
    <row r="64" spans="1:37" x14ac:dyDescent="0.2">
      <c r="A64" s="14" t="s">
        <v>102</v>
      </c>
      <c r="B64" s="97"/>
      <c r="C64" s="97"/>
      <c r="D64" s="97"/>
      <c r="E64" s="97"/>
      <c r="F64" s="97"/>
      <c r="G64" s="5"/>
      <c r="H64" s="5" t="s">
        <v>102</v>
      </c>
      <c r="I64" s="97"/>
      <c r="J64" s="97"/>
      <c r="K64" s="97"/>
      <c r="L64" s="97"/>
      <c r="M64" s="97"/>
      <c r="N64" s="5"/>
      <c r="O64" s="5" t="s">
        <v>102</v>
      </c>
      <c r="P64" s="97"/>
      <c r="Q64" s="97"/>
      <c r="R64" s="97"/>
      <c r="S64" s="97"/>
      <c r="T64" s="99"/>
      <c r="V64" s="50"/>
      <c r="X64" s="1"/>
      <c r="Y64" s="1"/>
      <c r="Z64" s="1"/>
      <c r="AA64" s="1"/>
      <c r="AB64" s="1"/>
      <c r="AC64" s="1"/>
      <c r="AD64" s="1"/>
      <c r="AE64" s="1"/>
      <c r="AF64" s="1"/>
      <c r="AG64" s="1"/>
      <c r="AH64" s="1"/>
      <c r="AI64" s="1"/>
      <c r="AJ64" s="1"/>
      <c r="AK64" s="1"/>
    </row>
    <row r="65" spans="1:37" x14ac:dyDescent="0.2">
      <c r="A65" s="14" t="s">
        <v>103</v>
      </c>
      <c r="B65" s="97"/>
      <c r="C65" s="97"/>
      <c r="D65" s="97"/>
      <c r="E65" s="97"/>
      <c r="F65" s="97"/>
      <c r="G65" s="5"/>
      <c r="H65" s="5" t="s">
        <v>103</v>
      </c>
      <c r="I65" s="97"/>
      <c r="J65" s="97"/>
      <c r="K65" s="97"/>
      <c r="L65" s="97"/>
      <c r="M65" s="97"/>
      <c r="N65" s="5"/>
      <c r="O65" s="5" t="s">
        <v>103</v>
      </c>
      <c r="P65" s="97"/>
      <c r="Q65" s="97"/>
      <c r="R65" s="97"/>
      <c r="S65" s="97"/>
      <c r="T65" s="99"/>
      <c r="X65" s="1"/>
      <c r="Y65" s="1"/>
      <c r="Z65" s="1"/>
      <c r="AA65" s="1"/>
      <c r="AB65" s="1"/>
      <c r="AC65" s="1"/>
      <c r="AD65" s="1"/>
      <c r="AE65" s="1"/>
      <c r="AF65" s="1"/>
      <c r="AG65" s="1"/>
      <c r="AH65" s="1"/>
      <c r="AI65" s="1"/>
      <c r="AJ65" s="1"/>
      <c r="AK65" s="1"/>
    </row>
    <row r="66" spans="1:37" ht="13.5" thickBot="1" x14ac:dyDescent="0.25">
      <c r="A66" s="16" t="s">
        <v>72</v>
      </c>
      <c r="B66" s="98"/>
      <c r="C66" s="98"/>
      <c r="D66" s="98"/>
      <c r="E66" s="98"/>
      <c r="F66" s="98"/>
      <c r="G66" s="17"/>
      <c r="H66" s="17" t="s">
        <v>72</v>
      </c>
      <c r="I66" s="98"/>
      <c r="J66" s="98"/>
      <c r="K66" s="98"/>
      <c r="L66" s="98"/>
      <c r="M66" s="98"/>
      <c r="N66" s="17"/>
      <c r="O66" s="17" t="s">
        <v>72</v>
      </c>
      <c r="P66" s="98"/>
      <c r="Q66" s="98"/>
      <c r="R66" s="98"/>
      <c r="S66" s="98"/>
      <c r="T66" s="100"/>
      <c r="X66" s="1"/>
      <c r="Y66" s="1"/>
      <c r="Z66" s="1"/>
      <c r="AA66" s="1"/>
      <c r="AB66" s="1"/>
      <c r="AC66" s="1"/>
      <c r="AD66" s="1"/>
      <c r="AE66" s="1"/>
      <c r="AF66" s="1"/>
      <c r="AG66" s="1"/>
      <c r="AH66" s="1"/>
      <c r="AI66" s="1"/>
      <c r="AJ66" s="1"/>
      <c r="AK66" s="1"/>
    </row>
    <row r="67" spans="1:37" x14ac:dyDescent="0.2">
      <c r="A67" s="31" t="s">
        <v>27</v>
      </c>
      <c r="B67" s="38"/>
      <c r="C67" s="38"/>
      <c r="D67" s="38"/>
      <c r="E67" s="38"/>
      <c r="F67" s="38"/>
      <c r="G67" s="38"/>
      <c r="H67" s="39" t="e">
        <f>+SUM(I64:M66)/SUM(B64:F66)</f>
        <v>#DIV/0!</v>
      </c>
      <c r="I67" s="40" t="e">
        <f>+SUM(I64:I66)/SUM(B64:B66)</f>
        <v>#DIV/0!</v>
      </c>
      <c r="J67" s="40" t="e">
        <f>+SUM(J64:J66)/SUM(C64:C66)</f>
        <v>#DIV/0!</v>
      </c>
      <c r="K67" s="40" t="e">
        <f>+SUM(K64:K66)/SUM(D64:D66)</f>
        <v>#DIV/0!</v>
      </c>
      <c r="L67" s="40" t="e">
        <f>+SUM(L64:L66)/SUM(E64:E66)</f>
        <v>#DIV/0!</v>
      </c>
      <c r="M67" s="40" t="e">
        <f>+SUM(M64:M66)/SUM(F64:F66)</f>
        <v>#DIV/0!</v>
      </c>
      <c r="N67" s="38"/>
      <c r="O67" s="39" t="e">
        <f>+SUM(P64:T66)/SUM(B64:F66)</f>
        <v>#DIV/0!</v>
      </c>
      <c r="P67" s="40" t="e">
        <f>+SUM(P64:P66)/SUM(B64:B66)</f>
        <v>#DIV/0!</v>
      </c>
      <c r="Q67" s="40" t="e">
        <f>+SUM(Q64:Q66)/SUM(C64:C66)</f>
        <v>#DIV/0!</v>
      </c>
      <c r="R67" s="40" t="e">
        <f>+SUM(R64:R66)/SUM(D64:D66)</f>
        <v>#DIV/0!</v>
      </c>
      <c r="S67" s="40" t="e">
        <f>+SUM(S64:S66)/SUM(E64:E66)</f>
        <v>#DIV/0!</v>
      </c>
      <c r="T67" s="41" t="e">
        <f>+SUM(T64:T66)/SUM(F64:F66)</f>
        <v>#DIV/0!</v>
      </c>
      <c r="U67" s="38"/>
      <c r="X67" s="1"/>
      <c r="Y67" s="1"/>
      <c r="Z67" s="1"/>
      <c r="AA67" s="1"/>
      <c r="AB67" s="1"/>
      <c r="AC67" s="1"/>
      <c r="AD67" s="1"/>
      <c r="AE67" s="1"/>
      <c r="AF67" s="1"/>
      <c r="AG67" s="1"/>
      <c r="AH67" s="1"/>
      <c r="AI67" s="1"/>
      <c r="AJ67" s="1"/>
      <c r="AK67" s="1"/>
    </row>
    <row r="68" spans="1:37" ht="13.5" thickBot="1" x14ac:dyDescent="0.25">
      <c r="A68" s="37" t="s">
        <v>1</v>
      </c>
      <c r="B68" s="42"/>
      <c r="C68" s="42"/>
      <c r="D68" s="42"/>
      <c r="E68" s="42"/>
      <c r="F68" s="42"/>
      <c r="G68" s="42"/>
      <c r="H68" s="43" t="e">
        <f t="shared" ref="H68:M68" si="12">1-H67</f>
        <v>#DIV/0!</v>
      </c>
      <c r="I68" s="44" t="e">
        <f t="shared" si="12"/>
        <v>#DIV/0!</v>
      </c>
      <c r="J68" s="44" t="e">
        <f t="shared" si="12"/>
        <v>#DIV/0!</v>
      </c>
      <c r="K68" s="44" t="e">
        <f t="shared" si="12"/>
        <v>#DIV/0!</v>
      </c>
      <c r="L68" s="44" t="e">
        <f t="shared" si="12"/>
        <v>#DIV/0!</v>
      </c>
      <c r="M68" s="44" t="e">
        <f t="shared" si="12"/>
        <v>#DIV/0!</v>
      </c>
      <c r="N68" s="42"/>
      <c r="O68" s="43" t="e">
        <f t="shared" ref="O68:T68" si="13">1-O67</f>
        <v>#DIV/0!</v>
      </c>
      <c r="P68" s="44" t="e">
        <f t="shared" si="13"/>
        <v>#DIV/0!</v>
      </c>
      <c r="Q68" s="44" t="e">
        <f t="shared" si="13"/>
        <v>#DIV/0!</v>
      </c>
      <c r="R68" s="44" t="e">
        <f t="shared" si="13"/>
        <v>#DIV/0!</v>
      </c>
      <c r="S68" s="44" t="e">
        <f t="shared" si="13"/>
        <v>#DIV/0!</v>
      </c>
      <c r="T68" s="45" t="e">
        <f t="shared" si="13"/>
        <v>#DIV/0!</v>
      </c>
      <c r="U68" s="38"/>
      <c r="V68" s="51" t="e">
        <f>+H67-O67</f>
        <v>#DIV/0!</v>
      </c>
      <c r="X68" s="1"/>
      <c r="Y68" s="1"/>
      <c r="Z68" s="1"/>
      <c r="AA68" s="1"/>
      <c r="AB68" s="1"/>
      <c r="AC68" s="1"/>
      <c r="AD68" s="1"/>
      <c r="AE68" s="1"/>
      <c r="AF68" s="1"/>
      <c r="AG68" s="1"/>
      <c r="AH68" s="1"/>
      <c r="AI68" s="1"/>
      <c r="AJ68" s="1"/>
      <c r="AK68" s="1"/>
    </row>
    <row r="69" spans="1:37" x14ac:dyDescent="0.2">
      <c r="B69" s="169" t="s">
        <v>20</v>
      </c>
      <c r="C69" s="169" t="s">
        <v>23</v>
      </c>
      <c r="D69" s="169" t="s">
        <v>21</v>
      </c>
      <c r="E69" s="169" t="s">
        <v>24</v>
      </c>
      <c r="X69" s="1"/>
      <c r="Y69" s="1"/>
      <c r="Z69" s="1"/>
      <c r="AA69" s="1"/>
      <c r="AB69" s="1"/>
      <c r="AC69" s="1"/>
      <c r="AD69" s="1"/>
      <c r="AE69" s="1"/>
      <c r="AF69" s="1"/>
      <c r="AG69" s="1"/>
      <c r="AH69" s="1"/>
      <c r="AI69" s="1"/>
      <c r="AJ69" s="1"/>
      <c r="AK69" s="1"/>
    </row>
    <row r="70" spans="1:37" x14ac:dyDescent="0.2">
      <c r="A70" s="7" t="s">
        <v>22</v>
      </c>
      <c r="B70" s="101"/>
      <c r="C70" s="101"/>
      <c r="D70" s="101"/>
      <c r="E70" s="101"/>
      <c r="X70" s="1"/>
      <c r="Y70" s="1"/>
      <c r="Z70" s="1"/>
      <c r="AA70" s="1"/>
      <c r="AB70" s="1"/>
      <c r="AC70" s="1"/>
      <c r="AD70" s="1"/>
      <c r="AE70" s="1"/>
      <c r="AF70" s="1"/>
      <c r="AG70" s="1"/>
      <c r="AH70" s="1"/>
      <c r="AI70" s="1"/>
      <c r="AJ70" s="1"/>
      <c r="AK70" s="1"/>
    </row>
    <row r="71" spans="1:37" x14ac:dyDescent="0.2">
      <c r="A71" s="7" t="s">
        <v>2</v>
      </c>
      <c r="B71" s="101"/>
      <c r="C71" s="101"/>
      <c r="D71" s="101"/>
      <c r="E71" s="101"/>
      <c r="X71" s="1"/>
      <c r="Y71" s="1"/>
      <c r="Z71" s="1"/>
      <c r="AA71" s="1"/>
      <c r="AB71" s="1"/>
      <c r="AC71" s="1"/>
      <c r="AD71" s="1"/>
      <c r="AE71" s="1"/>
      <c r="AF71" s="1"/>
      <c r="AG71" s="1"/>
      <c r="AH71" s="1"/>
      <c r="AI71" s="1"/>
      <c r="AJ71" s="1"/>
      <c r="AK71" s="1"/>
    </row>
    <row r="72" spans="1:37" x14ac:dyDescent="0.2">
      <c r="A72" s="28" t="s">
        <v>1</v>
      </c>
      <c r="B72" s="46">
        <f>+B71-B70</f>
        <v>0</v>
      </c>
      <c r="C72" s="46">
        <f>+C71-C70</f>
        <v>0</v>
      </c>
      <c r="D72" s="46">
        <f>+D71-D70</f>
        <v>0</v>
      </c>
      <c r="E72" s="46">
        <f>+E71-E70</f>
        <v>0</v>
      </c>
      <c r="X72" s="1"/>
      <c r="Y72" s="1"/>
      <c r="Z72" s="1"/>
      <c r="AA72" s="1"/>
      <c r="AB72" s="1"/>
      <c r="AC72" s="1"/>
      <c r="AD72" s="1"/>
      <c r="AE72" s="1"/>
      <c r="AF72" s="1"/>
      <c r="AG72" s="1"/>
      <c r="AH72" s="1"/>
      <c r="AI72" s="1"/>
      <c r="AJ72" s="1"/>
      <c r="AK72" s="1"/>
    </row>
    <row r="73" spans="1:37" x14ac:dyDescent="0.2">
      <c r="A73" s="18"/>
      <c r="B73" s="18"/>
      <c r="C73" s="18"/>
      <c r="D73" s="18"/>
      <c r="E73" s="18"/>
      <c r="F73" s="18"/>
      <c r="G73" s="18"/>
      <c r="H73" s="18"/>
      <c r="I73" s="18"/>
      <c r="J73" s="18"/>
      <c r="K73" s="18"/>
      <c r="L73" s="18"/>
      <c r="M73" s="18"/>
      <c r="N73" s="18"/>
      <c r="O73" s="18"/>
      <c r="P73" s="18"/>
      <c r="Q73" s="18"/>
      <c r="R73" s="18"/>
      <c r="S73" s="18"/>
      <c r="T73" s="18"/>
      <c r="X73" s="1"/>
      <c r="Y73" s="1"/>
      <c r="Z73" s="1"/>
      <c r="AA73" s="1"/>
      <c r="AB73" s="1"/>
      <c r="AC73" s="1"/>
      <c r="AD73" s="1"/>
      <c r="AE73" s="1"/>
      <c r="AF73" s="1"/>
      <c r="AG73" s="1"/>
      <c r="AH73" s="1"/>
      <c r="AI73" s="1"/>
      <c r="AJ73" s="1"/>
      <c r="AK73" s="1"/>
    </row>
    <row r="74" spans="1:37" x14ac:dyDescent="0.2">
      <c r="X74" s="1"/>
      <c r="Y74" s="1"/>
      <c r="Z74" s="1"/>
      <c r="AA74" s="1"/>
      <c r="AB74" s="1"/>
      <c r="AC74" s="1"/>
      <c r="AD74" s="1"/>
      <c r="AE74" s="1"/>
      <c r="AF74" s="1"/>
      <c r="AG74" s="1"/>
      <c r="AH74" s="1"/>
      <c r="AI74" s="1"/>
      <c r="AJ74" s="1"/>
      <c r="AK74" s="1"/>
    </row>
    <row r="75" spans="1:37" x14ac:dyDescent="0.2">
      <c r="A75" s="1"/>
      <c r="B75" s="1"/>
      <c r="C75" s="1"/>
      <c r="D75" s="1"/>
      <c r="E75" s="1"/>
      <c r="F75" s="1"/>
      <c r="G75" s="1"/>
      <c r="H75" s="1"/>
      <c r="I75" s="1"/>
      <c r="J75" s="1"/>
      <c r="K75" s="1"/>
      <c r="L75" s="1"/>
      <c r="M75" s="1"/>
      <c r="N75" s="1"/>
      <c r="O75" s="1"/>
      <c r="P75" s="1"/>
      <c r="Q75" s="1"/>
      <c r="R75" s="1"/>
      <c r="S75" s="1"/>
      <c r="T75" s="1"/>
      <c r="U75" s="29"/>
      <c r="V75" s="32"/>
      <c r="W75" s="1"/>
      <c r="X75" s="1"/>
      <c r="Y75" s="1"/>
      <c r="Z75" s="1"/>
      <c r="AA75" s="1"/>
      <c r="AB75" s="1"/>
      <c r="AC75" s="1"/>
      <c r="AD75" s="1"/>
      <c r="AE75" s="1"/>
      <c r="AF75" s="1"/>
      <c r="AG75" s="1"/>
      <c r="AH75" s="1"/>
      <c r="AI75" s="1"/>
      <c r="AJ75" s="1"/>
      <c r="AK75" s="1"/>
    </row>
    <row r="76" spans="1:37" x14ac:dyDescent="0.2">
      <c r="A76" s="1"/>
      <c r="B76" s="1"/>
      <c r="C76" s="1"/>
      <c r="D76" s="1"/>
      <c r="E76" s="1"/>
      <c r="F76" s="1"/>
      <c r="G76" s="1"/>
      <c r="H76" s="1"/>
      <c r="I76" s="1"/>
      <c r="J76" s="1"/>
      <c r="K76" s="1"/>
      <c r="L76" s="1"/>
      <c r="M76" s="1"/>
      <c r="N76" s="1"/>
      <c r="O76" s="1"/>
      <c r="P76" s="1"/>
      <c r="Q76" s="1"/>
      <c r="R76" s="1"/>
      <c r="S76" s="1"/>
      <c r="T76" s="1"/>
      <c r="U76" s="29"/>
      <c r="V76" s="32"/>
      <c r="W76" s="1"/>
      <c r="X76" s="1"/>
      <c r="Y76" s="1"/>
      <c r="Z76" s="1"/>
      <c r="AA76" s="1"/>
      <c r="AB76" s="1"/>
      <c r="AC76" s="1"/>
      <c r="AD76" s="1"/>
      <c r="AE76" s="1"/>
      <c r="AF76" s="1"/>
      <c r="AG76" s="1"/>
      <c r="AH76" s="1"/>
      <c r="AI76" s="1"/>
      <c r="AJ76" s="1"/>
      <c r="AK76" s="1"/>
    </row>
    <row r="77" spans="1:37" x14ac:dyDescent="0.2">
      <c r="A77" s="1"/>
      <c r="B77" s="1"/>
      <c r="C77" s="1"/>
      <c r="D77" s="1"/>
      <c r="E77" s="1"/>
      <c r="F77" s="1"/>
      <c r="G77" s="1"/>
      <c r="H77" s="1"/>
      <c r="I77" s="1"/>
      <c r="J77" s="1"/>
      <c r="K77" s="1"/>
      <c r="L77" s="1"/>
      <c r="M77" s="1"/>
      <c r="N77" s="1"/>
      <c r="O77" s="1"/>
      <c r="P77" s="1"/>
      <c r="Q77" s="1"/>
      <c r="R77" s="1"/>
      <c r="S77" s="1"/>
      <c r="T77" s="1"/>
      <c r="U77" s="29"/>
      <c r="V77" s="32"/>
      <c r="W77" s="1"/>
      <c r="X77" s="1"/>
      <c r="Y77" s="1"/>
      <c r="Z77" s="1"/>
      <c r="AA77" s="1"/>
      <c r="AB77" s="1"/>
      <c r="AC77" s="1"/>
      <c r="AD77" s="1"/>
      <c r="AE77" s="1"/>
      <c r="AF77" s="1"/>
      <c r="AG77" s="1"/>
      <c r="AH77" s="1"/>
      <c r="AI77" s="1"/>
      <c r="AJ77" s="1"/>
      <c r="AK77" s="1"/>
    </row>
    <row r="78" spans="1:37" x14ac:dyDescent="0.2">
      <c r="A78" s="1"/>
      <c r="B78" s="1"/>
      <c r="C78" s="1"/>
      <c r="D78" s="1"/>
      <c r="E78" s="1"/>
      <c r="F78" s="1"/>
      <c r="G78" s="1"/>
      <c r="H78" s="1"/>
      <c r="I78" s="1"/>
      <c r="J78" s="1"/>
      <c r="K78" s="1"/>
      <c r="L78" s="1"/>
      <c r="M78" s="1"/>
      <c r="N78" s="1"/>
      <c r="O78" s="1"/>
      <c r="P78" s="1"/>
      <c r="Q78" s="1"/>
      <c r="R78" s="1"/>
      <c r="S78" s="1"/>
      <c r="T78" s="1"/>
      <c r="U78" s="29"/>
      <c r="V78" s="32"/>
      <c r="W78" s="1"/>
      <c r="X78" s="1"/>
      <c r="Y78" s="1"/>
      <c r="Z78" s="1"/>
      <c r="AA78" s="1"/>
      <c r="AB78" s="1"/>
      <c r="AC78" s="1"/>
      <c r="AD78" s="1"/>
      <c r="AE78" s="1"/>
      <c r="AF78" s="1"/>
      <c r="AG78" s="1"/>
      <c r="AH78" s="1"/>
      <c r="AI78" s="1"/>
      <c r="AJ78" s="1"/>
      <c r="AK78" s="1"/>
    </row>
    <row r="79" spans="1:37" x14ac:dyDescent="0.2">
      <c r="A79" s="1"/>
      <c r="B79" s="1"/>
      <c r="C79" s="1"/>
      <c r="D79" s="1"/>
      <c r="E79" s="1"/>
      <c r="F79" s="1"/>
      <c r="G79" s="1"/>
      <c r="H79" s="1"/>
      <c r="I79" s="1"/>
      <c r="J79" s="1"/>
      <c r="K79" s="1"/>
      <c r="L79" s="1"/>
      <c r="M79" s="1"/>
      <c r="N79" s="1"/>
      <c r="O79" s="1"/>
      <c r="P79" s="1"/>
      <c r="Q79" s="1"/>
      <c r="R79" s="1"/>
      <c r="S79" s="1"/>
      <c r="T79" s="1"/>
      <c r="U79" s="29"/>
      <c r="V79" s="32"/>
      <c r="W79" s="1"/>
      <c r="X79" s="1"/>
      <c r="Y79" s="1"/>
      <c r="Z79" s="1"/>
      <c r="AA79" s="1"/>
      <c r="AB79" s="1"/>
      <c r="AC79" s="1"/>
      <c r="AD79" s="1"/>
      <c r="AE79" s="1"/>
      <c r="AF79" s="1"/>
      <c r="AG79" s="1"/>
      <c r="AH79" s="1"/>
      <c r="AI79" s="1"/>
      <c r="AJ79" s="1"/>
      <c r="AK79" s="1"/>
    </row>
    <row r="80" spans="1:37" x14ac:dyDescent="0.2">
      <c r="A80" s="1"/>
      <c r="B80" s="1"/>
      <c r="C80" s="1"/>
      <c r="D80" s="1"/>
      <c r="E80" s="1"/>
      <c r="F80" s="1"/>
      <c r="G80" s="1"/>
      <c r="H80" s="1"/>
      <c r="I80" s="1"/>
      <c r="J80" s="1"/>
      <c r="K80" s="1"/>
      <c r="L80" s="1"/>
      <c r="M80" s="1"/>
      <c r="N80" s="1"/>
      <c r="O80" s="1"/>
      <c r="P80" s="1"/>
      <c r="Q80" s="1"/>
      <c r="R80" s="1"/>
      <c r="S80" s="1"/>
      <c r="T80" s="1"/>
      <c r="U80" s="29"/>
      <c r="V80" s="32"/>
      <c r="W80" s="1"/>
      <c r="X80" s="1"/>
      <c r="Y80" s="1"/>
      <c r="Z80" s="1"/>
      <c r="AA80" s="1"/>
      <c r="AB80" s="1"/>
      <c r="AC80" s="1"/>
      <c r="AD80" s="1"/>
      <c r="AE80" s="1"/>
      <c r="AF80" s="1"/>
      <c r="AG80" s="1"/>
      <c r="AH80" s="1"/>
      <c r="AI80" s="1"/>
      <c r="AJ80" s="1"/>
      <c r="AK80" s="1"/>
    </row>
    <row r="81" spans="1:37" x14ac:dyDescent="0.2">
      <c r="A81" s="1"/>
      <c r="B81" s="1"/>
      <c r="C81" s="1"/>
      <c r="D81" s="1"/>
      <c r="E81" s="1"/>
      <c r="F81" s="1"/>
      <c r="G81" s="1"/>
      <c r="H81" s="1"/>
      <c r="I81" s="1"/>
      <c r="J81" s="1"/>
      <c r="K81" s="1"/>
      <c r="L81" s="1"/>
      <c r="M81" s="1"/>
      <c r="N81" s="1"/>
      <c r="O81" s="1"/>
      <c r="P81" s="1"/>
      <c r="Q81" s="1"/>
      <c r="R81" s="1"/>
      <c r="S81" s="1"/>
      <c r="T81" s="1"/>
      <c r="U81" s="29"/>
      <c r="V81" s="32"/>
      <c r="W81" s="1"/>
      <c r="X81" s="1"/>
      <c r="Y81" s="1"/>
      <c r="Z81" s="1"/>
      <c r="AA81" s="1"/>
      <c r="AB81" s="1"/>
      <c r="AC81" s="1"/>
      <c r="AD81" s="1"/>
      <c r="AE81" s="1"/>
      <c r="AF81" s="1"/>
      <c r="AG81" s="1"/>
      <c r="AH81" s="1"/>
      <c r="AI81" s="1"/>
      <c r="AJ81" s="1"/>
      <c r="AK81" s="1"/>
    </row>
    <row r="82" spans="1:37" x14ac:dyDescent="0.2">
      <c r="A82" s="1"/>
      <c r="B82" s="1"/>
      <c r="C82" s="1"/>
      <c r="D82" s="1"/>
      <c r="E82" s="1"/>
      <c r="F82" s="1"/>
      <c r="G82" s="1"/>
      <c r="H82" s="1"/>
      <c r="I82" s="1"/>
      <c r="J82" s="1"/>
      <c r="K82" s="1"/>
      <c r="L82" s="1"/>
      <c r="M82" s="1"/>
      <c r="N82" s="1"/>
      <c r="O82" s="1"/>
      <c r="P82" s="1"/>
      <c r="Q82" s="1"/>
      <c r="R82" s="1"/>
      <c r="S82" s="1"/>
      <c r="T82" s="1"/>
      <c r="U82" s="29"/>
      <c r="V82" s="32"/>
      <c r="W82" s="1"/>
      <c r="X82" s="1"/>
      <c r="Y82" s="1"/>
      <c r="Z82" s="1"/>
      <c r="AA82" s="1"/>
      <c r="AB82" s="1"/>
      <c r="AC82" s="1"/>
      <c r="AD82" s="1"/>
      <c r="AE82" s="1"/>
      <c r="AF82" s="1"/>
      <c r="AG82" s="1"/>
      <c r="AH82" s="1"/>
      <c r="AI82" s="1"/>
      <c r="AJ82" s="1"/>
      <c r="AK82" s="1"/>
    </row>
    <row r="83" spans="1:37" x14ac:dyDescent="0.2">
      <c r="A83" s="1"/>
      <c r="B83" s="1"/>
      <c r="C83" s="1"/>
      <c r="D83" s="1"/>
      <c r="E83" s="1"/>
      <c r="F83" s="1"/>
      <c r="G83" s="1"/>
      <c r="H83" s="1"/>
      <c r="I83" s="1"/>
      <c r="J83" s="1"/>
      <c r="K83" s="1"/>
      <c r="L83" s="1"/>
      <c r="M83" s="1"/>
      <c r="N83" s="1"/>
      <c r="O83" s="1"/>
      <c r="P83" s="1"/>
      <c r="Q83" s="1"/>
      <c r="R83" s="1"/>
      <c r="S83" s="1"/>
      <c r="T83" s="1"/>
      <c r="U83" s="29"/>
      <c r="V83" s="32"/>
      <c r="W83" s="1"/>
      <c r="X83" s="1"/>
      <c r="Y83" s="1"/>
      <c r="Z83" s="1"/>
      <c r="AA83" s="1"/>
      <c r="AB83" s="1"/>
      <c r="AC83" s="1"/>
      <c r="AD83" s="1"/>
      <c r="AE83" s="1"/>
      <c r="AF83" s="1"/>
      <c r="AG83" s="1"/>
      <c r="AH83" s="1"/>
      <c r="AI83" s="1"/>
      <c r="AJ83" s="1"/>
      <c r="AK83" s="1"/>
    </row>
    <row r="84" spans="1:37" x14ac:dyDescent="0.2">
      <c r="A84" s="1"/>
      <c r="B84" s="1"/>
      <c r="C84" s="1"/>
      <c r="D84" s="1"/>
      <c r="E84" s="1"/>
      <c r="F84" s="1"/>
      <c r="G84" s="1"/>
      <c r="H84" s="1"/>
      <c r="I84" s="1"/>
      <c r="J84" s="1"/>
      <c r="K84" s="1"/>
      <c r="L84" s="1"/>
      <c r="M84" s="1"/>
      <c r="N84" s="1"/>
      <c r="O84" s="1"/>
      <c r="P84" s="1"/>
      <c r="Q84" s="1"/>
      <c r="R84" s="1"/>
      <c r="S84" s="1"/>
      <c r="T84" s="1"/>
      <c r="U84" s="29"/>
      <c r="V84" s="32"/>
      <c r="W84" s="1"/>
      <c r="X84" s="1"/>
      <c r="Y84" s="1"/>
      <c r="Z84" s="1"/>
      <c r="AA84" s="1"/>
      <c r="AB84" s="1"/>
      <c r="AC84" s="1"/>
      <c r="AD84" s="1"/>
      <c r="AE84" s="1"/>
      <c r="AF84" s="1"/>
      <c r="AG84" s="1"/>
      <c r="AH84" s="1"/>
      <c r="AI84" s="1"/>
      <c r="AJ84" s="1"/>
      <c r="AK84" s="1"/>
    </row>
    <row r="85" spans="1:37" x14ac:dyDescent="0.2">
      <c r="A85" s="1"/>
      <c r="B85" s="1"/>
      <c r="C85" s="1"/>
      <c r="D85" s="1"/>
      <c r="E85" s="1"/>
      <c r="F85" s="1"/>
      <c r="G85" s="1"/>
      <c r="H85" s="1"/>
      <c r="I85" s="1"/>
      <c r="J85" s="1"/>
      <c r="K85" s="1"/>
      <c r="L85" s="1"/>
      <c r="M85" s="1"/>
      <c r="N85" s="1"/>
      <c r="O85" s="1"/>
      <c r="P85" s="1"/>
      <c r="Q85" s="1"/>
      <c r="R85" s="1"/>
      <c r="S85" s="1"/>
      <c r="T85" s="1"/>
      <c r="U85" s="29"/>
      <c r="V85" s="32"/>
      <c r="W85" s="1"/>
      <c r="X85" s="1"/>
      <c r="Y85" s="1"/>
      <c r="Z85" s="1"/>
      <c r="AA85" s="1"/>
      <c r="AB85" s="1"/>
      <c r="AC85" s="1"/>
      <c r="AD85" s="1"/>
      <c r="AE85" s="1"/>
      <c r="AF85" s="1"/>
      <c r="AG85" s="1"/>
      <c r="AH85" s="1"/>
      <c r="AI85" s="1"/>
      <c r="AJ85" s="1"/>
      <c r="AK85" s="1"/>
    </row>
    <row r="86" spans="1:37" x14ac:dyDescent="0.2">
      <c r="A86" s="1"/>
      <c r="B86" s="1"/>
      <c r="C86" s="1"/>
      <c r="D86" s="1"/>
      <c r="E86" s="1"/>
      <c r="F86" s="1"/>
      <c r="G86" s="1"/>
      <c r="H86" s="1"/>
      <c r="I86" s="1"/>
      <c r="J86" s="1"/>
      <c r="K86" s="1"/>
      <c r="L86" s="1"/>
      <c r="M86" s="1"/>
      <c r="N86" s="1"/>
      <c r="O86" s="1"/>
      <c r="P86" s="1"/>
      <c r="Q86" s="1"/>
      <c r="R86" s="1"/>
      <c r="S86" s="1"/>
      <c r="T86" s="1"/>
      <c r="U86" s="29"/>
      <c r="V86" s="32"/>
      <c r="W86" s="1"/>
      <c r="X86" s="1"/>
      <c r="Y86" s="1"/>
      <c r="Z86" s="1"/>
      <c r="AA86" s="1"/>
      <c r="AB86" s="1"/>
      <c r="AC86" s="1"/>
      <c r="AD86" s="1"/>
      <c r="AE86" s="1"/>
      <c r="AF86" s="1"/>
      <c r="AG86" s="1"/>
      <c r="AH86" s="1"/>
      <c r="AI86" s="1"/>
      <c r="AJ86" s="1"/>
      <c r="AK86" s="1"/>
    </row>
    <row r="87" spans="1:37" x14ac:dyDescent="0.2">
      <c r="A87" s="1"/>
      <c r="B87" s="1"/>
      <c r="C87" s="1"/>
      <c r="D87" s="1"/>
      <c r="E87" s="1"/>
      <c r="F87" s="1"/>
      <c r="G87" s="1"/>
      <c r="H87" s="1"/>
      <c r="I87" s="1"/>
      <c r="J87" s="1"/>
      <c r="K87" s="1"/>
      <c r="L87" s="1"/>
      <c r="M87" s="1"/>
      <c r="N87" s="1"/>
      <c r="O87" s="1"/>
      <c r="P87" s="1"/>
      <c r="Q87" s="1"/>
      <c r="R87" s="1"/>
      <c r="S87" s="1"/>
      <c r="T87" s="1"/>
      <c r="U87" s="29"/>
      <c r="V87" s="32"/>
      <c r="W87" s="1"/>
      <c r="X87" s="1"/>
      <c r="Y87" s="1"/>
      <c r="Z87" s="1"/>
      <c r="AA87" s="1"/>
      <c r="AB87" s="1"/>
      <c r="AC87" s="1"/>
      <c r="AD87" s="1"/>
      <c r="AE87" s="1"/>
      <c r="AF87" s="1"/>
      <c r="AG87" s="1"/>
      <c r="AH87" s="1"/>
      <c r="AI87" s="1"/>
      <c r="AJ87" s="1"/>
      <c r="AK87" s="1"/>
    </row>
    <row r="88" spans="1:37" x14ac:dyDescent="0.2">
      <c r="A88" s="1"/>
      <c r="B88" s="1"/>
      <c r="C88" s="1"/>
      <c r="D88" s="1"/>
      <c r="E88" s="1"/>
      <c r="F88" s="1"/>
      <c r="G88" s="1"/>
      <c r="H88" s="1"/>
      <c r="I88" s="1"/>
      <c r="J88" s="1"/>
      <c r="K88" s="1"/>
      <c r="L88" s="1"/>
      <c r="M88" s="1"/>
      <c r="N88" s="1"/>
      <c r="O88" s="1"/>
      <c r="P88" s="1"/>
      <c r="Q88" s="1"/>
      <c r="R88" s="1"/>
      <c r="S88" s="1"/>
      <c r="T88" s="1"/>
      <c r="U88" s="29"/>
      <c r="V88" s="32"/>
      <c r="W88" s="1"/>
      <c r="X88" s="1"/>
      <c r="Y88" s="1"/>
      <c r="Z88" s="1"/>
      <c r="AA88" s="1"/>
      <c r="AB88" s="1"/>
      <c r="AC88" s="1"/>
      <c r="AD88" s="1"/>
      <c r="AE88" s="1"/>
      <c r="AF88" s="1"/>
      <c r="AG88" s="1"/>
      <c r="AH88" s="1"/>
      <c r="AI88" s="1"/>
      <c r="AJ88" s="1"/>
      <c r="AK88" s="1"/>
    </row>
    <row r="89" spans="1:37" x14ac:dyDescent="0.2">
      <c r="A89" s="1"/>
      <c r="B89" s="1"/>
      <c r="C89" s="1"/>
      <c r="D89" s="1"/>
      <c r="E89" s="1"/>
      <c r="F89" s="1"/>
      <c r="G89" s="1"/>
      <c r="H89" s="1"/>
      <c r="I89" s="1"/>
      <c r="J89" s="1"/>
      <c r="K89" s="1"/>
      <c r="L89" s="1"/>
      <c r="M89" s="1"/>
      <c r="N89" s="1"/>
      <c r="O89" s="1"/>
      <c r="P89" s="1"/>
      <c r="Q89" s="1"/>
      <c r="R89" s="1"/>
      <c r="S89" s="1"/>
      <c r="T89" s="1"/>
      <c r="U89" s="29"/>
      <c r="V89" s="32"/>
      <c r="W89" s="1"/>
      <c r="X89" s="1"/>
      <c r="Y89" s="1"/>
      <c r="Z89" s="1"/>
      <c r="AA89" s="1"/>
      <c r="AB89" s="1"/>
      <c r="AC89" s="1"/>
      <c r="AD89" s="1"/>
      <c r="AE89" s="1"/>
      <c r="AF89" s="1"/>
      <c r="AG89" s="1"/>
      <c r="AH89" s="1"/>
      <c r="AI89" s="1"/>
      <c r="AJ89" s="1"/>
      <c r="AK89" s="1"/>
    </row>
    <row r="90" spans="1:37" x14ac:dyDescent="0.2">
      <c r="A90" s="1"/>
      <c r="B90" s="1"/>
      <c r="C90" s="1"/>
      <c r="D90" s="1"/>
      <c r="E90" s="1"/>
      <c r="F90" s="1"/>
      <c r="G90" s="1"/>
      <c r="H90" s="1"/>
      <c r="I90" s="1"/>
      <c r="J90" s="1"/>
      <c r="K90" s="1"/>
      <c r="L90" s="1"/>
      <c r="M90" s="1"/>
      <c r="N90" s="1"/>
      <c r="O90" s="1"/>
      <c r="P90" s="1"/>
      <c r="Q90" s="1"/>
      <c r="R90" s="1"/>
      <c r="S90" s="1"/>
      <c r="T90" s="1"/>
      <c r="U90" s="29"/>
      <c r="V90" s="32"/>
      <c r="W90" s="1"/>
      <c r="X90" s="1"/>
      <c r="Y90" s="1"/>
      <c r="Z90" s="1"/>
      <c r="AA90" s="1"/>
      <c r="AB90" s="1"/>
      <c r="AC90" s="1"/>
      <c r="AD90" s="1"/>
      <c r="AE90" s="1"/>
      <c r="AF90" s="1"/>
      <c r="AG90" s="1"/>
      <c r="AH90" s="1"/>
      <c r="AI90" s="1"/>
      <c r="AJ90" s="1"/>
      <c r="AK90" s="1"/>
    </row>
    <row r="91" spans="1:37" x14ac:dyDescent="0.2">
      <c r="A91" s="1"/>
      <c r="B91" s="1"/>
      <c r="C91" s="1"/>
      <c r="D91" s="1"/>
      <c r="E91" s="1"/>
      <c r="F91" s="1"/>
      <c r="G91" s="1"/>
      <c r="H91" s="1"/>
      <c r="I91" s="1"/>
      <c r="J91" s="1"/>
      <c r="K91" s="1"/>
      <c r="L91" s="1"/>
      <c r="M91" s="1"/>
      <c r="N91" s="1"/>
      <c r="O91" s="1"/>
      <c r="P91" s="1"/>
      <c r="Q91" s="1"/>
      <c r="R91" s="1"/>
      <c r="S91" s="1"/>
      <c r="T91" s="1"/>
      <c r="U91" s="29"/>
      <c r="V91" s="32"/>
      <c r="W91" s="1"/>
      <c r="X91" s="1"/>
      <c r="Y91" s="1"/>
      <c r="Z91" s="1"/>
      <c r="AA91" s="1"/>
      <c r="AB91" s="1"/>
      <c r="AC91" s="1"/>
      <c r="AD91" s="1"/>
      <c r="AE91" s="1"/>
      <c r="AF91" s="1"/>
      <c r="AG91" s="1"/>
      <c r="AH91" s="1"/>
      <c r="AI91" s="1"/>
      <c r="AJ91" s="1"/>
      <c r="AK91" s="1"/>
    </row>
    <row r="92" spans="1:37" x14ac:dyDescent="0.2">
      <c r="A92" s="1"/>
      <c r="B92" s="1"/>
      <c r="C92" s="1"/>
      <c r="D92" s="1"/>
      <c r="E92" s="1"/>
      <c r="F92" s="1"/>
      <c r="G92" s="1"/>
      <c r="H92" s="1"/>
      <c r="I92" s="1"/>
      <c r="J92" s="1"/>
      <c r="K92" s="1"/>
      <c r="L92" s="1"/>
      <c r="M92" s="1"/>
      <c r="N92" s="1"/>
      <c r="O92" s="1"/>
      <c r="P92" s="1"/>
      <c r="Q92" s="1"/>
      <c r="R92" s="1"/>
      <c r="S92" s="1"/>
      <c r="T92" s="1"/>
      <c r="U92" s="29"/>
      <c r="V92" s="32"/>
      <c r="W92" s="1"/>
      <c r="X92" s="1"/>
      <c r="Y92" s="1"/>
      <c r="Z92" s="1"/>
      <c r="AA92" s="1"/>
      <c r="AB92" s="1"/>
      <c r="AC92" s="1"/>
      <c r="AD92" s="1"/>
      <c r="AE92" s="1"/>
      <c r="AF92" s="1"/>
      <c r="AG92" s="1"/>
      <c r="AH92" s="1"/>
      <c r="AI92" s="1"/>
      <c r="AJ92" s="1"/>
      <c r="AK92" s="1"/>
    </row>
    <row r="93" spans="1:37" x14ac:dyDescent="0.2">
      <c r="A93" s="1"/>
      <c r="B93" s="1"/>
      <c r="C93" s="1"/>
      <c r="D93" s="1"/>
      <c r="E93" s="1"/>
      <c r="F93" s="1"/>
      <c r="G93" s="1"/>
      <c r="H93" s="1"/>
      <c r="I93" s="1"/>
      <c r="J93" s="1"/>
      <c r="K93" s="1"/>
      <c r="L93" s="1"/>
      <c r="M93" s="1"/>
      <c r="N93" s="1"/>
      <c r="O93" s="1"/>
      <c r="P93" s="1"/>
      <c r="Q93" s="1"/>
      <c r="R93" s="1"/>
      <c r="S93" s="1"/>
      <c r="T93" s="1"/>
      <c r="U93" s="29"/>
      <c r="V93" s="32"/>
      <c r="W93" s="1"/>
      <c r="X93" s="1"/>
      <c r="Y93" s="1"/>
      <c r="Z93" s="1"/>
      <c r="AA93" s="1"/>
      <c r="AB93" s="1"/>
      <c r="AC93" s="1"/>
      <c r="AD93" s="1"/>
      <c r="AE93" s="1"/>
      <c r="AF93" s="1"/>
      <c r="AG93" s="1"/>
      <c r="AH93" s="1"/>
      <c r="AI93" s="1"/>
      <c r="AJ93" s="1"/>
      <c r="AK93" s="1"/>
    </row>
    <row r="94" spans="1:37" x14ac:dyDescent="0.2">
      <c r="A94" s="1"/>
      <c r="B94" s="1"/>
      <c r="C94" s="1"/>
      <c r="D94" s="1"/>
      <c r="E94" s="1"/>
      <c r="F94" s="1"/>
      <c r="G94" s="1"/>
      <c r="H94" s="1"/>
      <c r="I94" s="1"/>
      <c r="J94" s="1"/>
      <c r="K94" s="1"/>
      <c r="L94" s="1"/>
      <c r="M94" s="1"/>
      <c r="N94" s="1"/>
      <c r="O94" s="1"/>
      <c r="P94" s="1"/>
      <c r="Q94" s="1"/>
      <c r="R94" s="1"/>
      <c r="S94" s="1"/>
      <c r="T94" s="1"/>
      <c r="U94" s="29"/>
      <c r="V94" s="32"/>
      <c r="W94" s="1"/>
      <c r="X94" s="1"/>
      <c r="Y94" s="1"/>
      <c r="Z94" s="1"/>
      <c r="AA94" s="1"/>
      <c r="AB94" s="1"/>
      <c r="AC94" s="1"/>
      <c r="AD94" s="1"/>
      <c r="AE94" s="1"/>
      <c r="AF94" s="1"/>
      <c r="AG94" s="1"/>
      <c r="AH94" s="1"/>
      <c r="AI94" s="1"/>
      <c r="AJ94" s="1"/>
      <c r="AK94" s="1"/>
    </row>
    <row r="95" spans="1:37" x14ac:dyDescent="0.2">
      <c r="A95" s="1"/>
      <c r="B95" s="1"/>
      <c r="C95" s="1"/>
      <c r="D95" s="1"/>
      <c r="E95" s="1"/>
      <c r="F95" s="1"/>
      <c r="G95" s="1"/>
      <c r="H95" s="1"/>
      <c r="I95" s="1"/>
      <c r="J95" s="1"/>
      <c r="K95" s="1"/>
      <c r="L95" s="1"/>
      <c r="M95" s="1"/>
      <c r="N95" s="1"/>
      <c r="O95" s="1"/>
      <c r="P95" s="1"/>
      <c r="Q95" s="1"/>
      <c r="R95" s="1"/>
      <c r="S95" s="1"/>
      <c r="T95" s="1"/>
      <c r="U95" s="29"/>
      <c r="V95" s="32"/>
      <c r="W95" s="1"/>
      <c r="X95" s="1"/>
      <c r="Y95" s="1"/>
      <c r="Z95" s="1"/>
      <c r="AA95" s="1"/>
      <c r="AB95" s="1"/>
      <c r="AC95" s="1"/>
      <c r="AD95" s="1"/>
      <c r="AE95" s="1"/>
      <c r="AF95" s="1"/>
      <c r="AG95" s="1"/>
      <c r="AH95" s="1"/>
      <c r="AI95" s="1"/>
      <c r="AJ95" s="1"/>
      <c r="AK95" s="1"/>
    </row>
    <row r="96" spans="1:37" x14ac:dyDescent="0.2">
      <c r="A96" s="1"/>
      <c r="B96" s="1"/>
      <c r="C96" s="1"/>
      <c r="D96" s="1"/>
      <c r="E96" s="1"/>
      <c r="F96" s="1"/>
      <c r="G96" s="1"/>
      <c r="H96" s="1"/>
      <c r="I96" s="1"/>
      <c r="J96" s="1"/>
      <c r="K96" s="1"/>
      <c r="L96" s="1"/>
      <c r="M96" s="1"/>
      <c r="N96" s="1"/>
      <c r="O96" s="1"/>
      <c r="P96" s="1"/>
      <c r="Q96" s="1"/>
      <c r="R96" s="1"/>
      <c r="S96" s="1"/>
      <c r="T96" s="1"/>
      <c r="U96" s="29"/>
      <c r="V96" s="32"/>
      <c r="W96" s="1"/>
      <c r="X96" s="1"/>
      <c r="Y96" s="1"/>
      <c r="Z96" s="1"/>
      <c r="AA96" s="1"/>
      <c r="AB96" s="1"/>
      <c r="AC96" s="1"/>
      <c r="AD96" s="1"/>
      <c r="AE96" s="1"/>
      <c r="AF96" s="1"/>
      <c r="AG96" s="1"/>
      <c r="AH96" s="1"/>
      <c r="AI96" s="1"/>
      <c r="AJ96" s="1"/>
      <c r="AK96" s="1"/>
    </row>
    <row r="97" spans="1:37" x14ac:dyDescent="0.2">
      <c r="A97" s="1"/>
      <c r="B97" s="1"/>
      <c r="C97" s="1"/>
      <c r="D97" s="1"/>
      <c r="E97" s="1"/>
      <c r="F97" s="1"/>
      <c r="G97" s="1"/>
      <c r="H97" s="1"/>
      <c r="I97" s="1"/>
      <c r="J97" s="1"/>
      <c r="K97" s="1"/>
      <c r="L97" s="1"/>
      <c r="M97" s="1"/>
      <c r="N97" s="1"/>
      <c r="O97" s="1"/>
      <c r="P97" s="1"/>
      <c r="Q97" s="1"/>
      <c r="R97" s="1"/>
      <c r="S97" s="1"/>
      <c r="T97" s="1"/>
      <c r="U97" s="29"/>
      <c r="V97" s="32"/>
      <c r="W97" s="1"/>
      <c r="X97" s="1"/>
      <c r="Y97" s="1"/>
      <c r="Z97" s="1"/>
      <c r="AA97" s="1"/>
      <c r="AB97" s="1"/>
      <c r="AC97" s="1"/>
      <c r="AD97" s="1"/>
      <c r="AE97" s="1"/>
      <c r="AF97" s="1"/>
      <c r="AG97" s="1"/>
      <c r="AH97" s="1"/>
      <c r="AI97" s="1"/>
      <c r="AJ97" s="1"/>
      <c r="AK97" s="1"/>
    </row>
    <row r="98" spans="1:37" x14ac:dyDescent="0.2">
      <c r="A98" s="1"/>
      <c r="B98" s="1"/>
      <c r="C98" s="1"/>
      <c r="D98" s="1"/>
      <c r="E98" s="1"/>
      <c r="F98" s="1"/>
      <c r="G98" s="1"/>
      <c r="H98" s="1"/>
      <c r="I98" s="1"/>
      <c r="J98" s="1"/>
      <c r="K98" s="1"/>
      <c r="L98" s="1"/>
      <c r="M98" s="1"/>
      <c r="N98" s="1"/>
      <c r="O98" s="1"/>
      <c r="P98" s="1"/>
      <c r="Q98" s="1"/>
      <c r="R98" s="1"/>
      <c r="S98" s="1"/>
      <c r="T98" s="1"/>
      <c r="U98" s="29"/>
      <c r="V98" s="32"/>
      <c r="W98" s="1"/>
      <c r="X98" s="1"/>
      <c r="Y98" s="1"/>
      <c r="Z98" s="1"/>
      <c r="AA98" s="1"/>
      <c r="AB98" s="1"/>
      <c r="AC98" s="1"/>
      <c r="AD98" s="1"/>
      <c r="AE98" s="1"/>
      <c r="AF98" s="1"/>
      <c r="AG98" s="1"/>
      <c r="AH98" s="1"/>
      <c r="AI98" s="1"/>
      <c r="AJ98" s="1"/>
      <c r="AK98" s="1"/>
    </row>
    <row r="99" spans="1:37" x14ac:dyDescent="0.2">
      <c r="A99" s="1"/>
      <c r="B99" s="1"/>
      <c r="C99" s="1"/>
      <c r="D99" s="1"/>
      <c r="E99" s="1"/>
      <c r="F99" s="1"/>
      <c r="G99" s="1"/>
      <c r="H99" s="1"/>
      <c r="I99" s="1"/>
      <c r="J99" s="1"/>
      <c r="K99" s="1"/>
      <c r="L99" s="1"/>
      <c r="M99" s="1"/>
      <c r="N99" s="1"/>
      <c r="O99" s="1"/>
      <c r="P99" s="1"/>
      <c r="Q99" s="1"/>
      <c r="R99" s="1"/>
      <c r="S99" s="1"/>
      <c r="T99" s="1"/>
      <c r="U99" s="29"/>
      <c r="V99" s="32"/>
      <c r="W99" s="1"/>
      <c r="X99" s="1"/>
      <c r="Y99" s="1"/>
      <c r="Z99" s="1"/>
      <c r="AA99" s="1"/>
      <c r="AB99" s="1"/>
      <c r="AC99" s="1"/>
      <c r="AD99" s="1"/>
      <c r="AE99" s="1"/>
      <c r="AF99" s="1"/>
      <c r="AG99" s="1"/>
      <c r="AH99" s="1"/>
      <c r="AI99" s="1"/>
      <c r="AJ99" s="1"/>
      <c r="AK99" s="1"/>
    </row>
    <row r="100" spans="1:37" x14ac:dyDescent="0.2">
      <c r="A100" s="1"/>
      <c r="B100" s="1"/>
      <c r="C100" s="1"/>
      <c r="D100" s="1"/>
      <c r="E100" s="1"/>
      <c r="F100" s="1"/>
      <c r="G100" s="1"/>
      <c r="H100" s="1"/>
      <c r="I100" s="1"/>
      <c r="J100" s="1"/>
      <c r="K100" s="1"/>
      <c r="L100" s="1"/>
      <c r="M100" s="1"/>
      <c r="N100" s="1"/>
      <c r="O100" s="1"/>
      <c r="P100" s="1"/>
      <c r="Q100" s="1"/>
      <c r="R100" s="1"/>
      <c r="S100" s="1"/>
      <c r="T100" s="1"/>
      <c r="U100" s="29"/>
      <c r="V100" s="32"/>
      <c r="W100" s="1"/>
      <c r="X100" s="1"/>
      <c r="Y100" s="1"/>
      <c r="Z100" s="1"/>
      <c r="AA100" s="1"/>
      <c r="AB100" s="1"/>
      <c r="AC100" s="1"/>
      <c r="AD100" s="1"/>
      <c r="AE100" s="1"/>
      <c r="AF100" s="1"/>
      <c r="AG100" s="1"/>
      <c r="AH100" s="1"/>
      <c r="AI100" s="1"/>
      <c r="AJ100" s="1"/>
      <c r="AK100" s="1"/>
    </row>
  </sheetData>
  <sheetProtection sheet="1" objects="1" scenarios="1"/>
  <mergeCells count="43">
    <mergeCell ref="A37:T37"/>
    <mergeCell ref="H4:M4"/>
    <mergeCell ref="O4:T4"/>
    <mergeCell ref="A1:T1"/>
    <mergeCell ref="A14:T14"/>
    <mergeCell ref="O39:T39"/>
    <mergeCell ref="A17:F17"/>
    <mergeCell ref="A38:T38"/>
    <mergeCell ref="H3:M3"/>
    <mergeCell ref="A3:F3"/>
    <mergeCell ref="O3:T3"/>
    <mergeCell ref="H26:M26"/>
    <mergeCell ref="O26:T26"/>
    <mergeCell ref="A26:F26"/>
    <mergeCell ref="A16:F16"/>
    <mergeCell ref="H16:M16"/>
    <mergeCell ref="O16:T16"/>
    <mergeCell ref="A15:T15"/>
    <mergeCell ref="A25:T25"/>
    <mergeCell ref="A4:F4"/>
    <mergeCell ref="H17:M17"/>
    <mergeCell ref="A50:F50"/>
    <mergeCell ref="H50:M50"/>
    <mergeCell ref="O50:T50"/>
    <mergeCell ref="O17:T17"/>
    <mergeCell ref="A27:F27"/>
    <mergeCell ref="H27:M27"/>
    <mergeCell ref="O27:T27"/>
    <mergeCell ref="A40:F40"/>
    <mergeCell ref="H40:M40"/>
    <mergeCell ref="O40:T40"/>
    <mergeCell ref="A48:T48"/>
    <mergeCell ref="A49:F49"/>
    <mergeCell ref="H49:M49"/>
    <mergeCell ref="O49:T49"/>
    <mergeCell ref="A39:F39"/>
    <mergeCell ref="H39:M39"/>
    <mergeCell ref="A61:F61"/>
    <mergeCell ref="H61:M61"/>
    <mergeCell ref="O61:T61"/>
    <mergeCell ref="A62:F62"/>
    <mergeCell ref="H62:M62"/>
    <mergeCell ref="O62:T62"/>
  </mergeCells>
  <conditionalFormatting sqref="A25:U33">
    <cfRule type="expression" dxfId="24" priority="8">
      <formula>$A$14="ix Wartefrist-unabhängig"</formula>
    </cfRule>
  </conditionalFormatting>
  <conditionalFormatting sqref="A48:T56">
    <cfRule type="expression" dxfId="23" priority="6">
      <formula>$A$37="sx Wartefrist-unabhängig"</formula>
    </cfRule>
  </conditionalFormatting>
  <conditionalFormatting sqref="V33">
    <cfRule type="expression" dxfId="22" priority="4">
      <formula>$A$14="ix Wartefrist-unabhängig"</formula>
    </cfRule>
  </conditionalFormatting>
  <conditionalFormatting sqref="V56">
    <cfRule type="expression" dxfId="21" priority="3">
      <formula>$A$37="sx Wartefrist-unabhängig"</formula>
    </cfRule>
  </conditionalFormatting>
  <dataValidations count="3">
    <dataValidation type="list" allowBlank="1" showInputMessage="1" showErrorMessage="1" sqref="A4:F4 A17:F17 A27:F27 A40:F40 A50:F50 A62:F62">
      <formula1>"Zahlstatistik (z.B. Versicherte oder Policen), Summenstatistik (z.B. Versicherungssumme oder Deckungskapital)"</formula1>
    </dataValidation>
    <dataValidation type="list" allowBlank="1" showInputMessage="1" showErrorMessage="1" sqref="A14:T14">
      <formula1>"ix Wartefrist-abhängig, ix Wartefrist-unabhängig"</formula1>
    </dataValidation>
    <dataValidation type="list" allowBlank="1" showInputMessage="1" showErrorMessage="1" sqref="A37:T37">
      <formula1>"sx Wartefrist-abhängig, sx Wartefrist-unabhängig"</formula1>
    </dataValidation>
  </dataValidations>
  <pageMargins left="0.70866141732283472" right="0.70866141732283472" top="0.74803149606299213" bottom="0.74803149606299213" header="0.31496062992125984" footer="0.31496062992125984"/>
  <pageSetup paperSize="9" scale="65" orientation="landscape" r:id="rId1"/>
  <ignoredErrors>
    <ignoredError sqref="H33:V33 H32:L32 U32:V32 H55:T56 V56 V46 H45:T46 H23:T23 H10:T10 H9:L9 H22:L22 V10:V23 V68 N67:N68 H67:M68 O67:T68" evalError="1"/>
    <ignoredError sqref="M32:T32 M9:T9 M22:T22" evalError="1" formulaRange="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Listen!$A$1:$A$5</xm:f>
          </x14:formula1>
          <xm:sqref>F63</xm:sqref>
        </x14:dataValidation>
        <x14:dataValidation type="list" allowBlank="1" showInputMessage="1" showErrorMessage="1">
          <x14:formula1>
            <xm:f>Listen!$A$1:$A$5</xm:f>
          </x14:formula1>
          <xm:sqref>F5</xm:sqref>
        </x14:dataValidation>
        <x14:dataValidation type="list" allowBlank="1" showInputMessage="1" showErrorMessage="1">
          <x14:formula1>
            <xm:f>Listen!$A$1:$A$5</xm:f>
          </x14:formula1>
          <xm:sqref>F18</xm:sqref>
        </x14:dataValidation>
        <x14:dataValidation type="list" allowBlank="1" showInputMessage="1" showErrorMessage="1">
          <x14:formula1>
            <xm:f>Listen!$A$1:$A$5</xm:f>
          </x14:formula1>
          <xm:sqref>F28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0"/>
  <sheetViews>
    <sheetView zoomScaleNormal="100" workbookViewId="0">
      <pane ySplit="1" topLeftCell="A20" activePane="bottomLeft" state="frozen"/>
      <selection pane="bottomLeft" activeCell="H38" sqref="H38"/>
    </sheetView>
  </sheetViews>
  <sheetFormatPr defaultColWidth="9.140625" defaultRowHeight="12.75" x14ac:dyDescent="0.2"/>
  <cols>
    <col min="1" max="1" width="24.5703125" style="7" customWidth="1"/>
    <col min="2" max="2" width="11.140625" style="7" customWidth="1"/>
    <col min="3" max="3" width="13.42578125" style="7" customWidth="1"/>
    <col min="4" max="4" width="14.28515625" style="7" customWidth="1"/>
    <col min="5" max="5" width="16" style="7" customWidth="1"/>
    <col min="6" max="6" width="14.28515625" style="7" customWidth="1"/>
    <col min="7" max="7" width="9.42578125" style="7" customWidth="1"/>
    <col min="8" max="8" width="9.7109375" style="7" customWidth="1"/>
    <col min="9" max="9" width="2.42578125" style="7" customWidth="1"/>
    <col min="10" max="10" width="59.7109375" style="7" customWidth="1"/>
    <col min="11" max="11" width="10.5703125" style="7" customWidth="1"/>
    <col min="12" max="12" width="13.5703125" style="7" customWidth="1"/>
    <col min="13" max="13" width="16.85546875" style="7" customWidth="1"/>
    <col min="14" max="14" width="24.42578125" style="7" customWidth="1"/>
    <col min="15" max="17" width="14.28515625" style="7" customWidth="1"/>
    <col min="18" max="18" width="12.85546875" style="7" customWidth="1"/>
    <col min="19" max="19" width="9.85546875" style="7" customWidth="1"/>
    <col min="20" max="20" width="12.140625" style="7" customWidth="1"/>
    <col min="21" max="21" width="1.5703125" style="7" customWidth="1"/>
    <col min="22" max="22" width="15.7109375" style="7" bestFit="1" customWidth="1"/>
    <col min="23" max="23" width="14.42578125" style="7" bestFit="1" customWidth="1"/>
    <col min="24" max="16384" width="9.140625" style="7"/>
  </cols>
  <sheetData>
    <row r="1" spans="1:36" ht="99" customHeight="1" x14ac:dyDescent="0.2">
      <c r="A1" s="232" t="s">
        <v>106</v>
      </c>
      <c r="B1" s="232"/>
      <c r="C1" s="232"/>
      <c r="D1" s="232"/>
      <c r="E1" s="232"/>
      <c r="F1" s="232"/>
      <c r="G1" s="232"/>
      <c r="H1" s="232"/>
      <c r="I1" s="232"/>
      <c r="J1" s="232"/>
      <c r="K1" s="232"/>
      <c r="L1" s="232"/>
      <c r="M1" s="232"/>
      <c r="N1" s="232"/>
      <c r="O1" s="232"/>
      <c r="P1" s="232"/>
      <c r="Q1" s="149"/>
      <c r="R1" s="149"/>
      <c r="S1" s="149"/>
      <c r="T1" s="149"/>
    </row>
    <row r="2" spans="1:36" ht="9.9499999999999993" customHeight="1" thickBot="1" x14ac:dyDescent="0.25">
      <c r="A2" s="70"/>
      <c r="B2" s="70"/>
      <c r="C2" s="70"/>
      <c r="D2" s="70"/>
      <c r="E2" s="70"/>
      <c r="F2" s="70"/>
      <c r="G2" s="70"/>
      <c r="H2" s="70"/>
      <c r="I2" s="70"/>
      <c r="J2" s="70"/>
      <c r="K2" s="70"/>
      <c r="L2" s="70"/>
      <c r="M2" s="70"/>
      <c r="N2" s="70"/>
      <c r="O2" s="70"/>
      <c r="P2" s="70"/>
      <c r="Q2" s="70"/>
    </row>
    <row r="3" spans="1:36" ht="17.25" customHeight="1" thickBot="1" x14ac:dyDescent="0.25">
      <c r="A3" s="208" t="s">
        <v>54</v>
      </c>
      <c r="B3" s="209"/>
      <c r="C3" s="209"/>
      <c r="D3" s="209"/>
      <c r="E3" s="209"/>
      <c r="F3" s="209"/>
      <c r="G3" s="209"/>
      <c r="H3" s="210"/>
      <c r="J3" s="222" t="s">
        <v>55</v>
      </c>
      <c r="K3" s="223"/>
      <c r="L3" s="223"/>
      <c r="M3" s="223"/>
      <c r="N3" s="223"/>
      <c r="O3" s="223"/>
      <c r="P3" s="223"/>
      <c r="Q3" s="223"/>
      <c r="R3" s="223"/>
      <c r="S3" s="223"/>
      <c r="T3" s="224"/>
      <c r="V3" s="1"/>
      <c r="W3" s="1"/>
      <c r="X3" s="1"/>
      <c r="Y3" s="1"/>
      <c r="Z3" s="1"/>
      <c r="AA3" s="1"/>
      <c r="AB3" s="1"/>
      <c r="AC3" s="1"/>
      <c r="AD3" s="1"/>
      <c r="AE3" s="1"/>
      <c r="AF3" s="1"/>
      <c r="AG3" s="1"/>
      <c r="AH3" s="1"/>
      <c r="AI3" s="1"/>
      <c r="AJ3" s="1"/>
    </row>
    <row r="4" spans="1:36" ht="21.75" customHeight="1" thickBot="1" x14ac:dyDescent="0.25">
      <c r="A4" s="128" t="s">
        <v>41</v>
      </c>
      <c r="B4" s="217"/>
      <c r="C4" s="218"/>
      <c r="D4" s="218"/>
      <c r="E4" s="218"/>
      <c r="F4" s="218"/>
      <c r="G4" s="218"/>
      <c r="H4" s="219"/>
      <c r="J4" s="124" t="s">
        <v>41</v>
      </c>
      <c r="K4" s="217"/>
      <c r="L4" s="218"/>
      <c r="M4" s="218"/>
      <c r="N4" s="218"/>
      <c r="O4" s="218"/>
      <c r="P4" s="218"/>
      <c r="Q4" s="218"/>
      <c r="R4" s="218"/>
      <c r="S4" s="218"/>
      <c r="T4" s="219"/>
      <c r="V4" s="1"/>
      <c r="W4" s="1"/>
      <c r="X4" s="1"/>
      <c r="Y4" s="1"/>
      <c r="Z4" s="1"/>
      <c r="AA4" s="1"/>
      <c r="AB4" s="1"/>
      <c r="AC4" s="1"/>
      <c r="AD4" s="1"/>
      <c r="AE4" s="1"/>
      <c r="AF4" s="1"/>
      <c r="AG4" s="1"/>
      <c r="AH4" s="1"/>
      <c r="AI4" s="1"/>
      <c r="AJ4" s="1"/>
    </row>
    <row r="5" spans="1:36" s="116" customFormat="1" ht="6.75" customHeight="1" thickBot="1" x14ac:dyDescent="0.25">
      <c r="A5" s="129"/>
      <c r="B5" s="135"/>
      <c r="C5" s="135"/>
      <c r="D5" s="135"/>
      <c r="E5" s="135"/>
      <c r="F5" s="136"/>
      <c r="G5" s="135"/>
      <c r="H5" s="137"/>
      <c r="J5" s="131"/>
      <c r="K5" s="135"/>
      <c r="L5" s="135"/>
      <c r="M5" s="135"/>
      <c r="N5" s="138"/>
      <c r="O5" s="138"/>
      <c r="P5" s="138"/>
      <c r="Q5" s="135"/>
      <c r="R5" s="138"/>
      <c r="S5" s="138"/>
      <c r="T5" s="137"/>
      <c r="V5" s="147"/>
      <c r="W5" s="147"/>
      <c r="X5" s="147"/>
      <c r="Y5" s="147"/>
      <c r="Z5" s="147"/>
      <c r="AA5" s="147"/>
      <c r="AB5" s="147"/>
      <c r="AC5" s="147"/>
      <c r="AD5" s="147"/>
      <c r="AE5" s="147"/>
      <c r="AF5" s="147"/>
      <c r="AG5" s="147"/>
      <c r="AH5" s="147"/>
      <c r="AI5" s="147"/>
      <c r="AJ5" s="147"/>
    </row>
    <row r="6" spans="1:36" s="66" customFormat="1" ht="75" customHeight="1" thickBot="1" x14ac:dyDescent="0.25">
      <c r="A6" s="220" t="s">
        <v>99</v>
      </c>
      <c r="B6" s="213" t="s">
        <v>50</v>
      </c>
      <c r="C6" s="213" t="s">
        <v>92</v>
      </c>
      <c r="D6" s="213" t="s">
        <v>93</v>
      </c>
      <c r="E6" s="213" t="s">
        <v>95</v>
      </c>
      <c r="F6" s="127"/>
      <c r="G6" s="213" t="str">
        <f>+IF($F$6="Schadenaufwand","Schadensatz",IF($F$6="Schadenfälle","Schadenfrequenz","--"))</f>
        <v>--</v>
      </c>
      <c r="H6" s="211" t="s">
        <v>101</v>
      </c>
      <c r="I6" s="65"/>
      <c r="J6" s="220" t="s">
        <v>107</v>
      </c>
      <c r="K6" s="213" t="s">
        <v>79</v>
      </c>
      <c r="L6" s="213" t="s">
        <v>92</v>
      </c>
      <c r="M6" s="213" t="s">
        <v>100</v>
      </c>
      <c r="N6" s="225"/>
      <c r="O6" s="227" t="s">
        <v>93</v>
      </c>
      <c r="P6" s="213" t="s">
        <v>95</v>
      </c>
      <c r="Q6" s="213" t="s">
        <v>96</v>
      </c>
      <c r="R6" s="213" t="str">
        <f>+IF($N$6="Entsprechender Schadenaufwand","Schadensatz in Bezug auf Tarifklasse",IF($N$6="Entsprechende Schadenfälle","Schadenfrequenz in Bezug auf Tarifklasse","--"))</f>
        <v>--</v>
      </c>
      <c r="S6" s="213" t="s">
        <v>101</v>
      </c>
      <c r="T6" s="211" t="s">
        <v>97</v>
      </c>
      <c r="V6" s="2"/>
      <c r="W6" s="2"/>
      <c r="X6" s="2"/>
      <c r="Y6" s="2"/>
      <c r="Z6" s="2"/>
      <c r="AA6" s="2"/>
      <c r="AB6" s="2"/>
      <c r="AC6" s="2"/>
      <c r="AD6" s="2"/>
      <c r="AE6" s="2"/>
      <c r="AF6" s="2"/>
      <c r="AG6" s="2"/>
      <c r="AH6" s="2"/>
      <c r="AI6" s="2"/>
      <c r="AJ6" s="2"/>
    </row>
    <row r="7" spans="1:36" ht="22.5" customHeight="1" thickBot="1" x14ac:dyDescent="0.25">
      <c r="A7" s="221"/>
      <c r="B7" s="214"/>
      <c r="C7" s="214"/>
      <c r="D7" s="214"/>
      <c r="E7" s="214"/>
      <c r="F7" s="117"/>
      <c r="G7" s="214"/>
      <c r="H7" s="212"/>
      <c r="I7" s="67"/>
      <c r="J7" s="221"/>
      <c r="K7" s="214"/>
      <c r="L7" s="214"/>
      <c r="M7" s="214"/>
      <c r="N7" s="226"/>
      <c r="O7" s="228"/>
      <c r="P7" s="214"/>
      <c r="Q7" s="214"/>
      <c r="R7" s="214"/>
      <c r="S7" s="214"/>
      <c r="T7" s="212"/>
      <c r="V7" s="148"/>
      <c r="W7" s="148"/>
      <c r="X7" s="1"/>
      <c r="Y7" s="1"/>
      <c r="Z7" s="1"/>
      <c r="AA7" s="1"/>
      <c r="AB7" s="1"/>
      <c r="AC7" s="1"/>
      <c r="AD7" s="1"/>
      <c r="AE7" s="1"/>
      <c r="AF7" s="1"/>
      <c r="AG7" s="1"/>
      <c r="AH7" s="1"/>
      <c r="AI7" s="1"/>
      <c r="AJ7" s="1"/>
    </row>
    <row r="8" spans="1:36" x14ac:dyDescent="0.2">
      <c r="A8" s="121" t="s">
        <v>51</v>
      </c>
      <c r="B8" s="122">
        <f>+SUM(B9:B18)</f>
        <v>0</v>
      </c>
      <c r="C8" s="122">
        <f>+SUM(C9:C18)</f>
        <v>0</v>
      </c>
      <c r="D8" s="122">
        <f>+SUM(D9:D18)</f>
        <v>0</v>
      </c>
      <c r="E8" s="122">
        <f>+SUM(E9:E18)</f>
        <v>0</v>
      </c>
      <c r="F8" s="123">
        <f>+SUM(F9:F18)</f>
        <v>0</v>
      </c>
      <c r="G8" s="161" t="str">
        <f>+IF($G$6="Schadensatz",IFERROR(F8/D8,"--"),IF($G$6="Schadenfrequenz",IFERROR(F8/C8,"--"),"--"))</f>
        <v>--</v>
      </c>
      <c r="H8" s="157" t="str">
        <f t="shared" ref="H8" si="0">+IFERROR(E8/D8,"--")</f>
        <v>--</v>
      </c>
      <c r="I8" s="67"/>
      <c r="J8" s="125" t="s">
        <v>51</v>
      </c>
      <c r="K8" s="126">
        <f t="shared" ref="K8:Q8" si="1">+SUM(K10:K16)</f>
        <v>0</v>
      </c>
      <c r="L8" s="126">
        <f t="shared" si="1"/>
        <v>0</v>
      </c>
      <c r="M8" s="126">
        <f t="shared" si="1"/>
        <v>0</v>
      </c>
      <c r="N8" s="126">
        <f t="shared" si="1"/>
        <v>0</v>
      </c>
      <c r="O8" s="126">
        <f t="shared" si="1"/>
        <v>0</v>
      </c>
      <c r="P8" s="126">
        <f t="shared" si="1"/>
        <v>0</v>
      </c>
      <c r="Q8" s="126">
        <f t="shared" si="1"/>
        <v>0</v>
      </c>
      <c r="R8" s="163" t="str">
        <f>+IF($R$6="Schadensatz in Bezug auf Tarifklasse",IFERROR((N8/M8*L8)/P8,"--"),IF($R$6="Schadenfrequenz in Bezug auf Tarifklasse",IFERROR(N8/M8*L8/S8,"--"),"--"))</f>
        <v>--</v>
      </c>
      <c r="S8" s="154" t="str">
        <f>+IFERROR(P8/O8,"--")</f>
        <v>--</v>
      </c>
      <c r="T8" s="151" t="str">
        <f>+IFERROR(Q8/P8,"--")</f>
        <v>--</v>
      </c>
      <c r="V8" s="148"/>
      <c r="W8" s="148"/>
      <c r="X8" s="1"/>
      <c r="Y8" s="1"/>
      <c r="Z8" s="1"/>
      <c r="AA8" s="1"/>
      <c r="AB8" s="1"/>
      <c r="AC8" s="1"/>
      <c r="AD8" s="1"/>
      <c r="AE8" s="1"/>
      <c r="AF8" s="1"/>
      <c r="AG8" s="1"/>
      <c r="AH8" s="1"/>
      <c r="AI8" s="1"/>
      <c r="AJ8" s="1"/>
    </row>
    <row r="9" spans="1:36" x14ac:dyDescent="0.2">
      <c r="A9" s="119" t="s">
        <v>82</v>
      </c>
      <c r="B9" s="97"/>
      <c r="C9" s="97"/>
      <c r="D9" s="97"/>
      <c r="E9" s="97"/>
      <c r="F9" s="97"/>
      <c r="G9" s="162" t="str">
        <f t="shared" ref="G9:G18" si="2">+IF($G$6="Schadensatz",IFERROR(F9/D9,"--"),IF($G$6="Schadenfrequenz",IFERROR(F9/C9,"--"),"--"))</f>
        <v>--</v>
      </c>
      <c r="H9" s="158" t="str">
        <f>+IFERROR(E9/D9,"--")</f>
        <v>--</v>
      </c>
      <c r="I9" s="67"/>
      <c r="J9" s="68" t="s">
        <v>109</v>
      </c>
      <c r="K9" s="139">
        <v>1</v>
      </c>
      <c r="L9" s="97"/>
      <c r="M9" s="97"/>
      <c r="N9" s="97"/>
      <c r="O9" s="97"/>
      <c r="P9" s="97"/>
      <c r="Q9" s="97"/>
      <c r="R9" s="164" t="str">
        <f t="shared" ref="R9:R17" si="3">+IF($R$6="Schadensatz in Bezug auf Tarifklasse",IFERROR((N9/M9*L9)/P9,"--"),IF($R$6="Schadenfrequenz in Bezug auf Tarifklasse",IFERROR(N9/M9*L9/S9,"--"),"--"))</f>
        <v>--</v>
      </c>
      <c r="S9" s="155" t="str">
        <f t="shared" ref="S9:S12" si="4">+IFERROR(P9/O9,"--")</f>
        <v>--</v>
      </c>
      <c r="T9" s="152" t="str">
        <f t="shared" ref="T9:T17" si="5">+IFERROR(Q9/P9,"--")</f>
        <v>--</v>
      </c>
      <c r="V9" s="148"/>
      <c r="W9" s="148"/>
      <c r="X9" s="1"/>
      <c r="Y9" s="1"/>
      <c r="Z9" s="1"/>
      <c r="AA9" s="1"/>
      <c r="AB9" s="1"/>
      <c r="AC9" s="1"/>
      <c r="AD9" s="1"/>
      <c r="AE9" s="1"/>
      <c r="AF9" s="1"/>
      <c r="AG9" s="1"/>
      <c r="AH9" s="1"/>
      <c r="AI9" s="1"/>
      <c r="AJ9" s="1"/>
    </row>
    <row r="10" spans="1:36" x14ac:dyDescent="0.2">
      <c r="A10" s="119" t="s">
        <v>83</v>
      </c>
      <c r="B10" s="97"/>
      <c r="C10" s="97"/>
      <c r="D10" s="97"/>
      <c r="E10" s="97"/>
      <c r="F10" s="97"/>
      <c r="G10" s="162" t="str">
        <f t="shared" si="2"/>
        <v>--</v>
      </c>
      <c r="H10" s="158" t="str">
        <f t="shared" ref="H10:H18" si="6">+IFERROR(E10/D10,"--")</f>
        <v>--</v>
      </c>
      <c r="I10" s="67"/>
      <c r="J10" s="68" t="str">
        <f>+IFERROR("Verträge mit EF in ["&amp;ROUNDDOWN(T9,3)&amp;", "&amp;ROUND(T9+1/3*(1-T9),3)&amp;")","")</f>
        <v/>
      </c>
      <c r="K10" s="97"/>
      <c r="L10" s="97"/>
      <c r="M10" s="97"/>
      <c r="N10" s="97"/>
      <c r="O10" s="97"/>
      <c r="P10" s="97"/>
      <c r="Q10" s="97"/>
      <c r="R10" s="164" t="str">
        <f t="shared" si="3"/>
        <v>--</v>
      </c>
      <c r="S10" s="155" t="str">
        <f t="shared" si="4"/>
        <v>--</v>
      </c>
      <c r="T10" s="152" t="str">
        <f t="shared" si="5"/>
        <v>--</v>
      </c>
      <c r="V10" s="148"/>
      <c r="W10" s="148"/>
      <c r="X10" s="1"/>
      <c r="Y10" s="1"/>
      <c r="Z10" s="1"/>
      <c r="AA10" s="1"/>
      <c r="AB10" s="1"/>
      <c r="AC10" s="1"/>
      <c r="AD10" s="1"/>
      <c r="AE10" s="1"/>
      <c r="AF10" s="1"/>
      <c r="AG10" s="1"/>
      <c r="AH10" s="1"/>
      <c r="AI10" s="1"/>
      <c r="AJ10" s="1"/>
    </row>
    <row r="11" spans="1:36" x14ac:dyDescent="0.2">
      <c r="A11" s="119" t="s">
        <v>84</v>
      </c>
      <c r="B11" s="97"/>
      <c r="C11" s="97"/>
      <c r="D11" s="97"/>
      <c r="E11" s="97"/>
      <c r="F11" s="97"/>
      <c r="G11" s="162" t="str">
        <f t="shared" si="2"/>
        <v>--</v>
      </c>
      <c r="H11" s="158" t="str">
        <f t="shared" si="6"/>
        <v>--</v>
      </c>
      <c r="I11" s="67"/>
      <c r="J11" s="68" t="str">
        <f>+IFERROR("Verträge mit EF in ["&amp;ROUND(T9+1/3*(1-T9),3)&amp;", "&amp;ROUND(T9+2/3*(1-T9),3)&amp;")","")</f>
        <v/>
      </c>
      <c r="K11" s="97"/>
      <c r="L11" s="97"/>
      <c r="M11" s="97"/>
      <c r="N11" s="97"/>
      <c r="O11" s="97"/>
      <c r="P11" s="97"/>
      <c r="Q11" s="97"/>
      <c r="R11" s="164" t="str">
        <f t="shared" si="3"/>
        <v>--</v>
      </c>
      <c r="S11" s="155" t="str">
        <f t="shared" si="4"/>
        <v>--</v>
      </c>
      <c r="T11" s="152" t="str">
        <f t="shared" si="5"/>
        <v>--</v>
      </c>
      <c r="V11" s="148"/>
      <c r="W11" s="148"/>
      <c r="X11" s="1"/>
      <c r="Y11" s="1"/>
      <c r="Z11" s="1"/>
      <c r="AA11" s="1"/>
      <c r="AB11" s="1"/>
      <c r="AC11" s="1"/>
      <c r="AD11" s="1"/>
      <c r="AE11" s="1"/>
      <c r="AF11" s="1"/>
      <c r="AG11" s="1"/>
      <c r="AH11" s="1"/>
      <c r="AI11" s="1"/>
      <c r="AJ11" s="1"/>
    </row>
    <row r="12" spans="1:36" x14ac:dyDescent="0.2">
      <c r="A12" s="119" t="s">
        <v>85</v>
      </c>
      <c r="B12" s="97"/>
      <c r="C12" s="97"/>
      <c r="D12" s="97"/>
      <c r="E12" s="97"/>
      <c r="F12" s="97"/>
      <c r="G12" s="162" t="str">
        <f t="shared" si="2"/>
        <v>--</v>
      </c>
      <c r="H12" s="158" t="str">
        <f t="shared" si="6"/>
        <v>--</v>
      </c>
      <c r="I12" s="67"/>
      <c r="J12" s="68" t="str">
        <f>+IFERROR("Verträge mit EF in ["&amp;ROUND(T9+2/3*(1-T9),3)&amp;", "&amp;1&amp;")","")</f>
        <v/>
      </c>
      <c r="K12" s="97"/>
      <c r="L12" s="97"/>
      <c r="M12" s="97"/>
      <c r="N12" s="97"/>
      <c r="O12" s="97"/>
      <c r="P12" s="97"/>
      <c r="Q12" s="97"/>
      <c r="R12" s="164" t="str">
        <f t="shared" si="3"/>
        <v>--</v>
      </c>
      <c r="S12" s="155" t="str">
        <f t="shared" si="4"/>
        <v>--</v>
      </c>
      <c r="T12" s="152" t="str">
        <f t="shared" si="5"/>
        <v>--</v>
      </c>
      <c r="V12" s="148"/>
      <c r="W12" s="148"/>
      <c r="X12" s="1"/>
      <c r="Y12" s="1"/>
      <c r="Z12" s="1"/>
      <c r="AA12" s="1"/>
      <c r="AB12" s="1"/>
      <c r="AC12" s="1"/>
      <c r="AD12" s="1"/>
      <c r="AE12" s="1"/>
      <c r="AF12" s="1"/>
      <c r="AG12" s="1"/>
      <c r="AH12" s="1"/>
      <c r="AI12" s="1"/>
      <c r="AJ12" s="1"/>
    </row>
    <row r="13" spans="1:36" x14ac:dyDescent="0.2">
      <c r="A13" s="119" t="s">
        <v>86</v>
      </c>
      <c r="B13" s="97"/>
      <c r="C13" s="97"/>
      <c r="D13" s="97"/>
      <c r="E13" s="97"/>
      <c r="F13" s="97"/>
      <c r="G13" s="162" t="str">
        <f t="shared" si="2"/>
        <v>--</v>
      </c>
      <c r="H13" s="158" t="str">
        <f t="shared" si="6"/>
        <v>--</v>
      </c>
      <c r="I13" s="67"/>
      <c r="J13" s="68" t="str">
        <f>+"Verträge mit EF = 1"</f>
        <v>Verträge mit EF = 1</v>
      </c>
      <c r="K13" s="97"/>
      <c r="L13" s="97"/>
      <c r="M13" s="97"/>
      <c r="N13" s="97"/>
      <c r="O13" s="97"/>
      <c r="P13" s="97"/>
      <c r="Q13" s="97"/>
      <c r="R13" s="164" t="str">
        <f t="shared" si="3"/>
        <v>--</v>
      </c>
      <c r="S13" s="155" t="str">
        <f t="shared" ref="S13:S17" si="7">+IFERROR(P13/O13,"--")</f>
        <v>--</v>
      </c>
      <c r="T13" s="152" t="str">
        <f t="shared" si="5"/>
        <v>--</v>
      </c>
      <c r="V13" s="148"/>
      <c r="W13" s="148"/>
      <c r="X13" s="1"/>
      <c r="Y13" s="1"/>
      <c r="Z13" s="1"/>
      <c r="AA13" s="1"/>
      <c r="AB13" s="1"/>
      <c r="AC13" s="1"/>
      <c r="AD13" s="1"/>
      <c r="AE13" s="1"/>
      <c r="AF13" s="1"/>
      <c r="AG13" s="1"/>
      <c r="AH13" s="1"/>
      <c r="AI13" s="1"/>
      <c r="AJ13" s="1"/>
    </row>
    <row r="14" spans="1:36" x14ac:dyDescent="0.2">
      <c r="A14" s="119" t="s">
        <v>87</v>
      </c>
      <c r="B14" s="97"/>
      <c r="C14" s="97"/>
      <c r="D14" s="97"/>
      <c r="E14" s="97"/>
      <c r="F14" s="97"/>
      <c r="G14" s="162" t="str">
        <f t="shared" si="2"/>
        <v>--</v>
      </c>
      <c r="H14" s="158" t="str">
        <f t="shared" si="6"/>
        <v>--</v>
      </c>
      <c r="I14" s="67"/>
      <c r="J14" s="68" t="str">
        <f>+IFERROR("Verträge mit EF in ("&amp;1&amp;", "&amp;ROUND(1+1/3*(T17-1),3)&amp;")","")</f>
        <v/>
      </c>
      <c r="K14" s="97"/>
      <c r="L14" s="97"/>
      <c r="M14" s="97"/>
      <c r="N14" s="97"/>
      <c r="O14" s="97"/>
      <c r="P14" s="97"/>
      <c r="Q14" s="97"/>
      <c r="R14" s="164" t="str">
        <f t="shared" si="3"/>
        <v>--</v>
      </c>
      <c r="S14" s="155" t="str">
        <f t="shared" si="7"/>
        <v>--</v>
      </c>
      <c r="T14" s="152" t="str">
        <f t="shared" si="5"/>
        <v>--</v>
      </c>
      <c r="V14" s="148"/>
      <c r="W14" s="148"/>
      <c r="X14" s="1"/>
      <c r="Y14" s="1"/>
      <c r="Z14" s="1"/>
      <c r="AA14" s="1"/>
      <c r="AB14" s="1"/>
      <c r="AC14" s="1"/>
      <c r="AD14" s="1"/>
      <c r="AE14" s="1"/>
      <c r="AF14" s="1"/>
      <c r="AG14" s="1"/>
      <c r="AH14" s="1"/>
      <c r="AI14" s="1"/>
      <c r="AJ14" s="1"/>
    </row>
    <row r="15" spans="1:36" x14ac:dyDescent="0.2">
      <c r="A15" s="119" t="s">
        <v>88</v>
      </c>
      <c r="B15" s="97"/>
      <c r="C15" s="97"/>
      <c r="D15" s="97"/>
      <c r="E15" s="97"/>
      <c r="F15" s="97"/>
      <c r="G15" s="162" t="str">
        <f t="shared" si="2"/>
        <v>--</v>
      </c>
      <c r="H15" s="158" t="str">
        <f t="shared" si="6"/>
        <v>--</v>
      </c>
      <c r="I15" s="67"/>
      <c r="J15" s="68" t="str">
        <f>+IFERROR("Verträge mit EF in ["&amp;ROUND(1+1/3*(T17-1),3)&amp;", "&amp;ROUND(1+2/3*(T17-1),3)&amp;")","")</f>
        <v/>
      </c>
      <c r="K15" s="97"/>
      <c r="L15" s="97"/>
      <c r="M15" s="97"/>
      <c r="N15" s="97"/>
      <c r="O15" s="97"/>
      <c r="P15" s="97"/>
      <c r="Q15" s="97"/>
      <c r="R15" s="164" t="str">
        <f t="shared" si="3"/>
        <v>--</v>
      </c>
      <c r="S15" s="155" t="str">
        <f t="shared" si="7"/>
        <v>--</v>
      </c>
      <c r="T15" s="152" t="str">
        <f t="shared" si="5"/>
        <v>--</v>
      </c>
      <c r="V15" s="1"/>
      <c r="W15" s="1"/>
      <c r="X15" s="1"/>
      <c r="Y15" s="1"/>
      <c r="Z15" s="1"/>
      <c r="AA15" s="1"/>
      <c r="AB15" s="1"/>
      <c r="AC15" s="1"/>
      <c r="AD15" s="1"/>
      <c r="AE15" s="1"/>
      <c r="AF15" s="1"/>
      <c r="AG15" s="1"/>
      <c r="AH15" s="1"/>
      <c r="AI15" s="1"/>
      <c r="AJ15" s="1"/>
    </row>
    <row r="16" spans="1:36" x14ac:dyDescent="0.2">
      <c r="A16" s="119" t="s">
        <v>89</v>
      </c>
      <c r="B16" s="97"/>
      <c r="C16" s="97"/>
      <c r="D16" s="97"/>
      <c r="E16" s="97"/>
      <c r="F16" s="97"/>
      <c r="G16" s="162" t="str">
        <f t="shared" si="2"/>
        <v>--</v>
      </c>
      <c r="H16" s="158" t="str">
        <f t="shared" si="6"/>
        <v>--</v>
      </c>
      <c r="I16" s="67"/>
      <c r="J16" s="68" t="str">
        <f>+IFERROR("Verträge mit EF in ["&amp;ROUND(1+2/3*(T17-1),3)&amp;", "&amp;ROUNDUP(T17,3)&amp;")","")</f>
        <v/>
      </c>
      <c r="K16" s="97"/>
      <c r="L16" s="97"/>
      <c r="M16" s="97"/>
      <c r="N16" s="97"/>
      <c r="O16" s="97"/>
      <c r="P16" s="97"/>
      <c r="Q16" s="97"/>
      <c r="R16" s="164" t="str">
        <f t="shared" si="3"/>
        <v>--</v>
      </c>
      <c r="S16" s="155" t="str">
        <f t="shared" si="7"/>
        <v>--</v>
      </c>
      <c r="T16" s="152" t="str">
        <f t="shared" si="5"/>
        <v>--</v>
      </c>
      <c r="V16" s="1"/>
      <c r="W16" s="1"/>
      <c r="X16" s="1"/>
      <c r="Y16" s="1"/>
      <c r="Z16" s="1"/>
      <c r="AA16" s="1"/>
      <c r="AB16" s="1"/>
      <c r="AC16" s="1"/>
      <c r="AD16" s="1"/>
      <c r="AE16" s="1"/>
      <c r="AF16" s="1"/>
      <c r="AG16" s="1"/>
      <c r="AH16" s="1"/>
      <c r="AI16" s="1"/>
      <c r="AJ16" s="1"/>
    </row>
    <row r="17" spans="1:36" ht="13.5" thickBot="1" x14ac:dyDescent="0.25">
      <c r="A17" s="119" t="s">
        <v>90</v>
      </c>
      <c r="B17" s="97"/>
      <c r="C17" s="97"/>
      <c r="D17" s="97"/>
      <c r="E17" s="97"/>
      <c r="F17" s="97"/>
      <c r="G17" s="162" t="str">
        <f t="shared" si="2"/>
        <v>--</v>
      </c>
      <c r="H17" s="158" t="str">
        <f t="shared" si="6"/>
        <v>--</v>
      </c>
      <c r="I17" s="67"/>
      <c r="J17" s="71" t="s">
        <v>110</v>
      </c>
      <c r="K17" s="140">
        <v>1</v>
      </c>
      <c r="L17" s="98"/>
      <c r="M17" s="98"/>
      <c r="N17" s="98"/>
      <c r="O17" s="98"/>
      <c r="P17" s="98"/>
      <c r="Q17" s="98"/>
      <c r="R17" s="165" t="str">
        <f t="shared" si="3"/>
        <v>--</v>
      </c>
      <c r="S17" s="156" t="str">
        <f t="shared" si="7"/>
        <v>--</v>
      </c>
      <c r="T17" s="153" t="str">
        <f t="shared" si="5"/>
        <v>--</v>
      </c>
      <c r="V17" s="1"/>
      <c r="W17" s="1"/>
      <c r="X17" s="1"/>
      <c r="Y17" s="1"/>
      <c r="Z17" s="1"/>
      <c r="AA17" s="1"/>
      <c r="AB17" s="1"/>
      <c r="AC17" s="1"/>
      <c r="AD17" s="1"/>
      <c r="AE17" s="1"/>
      <c r="AF17" s="1"/>
      <c r="AG17" s="1"/>
      <c r="AH17" s="1"/>
      <c r="AI17" s="1"/>
      <c r="AJ17" s="1"/>
    </row>
    <row r="18" spans="1:36" x14ac:dyDescent="0.2">
      <c r="A18" s="120" t="s">
        <v>91</v>
      </c>
      <c r="B18" s="97"/>
      <c r="C18" s="97"/>
      <c r="D18" s="97"/>
      <c r="E18" s="97"/>
      <c r="F18" s="97"/>
      <c r="G18" s="162" t="str">
        <f t="shared" si="2"/>
        <v>--</v>
      </c>
      <c r="H18" s="158" t="str">
        <f t="shared" si="6"/>
        <v>--</v>
      </c>
      <c r="J18" s="175" t="s">
        <v>105</v>
      </c>
      <c r="K18" s="69"/>
      <c r="L18" s="69"/>
      <c r="M18" s="69"/>
      <c r="N18" s="69"/>
      <c r="O18" s="69"/>
      <c r="P18" s="69"/>
      <c r="Q18" s="69"/>
      <c r="R18" s="174" t="str">
        <f>+IFERROR(MAX(R10:R16)/MIN(R10:R16),"")</f>
        <v/>
      </c>
      <c r="S18" s="69"/>
      <c r="T18" s="174" t="str">
        <f>+IFERROR(MAX(T9:T17)/MIN(T9:T17),"")</f>
        <v/>
      </c>
      <c r="V18" s="1"/>
      <c r="W18" s="1"/>
      <c r="X18" s="1"/>
      <c r="Y18" s="1"/>
      <c r="Z18" s="1"/>
      <c r="AA18" s="1"/>
      <c r="AB18" s="1"/>
      <c r="AC18" s="1"/>
      <c r="AD18" s="1"/>
      <c r="AE18" s="1"/>
      <c r="AF18" s="1"/>
      <c r="AG18" s="1"/>
      <c r="AH18" s="1"/>
      <c r="AI18" s="1"/>
      <c r="AJ18" s="1"/>
    </row>
    <row r="19" spans="1:36" s="30" customFormat="1" ht="30.75" customHeight="1" thickBot="1" x14ac:dyDescent="0.25">
      <c r="A19" s="130" t="str">
        <f>+IF(F7="Andere","Bitte "&amp;F6&amp;" kommentieren","")</f>
        <v/>
      </c>
      <c r="B19" s="233"/>
      <c r="C19" s="233"/>
      <c r="D19" s="233"/>
      <c r="E19" s="233"/>
      <c r="F19" s="233"/>
      <c r="G19" s="233"/>
      <c r="H19" s="234"/>
      <c r="J19" s="160" t="str">
        <f>+IF(AND(ISNUMBER(T9),ISNUMBER(T17),OR(T9&lt;=0,T9&gt;=1,T9&gt;=T17)),"Bitte Angaben in den Zellen P9, Q9, P17 und Q17 überprüfen!",IF(AND(ISNUMBER(T9),OR(T9&lt;=0,T9&gt;=1)),"Bitte Angaben in den Zellen P9 und Q9 überprüfen!",IF(AND(ISNUMBER(T17),T17&lt;=1),"Bitte Angaben in den Zellen P17 und Q17 überprüfen!","")))</f>
        <v/>
      </c>
      <c r="K19" s="69"/>
      <c r="L19" s="69"/>
      <c r="M19" s="69"/>
      <c r="N19" s="69"/>
      <c r="O19" s="69"/>
      <c r="P19" s="69"/>
      <c r="Q19" s="69"/>
      <c r="R19" s="69"/>
      <c r="S19" s="69"/>
      <c r="T19" s="69"/>
      <c r="V19" s="29"/>
      <c r="W19" s="29"/>
      <c r="X19" s="29"/>
      <c r="Y19" s="29"/>
      <c r="Z19" s="29"/>
      <c r="AA19" s="29"/>
      <c r="AB19" s="29"/>
      <c r="AC19" s="29"/>
      <c r="AD19" s="29"/>
      <c r="AE19" s="29"/>
      <c r="AF19" s="29"/>
      <c r="AG19" s="29"/>
      <c r="AH19" s="29"/>
      <c r="AI19" s="29"/>
      <c r="AJ19" s="29"/>
    </row>
    <row r="20" spans="1:36" s="30" customFormat="1" ht="16.5" customHeight="1" thickBot="1" x14ac:dyDescent="0.25">
      <c r="B20" s="141"/>
      <c r="C20" s="141"/>
      <c r="D20" s="141"/>
      <c r="E20" s="142"/>
      <c r="F20" s="142"/>
      <c r="G20" s="176" t="str">
        <f>+IFERROR(MAX(G9:G18)/MIN(G9:G18),"")</f>
        <v/>
      </c>
      <c r="H20" s="177" t="str">
        <f>+IFERROR(MAX(H9:H18)/MIN(H9:H18),"")</f>
        <v/>
      </c>
      <c r="J20" s="115"/>
      <c r="K20" s="115"/>
      <c r="L20" s="115"/>
      <c r="M20" s="115"/>
      <c r="N20" s="115"/>
      <c r="O20" s="115"/>
      <c r="P20" s="115"/>
      <c r="Q20" s="115"/>
      <c r="R20" s="115"/>
      <c r="S20" s="115"/>
      <c r="T20" s="115"/>
      <c r="V20" s="29"/>
      <c r="W20" s="29"/>
      <c r="X20" s="29"/>
      <c r="Y20" s="29"/>
      <c r="Z20" s="29"/>
      <c r="AA20" s="29"/>
      <c r="AB20" s="29"/>
      <c r="AC20" s="29"/>
      <c r="AD20" s="29"/>
      <c r="AE20" s="29"/>
      <c r="AF20" s="29"/>
      <c r="AG20" s="29"/>
      <c r="AH20" s="29"/>
      <c r="AI20" s="29"/>
      <c r="AJ20" s="29"/>
    </row>
    <row r="21" spans="1:36" ht="17.25" customHeight="1" thickBot="1" x14ac:dyDescent="0.25">
      <c r="A21" s="208" t="s">
        <v>54</v>
      </c>
      <c r="B21" s="209"/>
      <c r="C21" s="209"/>
      <c r="D21" s="209"/>
      <c r="E21" s="209"/>
      <c r="F21" s="209"/>
      <c r="G21" s="209"/>
      <c r="H21" s="210"/>
      <c r="J21" s="222" t="s">
        <v>55</v>
      </c>
      <c r="K21" s="223"/>
      <c r="L21" s="223"/>
      <c r="M21" s="223"/>
      <c r="N21" s="223"/>
      <c r="O21" s="223"/>
      <c r="P21" s="223"/>
      <c r="Q21" s="223"/>
      <c r="R21" s="223"/>
      <c r="S21" s="223"/>
      <c r="T21" s="224"/>
      <c r="V21" s="1"/>
      <c r="W21" s="1"/>
      <c r="X21" s="1"/>
      <c r="Y21" s="1"/>
      <c r="Z21" s="1"/>
      <c r="AA21" s="1"/>
      <c r="AB21" s="1"/>
      <c r="AC21" s="1"/>
      <c r="AD21" s="1"/>
      <c r="AE21" s="1"/>
      <c r="AF21" s="1"/>
      <c r="AG21" s="1"/>
      <c r="AH21" s="1"/>
      <c r="AI21" s="1"/>
      <c r="AJ21" s="1"/>
    </row>
    <row r="22" spans="1:36" ht="21.75" customHeight="1" thickBot="1" x14ac:dyDescent="0.25">
      <c r="A22" s="128" t="s">
        <v>42</v>
      </c>
      <c r="B22" s="217"/>
      <c r="C22" s="218"/>
      <c r="D22" s="218"/>
      <c r="E22" s="218"/>
      <c r="F22" s="218"/>
      <c r="G22" s="218"/>
      <c r="H22" s="219"/>
      <c r="J22" s="124" t="s">
        <v>42</v>
      </c>
      <c r="K22" s="217"/>
      <c r="L22" s="218"/>
      <c r="M22" s="218"/>
      <c r="N22" s="218"/>
      <c r="O22" s="218"/>
      <c r="P22" s="218"/>
      <c r="Q22" s="218"/>
      <c r="R22" s="218"/>
      <c r="S22" s="218"/>
      <c r="T22" s="219"/>
      <c r="V22" s="1"/>
      <c r="W22" s="1"/>
      <c r="X22" s="1"/>
      <c r="Y22" s="1"/>
      <c r="Z22" s="1"/>
      <c r="AA22" s="1"/>
      <c r="AB22" s="1"/>
      <c r="AC22" s="1"/>
      <c r="AD22" s="1"/>
      <c r="AE22" s="1"/>
      <c r="AF22" s="1"/>
      <c r="AG22" s="1"/>
      <c r="AH22" s="1"/>
      <c r="AI22" s="1"/>
      <c r="AJ22" s="1"/>
    </row>
    <row r="23" spans="1:36" s="116" customFormat="1" ht="6.75" customHeight="1" thickBot="1" x14ac:dyDescent="0.25">
      <c r="A23" s="129"/>
      <c r="B23" s="135"/>
      <c r="C23" s="135"/>
      <c r="D23" s="135"/>
      <c r="E23" s="135"/>
      <c r="F23" s="136"/>
      <c r="G23" s="138"/>
      <c r="H23" s="150"/>
      <c r="J23" s="131"/>
      <c r="K23" s="135"/>
      <c r="L23" s="135"/>
      <c r="M23" s="135"/>
      <c r="N23" s="138"/>
      <c r="O23" s="138"/>
      <c r="P23" s="138"/>
      <c r="Q23" s="135"/>
      <c r="R23" s="138"/>
      <c r="S23" s="138"/>
      <c r="T23" s="137"/>
      <c r="V23" s="147"/>
      <c r="W23" s="147"/>
      <c r="X23" s="147"/>
      <c r="Y23" s="147"/>
      <c r="Z23" s="147"/>
      <c r="AA23" s="147"/>
      <c r="AB23" s="147"/>
      <c r="AC23" s="147"/>
      <c r="AD23" s="147"/>
      <c r="AE23" s="147"/>
      <c r="AF23" s="147"/>
      <c r="AG23" s="147"/>
      <c r="AH23" s="147"/>
      <c r="AI23" s="147"/>
      <c r="AJ23" s="147"/>
    </row>
    <row r="24" spans="1:36" s="66" customFormat="1" ht="75.75" customHeight="1" thickBot="1" x14ac:dyDescent="0.25">
      <c r="A24" s="220" t="s">
        <v>81</v>
      </c>
      <c r="B24" s="213" t="s">
        <v>50</v>
      </c>
      <c r="C24" s="213" t="s">
        <v>92</v>
      </c>
      <c r="D24" s="213" t="s">
        <v>93</v>
      </c>
      <c r="E24" s="213" t="s">
        <v>95</v>
      </c>
      <c r="F24" s="127"/>
      <c r="G24" s="213" t="str">
        <f>+IF($F$24="Schadenaufwand","Schadensatz",IF($F$24="Schadenfälle","Schadenfrequenz","--"))</f>
        <v>--</v>
      </c>
      <c r="H24" s="211" t="s">
        <v>101</v>
      </c>
      <c r="I24" s="65"/>
      <c r="J24" s="220" t="s">
        <v>108</v>
      </c>
      <c r="K24" s="213" t="s">
        <v>79</v>
      </c>
      <c r="L24" s="213" t="s">
        <v>92</v>
      </c>
      <c r="M24" s="213" t="s">
        <v>100</v>
      </c>
      <c r="N24" s="225"/>
      <c r="O24" s="227" t="s">
        <v>93</v>
      </c>
      <c r="P24" s="213" t="s">
        <v>95</v>
      </c>
      <c r="Q24" s="213" t="s">
        <v>96</v>
      </c>
      <c r="R24" s="213" t="str">
        <f>+IF($N$24="Entsprechender Schadenaufwand","Schadensatz in Bezug auf Tarifklasse",IF($N$24="Entsprechende Schadenfälle","Schadenfrequenz in Bezug auf Tarifklasse","--"))</f>
        <v>--</v>
      </c>
      <c r="S24" s="213" t="s">
        <v>101</v>
      </c>
      <c r="T24" s="211" t="s">
        <v>97</v>
      </c>
      <c r="V24" s="2"/>
      <c r="W24" s="2"/>
      <c r="X24" s="2"/>
      <c r="Y24" s="2"/>
      <c r="Z24" s="2"/>
      <c r="AA24" s="2"/>
      <c r="AB24" s="2"/>
      <c r="AC24" s="2"/>
      <c r="AD24" s="2"/>
      <c r="AE24" s="2"/>
      <c r="AF24" s="2"/>
      <c r="AG24" s="2"/>
      <c r="AH24" s="2"/>
      <c r="AI24" s="2"/>
      <c r="AJ24" s="2"/>
    </row>
    <row r="25" spans="1:36" ht="22.5" customHeight="1" thickBot="1" x14ac:dyDescent="0.25">
      <c r="A25" s="221"/>
      <c r="B25" s="214"/>
      <c r="C25" s="214"/>
      <c r="D25" s="214"/>
      <c r="E25" s="214"/>
      <c r="F25" s="117"/>
      <c r="G25" s="214"/>
      <c r="H25" s="212"/>
      <c r="I25" s="67"/>
      <c r="J25" s="221"/>
      <c r="K25" s="214"/>
      <c r="L25" s="214"/>
      <c r="M25" s="214"/>
      <c r="N25" s="226"/>
      <c r="O25" s="228"/>
      <c r="P25" s="214"/>
      <c r="Q25" s="214"/>
      <c r="R25" s="214"/>
      <c r="S25" s="214"/>
      <c r="T25" s="212"/>
      <c r="V25" s="148"/>
      <c r="W25" s="148"/>
      <c r="X25" s="1"/>
      <c r="Y25" s="1"/>
      <c r="Z25" s="1"/>
      <c r="AA25" s="1"/>
      <c r="AB25" s="1"/>
      <c r="AC25" s="1"/>
      <c r="AD25" s="1"/>
      <c r="AE25" s="1"/>
      <c r="AF25" s="1"/>
      <c r="AG25" s="1"/>
      <c r="AH25" s="1"/>
      <c r="AI25" s="1"/>
      <c r="AJ25" s="1"/>
    </row>
    <row r="26" spans="1:36" x14ac:dyDescent="0.2">
      <c r="A26" s="121" t="s">
        <v>51</v>
      </c>
      <c r="B26" s="122">
        <f>+SUM(B27:B36)</f>
        <v>0</v>
      </c>
      <c r="C26" s="122">
        <f>+SUM(C27:C36)</f>
        <v>0</v>
      </c>
      <c r="D26" s="122">
        <f>+SUM(D27:D36)</f>
        <v>0</v>
      </c>
      <c r="E26" s="122">
        <f>+SUM(E27:E36)</f>
        <v>0</v>
      </c>
      <c r="F26" s="123">
        <f>+SUM(F27:F36)</f>
        <v>0</v>
      </c>
      <c r="G26" s="161" t="str">
        <f>+IF($G$24="Schadensatz",IFERROR(F26/D26,"--"),IF($G$24="Schadenfrequenz",IFERROR(F26/C26,"--"),"--"))</f>
        <v>--</v>
      </c>
      <c r="H26" s="157" t="str">
        <f t="shared" ref="H26" si="8">+IFERROR(E26/D26,"--")</f>
        <v>--</v>
      </c>
      <c r="I26" s="67"/>
      <c r="J26" s="125" t="s">
        <v>51</v>
      </c>
      <c r="K26" s="126">
        <f t="shared" ref="K26:Q26" si="9">+SUM(K28:K34)</f>
        <v>0</v>
      </c>
      <c r="L26" s="126">
        <f t="shared" si="9"/>
        <v>0</v>
      </c>
      <c r="M26" s="126">
        <f t="shared" si="9"/>
        <v>0</v>
      </c>
      <c r="N26" s="126">
        <f t="shared" si="9"/>
        <v>0</v>
      </c>
      <c r="O26" s="126">
        <f t="shared" si="9"/>
        <v>0</v>
      </c>
      <c r="P26" s="126">
        <f t="shared" si="9"/>
        <v>0</v>
      </c>
      <c r="Q26" s="126">
        <f t="shared" si="9"/>
        <v>0</v>
      </c>
      <c r="R26" s="163" t="str">
        <f>+IF($R$24="Schadensatz in Bezug auf Tarifklasse",IFERROR((N26/M26*L26)/P26,"--"),IF($R$24="Schadenfrequenz in Bezug auf Tarifklasse",IFERROR(N26/M26*L26/S26,"--"),"--"))</f>
        <v>--</v>
      </c>
      <c r="S26" s="154" t="str">
        <f>+IFERROR(P26/O26,"--")</f>
        <v>--</v>
      </c>
      <c r="T26" s="151" t="str">
        <f>+IFERROR(Q26/P26,"--")</f>
        <v>--</v>
      </c>
      <c r="V26" s="172"/>
      <c r="W26" s="148"/>
      <c r="X26" s="1"/>
      <c r="Y26" s="1"/>
      <c r="Z26" s="1"/>
      <c r="AA26" s="1"/>
      <c r="AB26" s="1"/>
      <c r="AC26" s="1"/>
      <c r="AD26" s="1"/>
      <c r="AE26" s="1"/>
      <c r="AF26" s="1"/>
      <c r="AG26" s="1"/>
      <c r="AH26" s="1"/>
      <c r="AI26" s="1"/>
      <c r="AJ26" s="1"/>
    </row>
    <row r="27" spans="1:36" x14ac:dyDescent="0.2">
      <c r="A27" s="119" t="s">
        <v>82</v>
      </c>
      <c r="B27" s="97"/>
      <c r="C27" s="97"/>
      <c r="D27" s="97"/>
      <c r="E27" s="97"/>
      <c r="F27" s="97"/>
      <c r="G27" s="162" t="str">
        <f t="shared" ref="G27:G36" si="10">+IF($G$24="Schadensatz",IFERROR(F27/D27,"--"),IF($G$24="Schadenfrequenz",IFERROR(F27/C27,"--"),"--"))</f>
        <v>--</v>
      </c>
      <c r="H27" s="158" t="str">
        <f>+IFERROR(E27/D27,"--")</f>
        <v>--</v>
      </c>
      <c r="I27" s="67"/>
      <c r="J27" s="68" t="s">
        <v>109</v>
      </c>
      <c r="K27" s="139">
        <v>1</v>
      </c>
      <c r="L27" s="97"/>
      <c r="M27" s="97"/>
      <c r="N27" s="97"/>
      <c r="O27" s="97"/>
      <c r="P27" s="97"/>
      <c r="Q27" s="97"/>
      <c r="R27" s="164" t="str">
        <f t="shared" ref="R27:R35" si="11">+IF($R$24="Schadensatz in Bezug auf Tarifklasse",IFERROR((N27/M27*L27)/P27,"--"),IF($R$24="Schadenfrequenz in Bezug auf Tarifklasse",IFERROR(N27/M27*L27/S27,"--"),"--"))</f>
        <v>--</v>
      </c>
      <c r="S27" s="155" t="str">
        <f t="shared" ref="S27:S30" si="12">+IFERROR(P27/O27,"--")</f>
        <v>--</v>
      </c>
      <c r="T27" s="152" t="str">
        <f t="shared" ref="T27:T30" si="13">+IFERROR(Q27/P27,"--")</f>
        <v>--</v>
      </c>
      <c r="V27" s="173"/>
      <c r="W27" s="173"/>
      <c r="X27" s="173"/>
      <c r="Y27" s="1"/>
      <c r="Z27" s="1"/>
      <c r="AA27" s="1"/>
      <c r="AB27" s="1"/>
      <c r="AC27" s="1"/>
      <c r="AD27" s="1"/>
      <c r="AE27" s="1"/>
      <c r="AF27" s="1"/>
      <c r="AG27" s="1"/>
      <c r="AH27" s="1"/>
      <c r="AI27" s="1"/>
      <c r="AJ27" s="1"/>
    </row>
    <row r="28" spans="1:36" x14ac:dyDescent="0.2">
      <c r="A28" s="119" t="s">
        <v>83</v>
      </c>
      <c r="B28" s="97"/>
      <c r="C28" s="97"/>
      <c r="D28" s="97"/>
      <c r="E28" s="97"/>
      <c r="F28" s="97"/>
      <c r="G28" s="162" t="str">
        <f t="shared" si="10"/>
        <v>--</v>
      </c>
      <c r="H28" s="158" t="str">
        <f t="shared" ref="H28:H36" si="14">+IFERROR(E28/D28,"--")</f>
        <v>--</v>
      </c>
      <c r="I28" s="67"/>
      <c r="J28" s="68" t="str">
        <f>+IFERROR("Verträge mit EF in ["&amp;ROUNDDOWN(T27,3)&amp;", "&amp;ROUND(T27+1/3*(1-T27),3)&amp;")","")</f>
        <v/>
      </c>
      <c r="K28" s="97"/>
      <c r="L28" s="97"/>
      <c r="M28" s="97"/>
      <c r="N28" s="97"/>
      <c r="O28" s="97"/>
      <c r="P28" s="97"/>
      <c r="Q28" s="97"/>
      <c r="R28" s="164" t="str">
        <f t="shared" si="11"/>
        <v>--</v>
      </c>
      <c r="S28" s="155" t="str">
        <f t="shared" si="12"/>
        <v>--</v>
      </c>
      <c r="T28" s="152" t="str">
        <f t="shared" si="13"/>
        <v>--</v>
      </c>
      <c r="V28" s="173"/>
      <c r="W28" s="173"/>
      <c r="X28" s="173"/>
      <c r="Y28" s="1"/>
      <c r="Z28" s="1"/>
      <c r="AA28" s="1"/>
      <c r="AB28" s="1"/>
      <c r="AC28" s="1"/>
      <c r="AD28" s="1"/>
      <c r="AE28" s="1"/>
      <c r="AF28" s="1"/>
      <c r="AG28" s="1"/>
      <c r="AH28" s="1"/>
      <c r="AI28" s="1"/>
      <c r="AJ28" s="1"/>
    </row>
    <row r="29" spans="1:36" x14ac:dyDescent="0.2">
      <c r="A29" s="119" t="s">
        <v>84</v>
      </c>
      <c r="B29" s="97"/>
      <c r="C29" s="97"/>
      <c r="D29" s="97"/>
      <c r="E29" s="97"/>
      <c r="F29" s="97"/>
      <c r="G29" s="162" t="str">
        <f t="shared" si="10"/>
        <v>--</v>
      </c>
      <c r="H29" s="158" t="str">
        <f t="shared" si="14"/>
        <v>--</v>
      </c>
      <c r="I29" s="67"/>
      <c r="J29" s="68" t="str">
        <f>+IFERROR("Verträge mit EF in ["&amp;ROUND(T27+1/3*(1-T27),3)&amp;", "&amp;ROUND(T27+2/3*(1-T27),3)&amp;")","")</f>
        <v/>
      </c>
      <c r="K29" s="97"/>
      <c r="L29" s="97"/>
      <c r="M29" s="97"/>
      <c r="N29" s="97"/>
      <c r="O29" s="97"/>
      <c r="P29" s="97"/>
      <c r="Q29" s="97"/>
      <c r="R29" s="164" t="str">
        <f t="shared" si="11"/>
        <v>--</v>
      </c>
      <c r="S29" s="155" t="str">
        <f t="shared" si="12"/>
        <v>--</v>
      </c>
      <c r="T29" s="152" t="str">
        <f t="shared" si="13"/>
        <v>--</v>
      </c>
      <c r="V29" s="173"/>
      <c r="W29" s="173"/>
      <c r="X29" s="173"/>
      <c r="Y29" s="1"/>
      <c r="Z29" s="1"/>
      <c r="AA29" s="1"/>
      <c r="AB29" s="1"/>
      <c r="AC29" s="1"/>
      <c r="AD29" s="1"/>
      <c r="AE29" s="1"/>
      <c r="AF29" s="1"/>
      <c r="AG29" s="1"/>
      <c r="AH29" s="1"/>
      <c r="AI29" s="1"/>
      <c r="AJ29" s="1"/>
    </row>
    <row r="30" spans="1:36" x14ac:dyDescent="0.2">
      <c r="A30" s="119" t="s">
        <v>85</v>
      </c>
      <c r="B30" s="97"/>
      <c r="C30" s="97"/>
      <c r="D30" s="97"/>
      <c r="E30" s="97"/>
      <c r="F30" s="97"/>
      <c r="G30" s="162" t="str">
        <f t="shared" si="10"/>
        <v>--</v>
      </c>
      <c r="H30" s="158" t="str">
        <f t="shared" si="14"/>
        <v>--</v>
      </c>
      <c r="I30" s="67"/>
      <c r="J30" s="68" t="str">
        <f>+IFERROR("Verträge mit EF in ["&amp;ROUND(T27+2/3*(1-T27),3)&amp;", "&amp;1&amp;")","")</f>
        <v/>
      </c>
      <c r="K30" s="97"/>
      <c r="L30" s="97"/>
      <c r="M30" s="97"/>
      <c r="N30" s="97"/>
      <c r="O30" s="97"/>
      <c r="P30" s="97"/>
      <c r="Q30" s="97"/>
      <c r="R30" s="164" t="str">
        <f t="shared" si="11"/>
        <v>--</v>
      </c>
      <c r="S30" s="155" t="str">
        <f t="shared" si="12"/>
        <v>--</v>
      </c>
      <c r="T30" s="152" t="str">
        <f t="shared" si="13"/>
        <v>--</v>
      </c>
      <c r="V30" s="173"/>
      <c r="W30" s="173"/>
      <c r="X30" s="173"/>
      <c r="Y30" s="1"/>
      <c r="Z30" s="1"/>
      <c r="AA30" s="1"/>
      <c r="AB30" s="1"/>
      <c r="AC30" s="1"/>
      <c r="AD30" s="1"/>
      <c r="AE30" s="1"/>
      <c r="AF30" s="1"/>
      <c r="AG30" s="1"/>
      <c r="AH30" s="1"/>
      <c r="AI30" s="1"/>
      <c r="AJ30" s="1"/>
    </row>
    <row r="31" spans="1:36" x14ac:dyDescent="0.2">
      <c r="A31" s="119" t="s">
        <v>86</v>
      </c>
      <c r="B31" s="97"/>
      <c r="C31" s="97"/>
      <c r="D31" s="97"/>
      <c r="E31" s="97"/>
      <c r="F31" s="97"/>
      <c r="G31" s="162" t="str">
        <f t="shared" si="10"/>
        <v>--</v>
      </c>
      <c r="H31" s="158" t="str">
        <f t="shared" si="14"/>
        <v>--</v>
      </c>
      <c r="I31" s="67"/>
      <c r="J31" s="68" t="str">
        <f>+"Verträge mit EF = 1"</f>
        <v>Verträge mit EF = 1</v>
      </c>
      <c r="K31" s="97"/>
      <c r="L31" s="97"/>
      <c r="M31" s="97"/>
      <c r="N31" s="97"/>
      <c r="O31" s="97"/>
      <c r="P31" s="97"/>
      <c r="Q31" s="97"/>
      <c r="R31" s="164" t="str">
        <f t="shared" si="11"/>
        <v>--</v>
      </c>
      <c r="S31" s="155" t="str">
        <f t="shared" ref="S31:S35" si="15">+IFERROR(P31/O31,"--")</f>
        <v>--</v>
      </c>
      <c r="T31" s="152" t="str">
        <f>+IFERROR(Q31/P31,"--")</f>
        <v>--</v>
      </c>
      <c r="V31" s="173"/>
      <c r="W31" s="173"/>
      <c r="X31" s="173"/>
      <c r="Y31" s="1"/>
      <c r="Z31" s="1"/>
      <c r="AA31" s="1"/>
      <c r="AB31" s="1"/>
      <c r="AC31" s="1"/>
      <c r="AD31" s="1"/>
      <c r="AE31" s="1"/>
      <c r="AF31" s="1"/>
      <c r="AG31" s="1"/>
      <c r="AH31" s="1"/>
      <c r="AI31" s="1"/>
      <c r="AJ31" s="1"/>
    </row>
    <row r="32" spans="1:36" x14ac:dyDescent="0.2">
      <c r="A32" s="119" t="s">
        <v>87</v>
      </c>
      <c r="B32" s="97"/>
      <c r="C32" s="97"/>
      <c r="D32" s="97"/>
      <c r="E32" s="97"/>
      <c r="F32" s="97"/>
      <c r="G32" s="162" t="str">
        <f t="shared" si="10"/>
        <v>--</v>
      </c>
      <c r="H32" s="158" t="str">
        <f t="shared" si="14"/>
        <v>--</v>
      </c>
      <c r="I32" s="67"/>
      <c r="J32" s="68" t="str">
        <f>+IFERROR("Verträge mit EF in ("&amp;1&amp;", "&amp;ROUND(1+1/3*(T35-1),3)&amp;")","")</f>
        <v/>
      </c>
      <c r="K32" s="97"/>
      <c r="L32" s="97"/>
      <c r="M32" s="97"/>
      <c r="N32" s="97"/>
      <c r="O32" s="97"/>
      <c r="P32" s="97"/>
      <c r="Q32" s="97"/>
      <c r="R32" s="164" t="str">
        <f t="shared" si="11"/>
        <v>--</v>
      </c>
      <c r="S32" s="155" t="str">
        <f t="shared" si="15"/>
        <v>--</v>
      </c>
      <c r="T32" s="152" t="str">
        <f>+IFERROR(Q32/P32,"--")</f>
        <v>--</v>
      </c>
      <c r="V32" s="173"/>
      <c r="W32" s="173"/>
      <c r="X32" s="173"/>
      <c r="Y32" s="1"/>
      <c r="Z32" s="1"/>
      <c r="AA32" s="1"/>
      <c r="AB32" s="1"/>
      <c r="AC32" s="1"/>
      <c r="AD32" s="1"/>
      <c r="AE32" s="1"/>
      <c r="AF32" s="1"/>
      <c r="AG32" s="1"/>
      <c r="AH32" s="1"/>
      <c r="AI32" s="1"/>
      <c r="AJ32" s="1"/>
    </row>
    <row r="33" spans="1:36" x14ac:dyDescent="0.2">
      <c r="A33" s="119" t="s">
        <v>88</v>
      </c>
      <c r="B33" s="97"/>
      <c r="C33" s="97"/>
      <c r="D33" s="97"/>
      <c r="E33" s="97"/>
      <c r="F33" s="97"/>
      <c r="G33" s="162" t="str">
        <f t="shared" si="10"/>
        <v>--</v>
      </c>
      <c r="H33" s="158" t="str">
        <f t="shared" si="14"/>
        <v>--</v>
      </c>
      <c r="I33" s="67"/>
      <c r="J33" s="68" t="str">
        <f>+IFERROR("Verträge mit EF in ["&amp;ROUND(1+1/3*(T35-1),3)&amp;", "&amp;ROUND(1+2/3*(T35-1),3)&amp;")","")</f>
        <v/>
      </c>
      <c r="K33" s="97"/>
      <c r="L33" s="97"/>
      <c r="M33" s="97"/>
      <c r="N33" s="97"/>
      <c r="O33" s="97"/>
      <c r="P33" s="97"/>
      <c r="Q33" s="97"/>
      <c r="R33" s="164" t="str">
        <f t="shared" si="11"/>
        <v>--</v>
      </c>
      <c r="S33" s="155" t="str">
        <f t="shared" si="15"/>
        <v>--</v>
      </c>
      <c r="T33" s="152" t="str">
        <f>+IFERROR(Q33/P33,"--")</f>
        <v>--</v>
      </c>
      <c r="V33" s="173"/>
      <c r="W33" s="173"/>
      <c r="X33" s="173"/>
      <c r="Y33" s="1"/>
      <c r="Z33" s="1"/>
      <c r="AA33" s="1"/>
      <c r="AB33" s="1"/>
      <c r="AC33" s="1"/>
      <c r="AD33" s="1"/>
      <c r="AE33" s="1"/>
      <c r="AF33" s="1"/>
      <c r="AG33" s="1"/>
      <c r="AH33" s="1"/>
      <c r="AI33" s="1"/>
      <c r="AJ33" s="1"/>
    </row>
    <row r="34" spans="1:36" x14ac:dyDescent="0.2">
      <c r="A34" s="119" t="s">
        <v>89</v>
      </c>
      <c r="B34" s="97"/>
      <c r="C34" s="97"/>
      <c r="D34" s="97"/>
      <c r="E34" s="97"/>
      <c r="F34" s="97"/>
      <c r="G34" s="162" t="str">
        <f t="shared" si="10"/>
        <v>--</v>
      </c>
      <c r="H34" s="158" t="str">
        <f t="shared" si="14"/>
        <v>--</v>
      </c>
      <c r="I34" s="67"/>
      <c r="J34" s="68" t="str">
        <f>+IFERROR("Verträge mit EF in ["&amp;ROUND(1+2/3*(T35-1),3)&amp;", "&amp;ROUNDUP(T35,3)&amp;")","")</f>
        <v/>
      </c>
      <c r="K34" s="97"/>
      <c r="L34" s="97"/>
      <c r="M34" s="97"/>
      <c r="N34" s="97"/>
      <c r="O34" s="97"/>
      <c r="P34" s="97"/>
      <c r="Q34" s="97"/>
      <c r="R34" s="164" t="str">
        <f t="shared" si="11"/>
        <v>--</v>
      </c>
      <c r="S34" s="155" t="str">
        <f t="shared" si="15"/>
        <v>--</v>
      </c>
      <c r="T34" s="152" t="str">
        <f>+IFERROR(Q34/P34,"--")</f>
        <v>--</v>
      </c>
      <c r="V34" s="173"/>
      <c r="W34" s="173"/>
      <c r="X34" s="173"/>
      <c r="Y34" s="1"/>
      <c r="Z34" s="1"/>
      <c r="AA34" s="1"/>
      <c r="AB34" s="1"/>
      <c r="AC34" s="1"/>
      <c r="AD34" s="1"/>
      <c r="AE34" s="1"/>
      <c r="AF34" s="1"/>
      <c r="AG34" s="1"/>
      <c r="AH34" s="1"/>
      <c r="AI34" s="1"/>
      <c r="AJ34" s="1"/>
    </row>
    <row r="35" spans="1:36" ht="13.5" thickBot="1" x14ac:dyDescent="0.25">
      <c r="A35" s="119" t="s">
        <v>90</v>
      </c>
      <c r="B35" s="97"/>
      <c r="C35" s="97"/>
      <c r="D35" s="97"/>
      <c r="E35" s="97"/>
      <c r="F35" s="97"/>
      <c r="G35" s="162" t="str">
        <f t="shared" si="10"/>
        <v>--</v>
      </c>
      <c r="H35" s="158" t="str">
        <f t="shared" si="14"/>
        <v>--</v>
      </c>
      <c r="I35" s="67"/>
      <c r="J35" s="71" t="s">
        <v>110</v>
      </c>
      <c r="K35" s="140">
        <v>1</v>
      </c>
      <c r="L35" s="98"/>
      <c r="M35" s="98"/>
      <c r="N35" s="98"/>
      <c r="O35" s="98"/>
      <c r="P35" s="98"/>
      <c r="Q35" s="98"/>
      <c r="R35" s="165" t="str">
        <f t="shared" si="11"/>
        <v>--</v>
      </c>
      <c r="S35" s="156" t="str">
        <f t="shared" si="15"/>
        <v>--</v>
      </c>
      <c r="T35" s="153" t="str">
        <f>+IFERROR(Q35/P35,"--")</f>
        <v>--</v>
      </c>
      <c r="V35" s="173"/>
      <c r="W35" s="173"/>
      <c r="X35" s="173"/>
      <c r="Y35" s="1"/>
      <c r="Z35" s="1"/>
      <c r="AA35" s="1"/>
      <c r="AB35" s="1"/>
      <c r="AC35" s="1"/>
      <c r="AD35" s="1"/>
      <c r="AE35" s="1"/>
      <c r="AF35" s="1"/>
      <c r="AG35" s="1"/>
      <c r="AH35" s="1"/>
      <c r="AI35" s="1"/>
      <c r="AJ35" s="1"/>
    </row>
    <row r="36" spans="1:36" x14ac:dyDescent="0.2">
      <c r="A36" s="120" t="s">
        <v>91</v>
      </c>
      <c r="B36" s="118"/>
      <c r="C36" s="118"/>
      <c r="D36" s="118"/>
      <c r="E36" s="118"/>
      <c r="F36" s="118"/>
      <c r="G36" s="166" t="str">
        <f t="shared" si="10"/>
        <v>--</v>
      </c>
      <c r="H36" s="159" t="str">
        <f t="shared" si="14"/>
        <v>--</v>
      </c>
      <c r="J36" s="175" t="s">
        <v>105</v>
      </c>
      <c r="K36" s="69"/>
      <c r="L36" s="69"/>
      <c r="M36" s="69"/>
      <c r="N36" s="69"/>
      <c r="O36" s="69"/>
      <c r="P36" s="69"/>
      <c r="Q36" s="69"/>
      <c r="R36" s="174" t="str">
        <f>+IFERROR(MAX(R28:R34)/MIN(R28:R34),"")</f>
        <v/>
      </c>
      <c r="S36" s="69"/>
      <c r="T36" s="174" t="str">
        <f>+IFERROR(MAX(T27:T35)/MIN(T27:T35),"")</f>
        <v/>
      </c>
      <c r="V36" s="1"/>
      <c r="W36" s="1"/>
      <c r="X36" s="1"/>
      <c r="Y36" s="1"/>
      <c r="Z36" s="1"/>
      <c r="AA36" s="1"/>
      <c r="AB36" s="1"/>
      <c r="AC36" s="1"/>
      <c r="AD36" s="1"/>
      <c r="AE36" s="1"/>
      <c r="AF36" s="1"/>
      <c r="AG36" s="1"/>
      <c r="AH36" s="1"/>
      <c r="AI36" s="1"/>
      <c r="AJ36" s="1"/>
    </row>
    <row r="37" spans="1:36" s="30" customFormat="1" ht="30.75" customHeight="1" thickBot="1" x14ac:dyDescent="0.25">
      <c r="A37" s="130" t="str">
        <f>+IF(F25="Andere","Bitte "&amp;F24&amp;" kommentieren","")</f>
        <v/>
      </c>
      <c r="B37" s="215"/>
      <c r="C37" s="215"/>
      <c r="D37" s="215"/>
      <c r="E37" s="215"/>
      <c r="F37" s="215"/>
      <c r="G37" s="215"/>
      <c r="H37" s="216"/>
      <c r="J37" s="160" t="str">
        <f>+IF(AND(ISNUMBER(T27),ISNUMBER(T35),OR(T27&lt;=0,T27&gt;=1,T27&gt;=T35)),"Bitte Angaben in den Zellen P27, Q27, P35 und Q35 überprüfen!",IF(AND(ISNUMBER(T27),OR(T27&lt;=0,T27&gt;=1)),"Bitte Angaben in den Zellen P27 und Q27 überprüfen!",IF(AND(ISNUMBER(T35),T35&lt;=1),"Bitte Angaben in den Zellen P35 und Q35 überprüfen!","")))</f>
        <v/>
      </c>
      <c r="K37" s="69"/>
      <c r="L37" s="69"/>
      <c r="M37" s="69"/>
      <c r="N37" s="69"/>
      <c r="O37" s="69"/>
      <c r="P37" s="69"/>
      <c r="Q37" s="69"/>
      <c r="R37" s="69"/>
      <c r="S37" s="69"/>
      <c r="T37" s="69"/>
      <c r="V37" s="29"/>
      <c r="W37" s="29"/>
      <c r="X37" s="29"/>
      <c r="Y37" s="29"/>
      <c r="Z37" s="29"/>
      <c r="AA37" s="29"/>
      <c r="AB37" s="29"/>
      <c r="AC37" s="29"/>
      <c r="AD37" s="29"/>
      <c r="AE37" s="29"/>
      <c r="AF37" s="29"/>
      <c r="AG37" s="29"/>
      <c r="AH37" s="29"/>
      <c r="AI37" s="29"/>
      <c r="AJ37" s="29"/>
    </row>
    <row r="38" spans="1:36" ht="16.5" customHeight="1" thickBot="1" x14ac:dyDescent="0.25">
      <c r="A38" s="30"/>
      <c r="B38" s="141"/>
      <c r="C38" s="141"/>
      <c r="D38" s="141"/>
      <c r="E38" s="142"/>
      <c r="F38" s="142"/>
      <c r="G38" s="177" t="str">
        <f>+IFERROR(MAX(G27:G36)/MIN(G27:G36),"")</f>
        <v/>
      </c>
      <c r="H38" s="177" t="str">
        <f>+IFERROR(MAX(H27:H36)/MIN(H27:H36),"")</f>
        <v/>
      </c>
      <c r="V38" s="1"/>
      <c r="W38" s="1"/>
      <c r="X38" s="1"/>
      <c r="Y38" s="1"/>
      <c r="Z38" s="1"/>
      <c r="AA38" s="1"/>
      <c r="AB38" s="1"/>
      <c r="AC38" s="1"/>
      <c r="AD38" s="1"/>
      <c r="AE38" s="1"/>
      <c r="AF38" s="1"/>
      <c r="AG38" s="1"/>
      <c r="AH38" s="1"/>
      <c r="AI38" s="1"/>
      <c r="AJ38" s="1"/>
    </row>
    <row r="39" spans="1:36" ht="19.5" customHeight="1" thickBot="1" x14ac:dyDescent="0.25">
      <c r="A39" s="229" t="s">
        <v>58</v>
      </c>
      <c r="B39" s="230"/>
      <c r="C39" s="230"/>
      <c r="D39" s="230"/>
      <c r="E39" s="231"/>
      <c r="V39" s="1"/>
      <c r="W39" s="1"/>
      <c r="X39" s="1"/>
      <c r="Y39" s="1"/>
      <c r="Z39" s="1"/>
      <c r="AA39" s="1"/>
      <c r="AB39" s="1"/>
      <c r="AC39" s="1"/>
      <c r="AD39" s="1"/>
      <c r="AE39" s="1"/>
      <c r="AF39" s="1"/>
      <c r="AG39" s="1"/>
      <c r="AH39" s="1"/>
      <c r="AI39" s="1"/>
      <c r="AJ39" s="1"/>
    </row>
    <row r="40" spans="1:36" ht="38.25" x14ac:dyDescent="0.2">
      <c r="A40" s="124" t="s">
        <v>41</v>
      </c>
      <c r="B40" s="132" t="str">
        <f>+IFERROR(B41/B42,"")</f>
        <v/>
      </c>
      <c r="C40" s="133" t="s">
        <v>98</v>
      </c>
      <c r="D40" s="133" t="s">
        <v>97</v>
      </c>
      <c r="E40" s="134" t="s">
        <v>100</v>
      </c>
      <c r="V40" s="1"/>
      <c r="W40" s="1"/>
      <c r="X40" s="1"/>
      <c r="Y40" s="1"/>
      <c r="Z40" s="1"/>
      <c r="AA40" s="1"/>
      <c r="AB40" s="1"/>
      <c r="AC40" s="1"/>
      <c r="AD40" s="1"/>
      <c r="AE40" s="1"/>
      <c r="AF40" s="1"/>
      <c r="AG40" s="1"/>
      <c r="AH40" s="1"/>
      <c r="AI40" s="1"/>
      <c r="AJ40" s="1"/>
    </row>
    <row r="41" spans="1:36" ht="51" x14ac:dyDescent="0.2">
      <c r="A41" s="72" t="s">
        <v>56</v>
      </c>
      <c r="B41" s="143">
        <f>+C41*D41</f>
        <v>0</v>
      </c>
      <c r="C41" s="167"/>
      <c r="D41" s="167"/>
      <c r="E41" s="99"/>
      <c r="V41" s="1"/>
      <c r="W41" s="1"/>
      <c r="X41" s="1"/>
      <c r="Y41" s="1"/>
      <c r="Z41" s="1"/>
      <c r="AA41" s="1"/>
      <c r="AB41" s="1"/>
      <c r="AC41" s="1"/>
      <c r="AD41" s="1"/>
      <c r="AE41" s="1"/>
      <c r="AF41" s="1"/>
      <c r="AG41" s="1"/>
      <c r="AH41" s="1"/>
      <c r="AI41" s="1"/>
      <c r="AJ41" s="1"/>
    </row>
    <row r="42" spans="1:36" ht="51.75" thickBot="1" x14ac:dyDescent="0.25">
      <c r="A42" s="73" t="s">
        <v>57</v>
      </c>
      <c r="B42" s="144">
        <f>+C42*D42</f>
        <v>0</v>
      </c>
      <c r="C42" s="168"/>
      <c r="D42" s="168"/>
      <c r="E42" s="100"/>
      <c r="V42" s="1"/>
      <c r="W42" s="1"/>
      <c r="X42" s="1"/>
      <c r="Y42" s="1"/>
      <c r="Z42" s="1"/>
      <c r="AA42" s="1"/>
      <c r="AB42" s="1"/>
      <c r="AC42" s="1"/>
      <c r="AD42" s="1"/>
      <c r="AE42" s="1"/>
      <c r="AF42" s="1"/>
      <c r="AG42" s="1"/>
      <c r="AH42" s="1"/>
      <c r="AI42" s="1"/>
      <c r="AJ42" s="1"/>
    </row>
    <row r="43" spans="1:36" ht="13.5" thickBot="1" x14ac:dyDescent="0.25">
      <c r="A43" s="33"/>
      <c r="B43" s="143"/>
      <c r="C43" s="145"/>
      <c r="D43" s="145"/>
      <c r="E43" s="146"/>
      <c r="F43" s="30"/>
      <c r="G43" s="30"/>
      <c r="H43" s="30"/>
      <c r="V43" s="1"/>
      <c r="W43" s="1"/>
      <c r="X43" s="1"/>
      <c r="Y43" s="1"/>
      <c r="Z43" s="1"/>
      <c r="AA43" s="1"/>
      <c r="AB43" s="1"/>
      <c r="AC43" s="1"/>
      <c r="AD43" s="1"/>
      <c r="AE43" s="1"/>
      <c r="AF43" s="1"/>
      <c r="AG43" s="1"/>
      <c r="AH43" s="1"/>
      <c r="AI43" s="1"/>
      <c r="AJ43" s="1"/>
    </row>
    <row r="44" spans="1:36" ht="38.25" x14ac:dyDescent="0.2">
      <c r="A44" s="124" t="s">
        <v>42</v>
      </c>
      <c r="B44" s="132" t="str">
        <f>+IFERROR(B45/B46,"")</f>
        <v/>
      </c>
      <c r="C44" s="133" t="s">
        <v>98</v>
      </c>
      <c r="D44" s="133" t="s">
        <v>97</v>
      </c>
      <c r="E44" s="134" t="s">
        <v>100</v>
      </c>
      <c r="V44" s="1"/>
      <c r="W44" s="1"/>
      <c r="X44" s="1"/>
      <c r="Y44" s="1"/>
      <c r="Z44" s="1"/>
      <c r="AA44" s="1"/>
      <c r="AB44" s="1"/>
      <c r="AC44" s="1"/>
      <c r="AD44" s="1"/>
      <c r="AE44" s="1"/>
      <c r="AF44" s="1"/>
      <c r="AG44" s="1"/>
      <c r="AH44" s="1"/>
      <c r="AI44" s="1"/>
      <c r="AJ44" s="1"/>
    </row>
    <row r="45" spans="1:36" ht="51" x14ac:dyDescent="0.2">
      <c r="A45" s="72" t="s">
        <v>56</v>
      </c>
      <c r="B45" s="143">
        <f>+C45*D45</f>
        <v>0</v>
      </c>
      <c r="C45" s="167"/>
      <c r="D45" s="167"/>
      <c r="E45" s="99"/>
      <c r="V45" s="1"/>
      <c r="W45" s="1"/>
      <c r="X45" s="1"/>
      <c r="Y45" s="1"/>
      <c r="Z45" s="1"/>
      <c r="AA45" s="1"/>
      <c r="AB45" s="1"/>
      <c r="AC45" s="1"/>
      <c r="AD45" s="1"/>
      <c r="AE45" s="1"/>
      <c r="AF45" s="1"/>
      <c r="AG45" s="1"/>
      <c r="AH45" s="1"/>
      <c r="AI45" s="1"/>
      <c r="AJ45" s="1"/>
    </row>
    <row r="46" spans="1:36" ht="51.75" thickBot="1" x14ac:dyDescent="0.25">
      <c r="A46" s="73" t="s">
        <v>57</v>
      </c>
      <c r="B46" s="144">
        <f>+C46*D46</f>
        <v>0</v>
      </c>
      <c r="C46" s="168"/>
      <c r="D46" s="168"/>
      <c r="E46" s="100"/>
      <c r="V46" s="1"/>
      <c r="W46" s="1"/>
      <c r="X46" s="1"/>
      <c r="Y46" s="1"/>
      <c r="Z46" s="1"/>
      <c r="AA46" s="1"/>
      <c r="AB46" s="1"/>
      <c r="AC46" s="1"/>
      <c r="AD46" s="1"/>
      <c r="AE46" s="1"/>
      <c r="AF46" s="1"/>
      <c r="AG46" s="1"/>
      <c r="AH46" s="1"/>
      <c r="AI46" s="1"/>
      <c r="AJ46" s="1"/>
    </row>
    <row r="47" spans="1:36" x14ac:dyDescent="0.2">
      <c r="V47" s="1"/>
      <c r="W47" s="1"/>
      <c r="X47" s="1"/>
      <c r="Y47" s="1"/>
      <c r="Z47" s="1"/>
      <c r="AA47" s="1"/>
      <c r="AB47" s="1"/>
      <c r="AC47" s="1"/>
      <c r="AD47" s="1"/>
      <c r="AE47" s="1"/>
      <c r="AF47" s="1"/>
      <c r="AG47" s="1"/>
      <c r="AH47" s="1"/>
      <c r="AI47" s="1"/>
      <c r="AJ47" s="1"/>
    </row>
    <row r="48" spans="1:36"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sheetData>
  <sheetProtection sheet="1" objects="1" scenarios="1"/>
  <mergeCells count="48">
    <mergeCell ref="J3:T3"/>
    <mergeCell ref="A1:P1"/>
    <mergeCell ref="B4:H4"/>
    <mergeCell ref="B19:H19"/>
    <mergeCell ref="A6:A7"/>
    <mergeCell ref="E6:E7"/>
    <mergeCell ref="D6:D7"/>
    <mergeCell ref="A3:H3"/>
    <mergeCell ref="A39:E39"/>
    <mergeCell ref="G6:G7"/>
    <mergeCell ref="B6:B7"/>
    <mergeCell ref="K4:T4"/>
    <mergeCell ref="J6:J7"/>
    <mergeCell ref="K6:K7"/>
    <mergeCell ref="M6:M7"/>
    <mergeCell ref="P6:P7"/>
    <mergeCell ref="Q6:Q7"/>
    <mergeCell ref="T6:T7"/>
    <mergeCell ref="L6:L7"/>
    <mergeCell ref="O6:O7"/>
    <mergeCell ref="R6:R7"/>
    <mergeCell ref="C6:C7"/>
    <mergeCell ref="N6:N7"/>
    <mergeCell ref="S6:S7"/>
    <mergeCell ref="J21:T21"/>
    <mergeCell ref="K22:T22"/>
    <mergeCell ref="J24:J25"/>
    <mergeCell ref="K24:K25"/>
    <mergeCell ref="L24:L25"/>
    <mergeCell ref="M24:M25"/>
    <mergeCell ref="N24:N25"/>
    <mergeCell ref="O24:O25"/>
    <mergeCell ref="P24:P25"/>
    <mergeCell ref="Q24:Q25"/>
    <mergeCell ref="R24:R25"/>
    <mergeCell ref="T24:T25"/>
    <mergeCell ref="S24:S25"/>
    <mergeCell ref="A21:H21"/>
    <mergeCell ref="H6:H7"/>
    <mergeCell ref="G24:G25"/>
    <mergeCell ref="B37:H37"/>
    <mergeCell ref="H24:H25"/>
    <mergeCell ref="B22:H22"/>
    <mergeCell ref="A24:A25"/>
    <mergeCell ref="B24:B25"/>
    <mergeCell ref="C24:C25"/>
    <mergeCell ref="D24:D25"/>
    <mergeCell ref="E24:E25"/>
  </mergeCells>
  <conditionalFormatting sqref="A6:G18 A19">
    <cfRule type="expression" dxfId="20" priority="41" stopIfTrue="1">
      <formula>$B$4="Es gibt keine Tarifklassentarifierung Tod"</formula>
    </cfRule>
  </conditionalFormatting>
  <conditionalFormatting sqref="A24:G36 A37">
    <cfRule type="expression" dxfId="19" priority="39" stopIfTrue="1">
      <formula>$B$22="Es gibt keine Tarifklassentarifierung Invalidität"</formula>
    </cfRule>
  </conditionalFormatting>
  <conditionalFormatting sqref="H6:H18">
    <cfRule type="expression" dxfId="18" priority="34" stopIfTrue="1">
      <formula>$B$4="Es gibt keine Tarifklassentarifierung Tod"</formula>
    </cfRule>
  </conditionalFormatting>
  <conditionalFormatting sqref="H24:H25">
    <cfRule type="expression" dxfId="17" priority="33" stopIfTrue="1">
      <formula>$B$22="Es gibt keine Tarifklassentarifierung Invalidität"</formula>
    </cfRule>
  </conditionalFormatting>
  <conditionalFormatting sqref="H26:H36">
    <cfRule type="expression" dxfId="16" priority="32" stopIfTrue="1">
      <formula>$B$22="Es gibt keine Tarifklassentarifierung Invalidität"</formula>
    </cfRule>
  </conditionalFormatting>
  <conditionalFormatting sqref="J19">
    <cfRule type="expression" dxfId="15" priority="24">
      <formula>$K$4="Es gibt keine Erfahrungstarifierung Tod"</formula>
    </cfRule>
  </conditionalFormatting>
  <conditionalFormatting sqref="B37:F37 H37">
    <cfRule type="expression" dxfId="14" priority="20" stopIfTrue="1">
      <formula>$B$22="Es gibt keine Tarifklassentarifierung Invalidität"</formula>
    </cfRule>
  </conditionalFormatting>
  <conditionalFormatting sqref="B37:F37 H37">
    <cfRule type="expression" dxfId="13" priority="21">
      <formula>OR($A$37="Bitte Schadenaufwand kommentieren",$A$37="Bitte Schadenfälle kommentieren")</formula>
    </cfRule>
  </conditionalFormatting>
  <conditionalFormatting sqref="B19:F19 H19">
    <cfRule type="expression" dxfId="12" priority="18" stopIfTrue="1">
      <formula>$B$4="Es gibt keine Tarifklassentarifierung Tod"</formula>
    </cfRule>
  </conditionalFormatting>
  <conditionalFormatting sqref="B19:F19 H19">
    <cfRule type="expression" dxfId="11" priority="19">
      <formula>OR($A$19="Bitte Schadenaufwand kommentieren",$A$19="Bitte Schadenfälle kommentieren")</formula>
    </cfRule>
  </conditionalFormatting>
  <conditionalFormatting sqref="J10:T16">
    <cfRule type="expression" dxfId="10" priority="16">
      <formula>OR($T$9="--",$T$17="--",LEFT($J$19,5)="Bitte")</formula>
    </cfRule>
  </conditionalFormatting>
  <conditionalFormatting sqref="J6:T17 J19:T19 J18:Q18 S18">
    <cfRule type="expression" dxfId="9" priority="15" stopIfTrue="1">
      <formula>$K$4="Es gibt keine Erfahrungstarifierung Tod"</formula>
    </cfRule>
  </conditionalFormatting>
  <conditionalFormatting sqref="J37">
    <cfRule type="expression" dxfId="8" priority="14">
      <formula>$K$4="Es gibt keine Erfahrungstarifierung Tod"</formula>
    </cfRule>
  </conditionalFormatting>
  <conditionalFormatting sqref="J28:T34">
    <cfRule type="expression" dxfId="7" priority="13">
      <formula>OR($T$27="--",$T$35="--",LEFT($J$37,5)="Bitte")</formula>
    </cfRule>
  </conditionalFormatting>
  <conditionalFormatting sqref="J24:T37">
    <cfRule type="expression" dxfId="6" priority="5" stopIfTrue="1">
      <formula>$K$22="Es gibt keine Erfahrungstarifierung Invalidität"</formula>
    </cfRule>
  </conditionalFormatting>
  <conditionalFormatting sqref="R18">
    <cfRule type="expression" dxfId="5" priority="3" stopIfTrue="1">
      <formula>$K$22="Es gibt keine Erfahrungstarifierung Invalidität"</formula>
    </cfRule>
    <cfRule type="expression" dxfId="4" priority="7">
      <formula>OR($T$9="--",$T$17="--",LEFT($J$19,5)="Bitte")</formula>
    </cfRule>
  </conditionalFormatting>
  <conditionalFormatting sqref="R36">
    <cfRule type="expression" dxfId="3" priority="12">
      <formula>OR($T$27="--",$T$35="--",LEFT($J$37,5)="Bitte")</formula>
    </cfRule>
  </conditionalFormatting>
  <conditionalFormatting sqref="T36">
    <cfRule type="expression" dxfId="2" priority="4">
      <formula>OR($T$27="--",$T$35="--",LEFT($J$37,5)="Bitte")</formula>
    </cfRule>
  </conditionalFormatting>
  <conditionalFormatting sqref="T18">
    <cfRule type="expression" dxfId="1" priority="1" stopIfTrue="1">
      <formula>$K$22="Es gibt keine Erfahrungstarifierung Invalidität"</formula>
    </cfRule>
    <cfRule type="expression" dxfId="0" priority="2">
      <formula>OR($T$9="--",$T$17="--",LEFT($J$19,5)="Bitte")</formula>
    </cfRule>
  </conditionalFormatting>
  <dataValidations count="6">
    <dataValidation type="list" allowBlank="1" showInputMessage="1" showErrorMessage="1" sqref="F6 F24">
      <formula1>"Schadenaufwand, Schadenfälle"</formula1>
    </dataValidation>
    <dataValidation type="list" allowBlank="1" showInputMessage="1" showErrorMessage="1" sqref="B4:H4">
      <formula1>"Wird angewendet ,Es gibt keine Tarifklassentarifierung Tod"</formula1>
    </dataValidation>
    <dataValidation type="list" allowBlank="1" showInputMessage="1" showErrorMessage="1" sqref="N6:N7 N24:N25">
      <formula1>"Entsprechender Schadenaufwand,Entsprechende Schadenfälle"</formula1>
    </dataValidation>
    <dataValidation type="list" allowBlank="1" showInputMessage="1" showErrorMessage="1" sqref="B22:H22">
      <formula1>"Wird angewendet ,Es gibt keine Tarifklassentarifierung Invalidität"</formula1>
    </dataValidation>
    <dataValidation type="list" allowBlank="1" showInputMessage="1" showErrorMessage="1" sqref="K4:T4">
      <formula1>"Wird angewendet, Es gibt keine Erfahrungstarifierung Tod"</formula1>
    </dataValidation>
    <dataValidation type="list" allowBlank="1" showInputMessage="1" showErrorMessage="1" sqref="K22:T22">
      <formula1>"Wird angewendet, Es gibt keine Erfahrungstarifierung Invalidität"</formula1>
    </dataValidation>
  </dataValidations>
  <pageMargins left="0.70866141732283472" right="0.70866141732283472" top="0.74803149606299213" bottom="0.74803149606299213" header="0.31496062992125984" footer="0.31496062992125984"/>
  <pageSetup paperSize="9" scale="76" orientation="landscape" r:id="rId1"/>
  <ignoredErrors>
    <ignoredError sqref="K8:L8 M8:O8 P8:Q8 K26:O26 P26:Q2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Listen!$C$1:$C$16</xm:f>
          </x14:formula1>
          <xm:sqref>F7</xm:sqref>
        </x14:dataValidation>
        <x14:dataValidation type="list" allowBlank="1" showInputMessage="1" showErrorMessage="1">
          <x14:formula1>
            <xm:f>Listen!$C$1:$C$16</xm:f>
          </x14:formula1>
          <xm:sqref>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16" sqref="C16"/>
    </sheetView>
  </sheetViews>
  <sheetFormatPr defaultRowHeight="12.75" x14ac:dyDescent="0.2"/>
  <cols>
    <col min="7" max="7" width="10.140625" bestFit="1" customWidth="1"/>
  </cols>
  <sheetData>
    <row r="1" spans="1:3" x14ac:dyDescent="0.2">
      <c r="A1">
        <f>+YEAR(Bestandesangaben!$H$3)-1</f>
        <v>2022</v>
      </c>
      <c r="C1" t="str">
        <f>+"5J-Ø "&amp;$C$13-4&amp;"-"&amp;$C$13</f>
        <v>5J-Ø 2017-2021</v>
      </c>
    </row>
    <row r="2" spans="1:3" x14ac:dyDescent="0.2">
      <c r="A2">
        <f>+A1-1</f>
        <v>2021</v>
      </c>
      <c r="C2" t="str">
        <f>+"5J-Ø "&amp;$C$13-5&amp;"-"&amp;$C$13-1</f>
        <v>5J-Ø 2016-2020</v>
      </c>
    </row>
    <row r="3" spans="1:3" x14ac:dyDescent="0.2">
      <c r="A3">
        <f t="shared" ref="A3:A5" si="0">+A2-1</f>
        <v>2020</v>
      </c>
      <c r="C3" t="str">
        <f>+"5J-Ø "&amp;$C$13-6&amp;"-"&amp;$C$13-2</f>
        <v>5J-Ø 2015-2019</v>
      </c>
    </row>
    <row r="4" spans="1:3" x14ac:dyDescent="0.2">
      <c r="A4">
        <f t="shared" si="0"/>
        <v>2019</v>
      </c>
      <c r="C4" t="str">
        <f>+"4J-Ø "&amp;$C$13-3&amp;"-"&amp;$C$13</f>
        <v>4J-Ø 2018-2021</v>
      </c>
    </row>
    <row r="5" spans="1:3" x14ac:dyDescent="0.2">
      <c r="A5">
        <f t="shared" si="0"/>
        <v>2018</v>
      </c>
      <c r="C5" t="str">
        <f>+"4J-Ø "&amp;$C$13-4&amp;"-"&amp;$C$13-1</f>
        <v>4J-Ø 2017-2020</v>
      </c>
    </row>
    <row r="6" spans="1:3" x14ac:dyDescent="0.2">
      <c r="C6" t="str">
        <f>+"4J-Ø "&amp;$C$13-5&amp;"-"&amp;$C$13-2</f>
        <v>4J-Ø 2016-2019</v>
      </c>
    </row>
    <row r="7" spans="1:3" x14ac:dyDescent="0.2">
      <c r="C7" t="str">
        <f>+"3J-Ø "&amp;$C$13-2&amp;"-"&amp;$C$13</f>
        <v>3J-Ø 2019-2021</v>
      </c>
    </row>
    <row r="8" spans="1:3" x14ac:dyDescent="0.2">
      <c r="C8" t="str">
        <f>+"3J-Ø "&amp;$C$13-3&amp;"-"&amp;$C$13-1</f>
        <v>3J-Ø 2018-2020</v>
      </c>
    </row>
    <row r="9" spans="1:3" x14ac:dyDescent="0.2">
      <c r="C9" t="str">
        <f>+"3J-Ø "&amp;$C$13-4&amp;"-"&amp;$C$13-2</f>
        <v>3J-Ø 2017-2019</v>
      </c>
    </row>
    <row r="10" spans="1:3" x14ac:dyDescent="0.2">
      <c r="C10" t="str">
        <f>+"2J-Ø "&amp;$C$13-1&amp;"-"&amp;$C$13</f>
        <v>2J-Ø 2020-2021</v>
      </c>
    </row>
    <row r="11" spans="1:3" x14ac:dyDescent="0.2">
      <c r="C11" t="str">
        <f>+"2J-Ø "&amp;$C$13-2&amp;"-"&amp;$C$13-1</f>
        <v>2J-Ø 2019-2020</v>
      </c>
    </row>
    <row r="12" spans="1:3" x14ac:dyDescent="0.2">
      <c r="C12" t="str">
        <f>+"2J-Ø "&amp;$C$13-3&amp;"-"&amp;$C$13-2</f>
        <v>2J-Ø 2018-2019</v>
      </c>
    </row>
    <row r="13" spans="1:3" x14ac:dyDescent="0.2">
      <c r="C13">
        <f>+A2</f>
        <v>2021</v>
      </c>
    </row>
    <row r="14" spans="1:3" x14ac:dyDescent="0.2">
      <c r="C14">
        <f>+C13-1</f>
        <v>2020</v>
      </c>
    </row>
    <row r="15" spans="1:3" x14ac:dyDescent="0.2">
      <c r="C15">
        <f>+C14-1</f>
        <v>2019</v>
      </c>
    </row>
    <row r="16" spans="1:3" x14ac:dyDescent="0.2">
      <c r="C16" t="s">
        <v>80</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8a31dcd586b9a0b7e47232ae12d49371">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8b8a4ef1c2d9a77696c6fbb4a6aed512"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Topic_Note xmlns="http://schemas.microsoft.com/sharepoint/v3/fields">
      <Terms xmlns="http://schemas.microsoft.com/office/infopath/2007/PartnerControls"/>
    </Topic_Note>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_dlc_DocId xmlns="a13ce8e2-0bfa-4ae3-b62f-afeb61f48330">6005-T-6-77483</_dlc_DocId>
    <_dlc_DocIdUrl xmlns="a13ce8e2-0bfa-4ae3-b62f-afeb61f48330">
      <Url>https://dok.finma.ch/sites/6005-T/_layouts/15/DocIdRedir.aspx?ID=6005-T-6-77483</Url>
      <Description>6005-T-6-77483</Description>
    </_dlc_DocIdUrl>
    <RetentionPeriod xmlns="1AB9BBCC-83C6-4736-B39B-ABA04A32D413">15</RetentionPeriod>
    <SeqenceNumber xmlns="1ab9bbcc-83c6-4736-b39b-aba04a32d413" xsi:nil="true"/>
    <ToBeArchived xmlns="1ab9bbcc-83c6-4736-b39b-aba04a32d413">Nein</ToBeArchived>
    <AgendaItemGUID xmlns="1ab9bbcc-83c6-4736-b39b-aba04a32d413" xsi:nil="true"/>
    <DocumentDate xmlns="1AB9BBCC-83C6-4736-B39B-ABA04A32D413">2016-04-19T22:00:00+00:00</DocumentDat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83762F8-C8B2-4485-9F04-3C55DD3679E0}">
  <ds:schemaRefs>
    <ds:schemaRef ds:uri="http://schemas.microsoft.com/sharepoint/v3/contenttype/forms"/>
  </ds:schemaRefs>
</ds:datastoreItem>
</file>

<file path=customXml/itemProps2.xml><?xml version="1.0" encoding="utf-8"?>
<ds:datastoreItem xmlns:ds="http://schemas.openxmlformats.org/officeDocument/2006/customXml" ds:itemID="{94BE2059-3FEF-44A4-BB0A-A3D805F06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0F9CFD-12B3-467D-B6D8-E34865A11706}">
  <ds:schemaRefs>
    <ds:schemaRef ds:uri="1AB9BBCC-83C6-4736-B39B-ABA04A32D413"/>
    <ds:schemaRef ds:uri="http://purl.org/dc/terms/"/>
    <ds:schemaRef ds:uri="http://schemas.openxmlformats.org/package/2006/metadata/core-properties"/>
    <ds:schemaRef ds:uri="a13ce8e2-0bfa-4ae3-b62f-afeb61f48330"/>
    <ds:schemaRef ds:uri="http://schemas.microsoft.com/office/2006/documentManagement/types"/>
    <ds:schemaRef ds:uri="http://schemas.microsoft.com/office/infopath/2007/PartnerControls"/>
    <ds:schemaRef ds:uri="1ab9bbcc-83c6-4736-b39b-aba04a32d413"/>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6B5E4649-90CE-453E-9FC1-C6B540971CF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Bestandesangaben</vt:lpstr>
      <vt:lpstr>Statistik</vt:lpstr>
      <vt:lpstr>Erfahrungstarifierung</vt:lpstr>
      <vt:lpstr>Listen</vt:lpstr>
      <vt:lpstr>Erfahrungstarifierung!Print_Area</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Baumann Harry</dc:creator>
  <cp:lastModifiedBy>Baumann Harry</cp:lastModifiedBy>
  <cp:lastPrinted>2019-01-21T16:19:44Z</cp:lastPrinted>
  <dcterms:created xsi:type="dcterms:W3CDTF">2016-04-15T06:47:11Z</dcterms:created>
  <dcterms:modified xsi:type="dcterms:W3CDTF">2022-02-09T12:52:28Z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0x0101003951D1F36BC944E987AD610ADE6A10C300C61021B14ACC904B85E5051915CA0D18</vt:lpwstr>
  </property>
  <property fmtid="{D5CDD505-2E9C-101B-9397-08002B2CF9AE}" pid="3" name="OSP">
    <vt:lpwstr>19;#4-02.9 Verschiedenes|b7add63a-7a8a-4b8a-bfff-6c9ce2cbce07</vt:lpwstr>
  </property>
  <property fmtid="{D5CDD505-2E9C-101B-9397-08002B2CF9AE}" pid="4" name="OU">
    <vt:lpwstr>2;#Fachgebiet Risikomanagement|f7725cee-5d8f-4516-8102-0acd7d3144b7</vt:lpwstr>
  </property>
  <property fmtid="{D5CDD505-2E9C-101B-9397-08002B2CF9AE}" pid="5" name="Topic">
    <vt:lpwstr/>
  </property>
  <property fmtid="{D5CDD505-2E9C-101B-9397-08002B2CF9AE}" pid="6" name="_dlc_DocIdItemGuid">
    <vt:lpwstr>25c4cba3-27b7-43c2-9144-bc4259cb8a1d</vt:lpwstr>
  </property>
  <property fmtid="{D5CDD505-2E9C-101B-9397-08002B2CF9AE}" pid="7" name="DocumentDate">
    <vt:filetime>2016-04-20T13:49:01Z</vt:filetime>
  </property>
  <property fmtid="{D5CDD505-2E9C-101B-9397-08002B2CF9AE}" pid="8" name="_docset_NoMedatataSyncRequired">
    <vt:lpwstr>False</vt:lpwstr>
  </property>
  <property fmtid="{D5CDD505-2E9C-101B-9397-08002B2CF9AE}" pid="9" name="InternalWorkItem">
    <vt:bool>false</vt:bool>
  </property>
  <property fmtid="{D5CDD505-2E9C-101B-9397-08002B2CF9AE}" pid="10" name="Reference">
    <vt:lpwstr>6005-T-6-58941 - 4-02.9 Verschiedenes</vt:lpwstr>
  </property>
</Properties>
</file>