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685" yWindow="65491" windowWidth="14190" windowHeight="9990" activeTab="0"/>
  </bookViews>
  <sheets>
    <sheet name="Zusammenzug pro Versicherer" sheetId="1" r:id="rId1"/>
    <sheet name="TextDF" sheetId="2" state="veryHidden" r:id="rId2"/>
  </sheets>
  <definedNames>
    <definedName name="_xlfn.SUMIFS" hidden="1">#NAME?</definedName>
    <definedName name="_xlnm.Print_Area" localSheetId="1">'TextDF'!$A$6:$AY$205</definedName>
    <definedName name="_xlnm.Print_Area" localSheetId="0">'Zusammenzug pro Versicherer'!$A$1:$BC$173</definedName>
    <definedName name="_xlnm.Print_Titles" localSheetId="1">'TextDF'!$A:$C,'TextDF'!$6:$12</definedName>
    <definedName name="_xlnm.Print_Titles" localSheetId="0">'Zusammenzug pro Versicherer'!$C:$G,'Zusammenzug pro Versicherer'!$7:$9</definedName>
    <definedName name="SprachwahlCode">'Zusammenzug pro Versicherer'!$E$7</definedName>
    <definedName name="TextDF">'TextDF'!$A$1:$C$434</definedName>
  </definedNames>
  <calcPr fullCalcOnLoad="1" refMode="R1C1"/>
</workbook>
</file>

<file path=xl/sharedStrings.xml><?xml version="1.0" encoding="utf-8"?>
<sst xmlns="http://schemas.openxmlformats.org/spreadsheetml/2006/main" count="815" uniqueCount="737">
  <si>
    <t>a</t>
  </si>
  <si>
    <t>b</t>
  </si>
  <si>
    <t>c</t>
  </si>
  <si>
    <t>d</t>
  </si>
  <si>
    <t>e</t>
  </si>
  <si>
    <t>f</t>
  </si>
  <si>
    <t>I.  Erfolgsrechnung</t>
  </si>
  <si>
    <t>Ertrag</t>
  </si>
  <si>
    <t>Prämien</t>
  </si>
  <si>
    <t>Sparprämien</t>
  </si>
  <si>
    <t>Risikoprämien</t>
  </si>
  <si>
    <t>Kapitalanlageerträge</t>
  </si>
  <si>
    <t>Zinsaufwand</t>
  </si>
  <si>
    <t>Kosten der Vermögensbewirtschaftung / Nettoerträge</t>
  </si>
  <si>
    <t>Übriger Ertrag (zusammengefasst)</t>
  </si>
  <si>
    <t>Rückversicherungsergebnis (Gewinn positiv dargestellt)</t>
  </si>
  <si>
    <t>Gesamtertrag</t>
  </si>
  <si>
    <t>Aufwand</t>
  </si>
  <si>
    <t>Leistungen infolge Alter, Tod und Invalidität</t>
  </si>
  <si>
    <t>Freizügigkeitsleistungen</t>
  </si>
  <si>
    <t>Altersguthaben</t>
  </si>
  <si>
    <t>Übriger Aufwand (zusammengefasst)</t>
  </si>
  <si>
    <t>Dem Überschussfonds zugewiesene Überschussbeteiligung</t>
  </si>
  <si>
    <t>Betriebsergebnis</t>
  </si>
  <si>
    <t>Gesamtaufwand</t>
  </si>
  <si>
    <t>II.  Bilanzkennziffern</t>
  </si>
  <si>
    <t>Aktiven</t>
  </si>
  <si>
    <t>Kapitalanlagen</t>
  </si>
  <si>
    <t>Flüssige Mittel und Festgelder</t>
  </si>
  <si>
    <t>in %:</t>
  </si>
  <si>
    <t>Hypotheken und andere Nominalwertforderungen</t>
  </si>
  <si>
    <t>Private Equity und Hedge Funds</t>
  </si>
  <si>
    <t>Anlagen in Beteiligungen und verbundenen Unternehmen</t>
  </si>
  <si>
    <t>Immobilien</t>
  </si>
  <si>
    <t>Sonstige Kapitalanlagen / Total</t>
  </si>
  <si>
    <t>Passiven</t>
  </si>
  <si>
    <t>Versicherungstechnische Rückstellungen brutto</t>
  </si>
  <si>
    <t>III.  Überschussfonds</t>
  </si>
  <si>
    <t>Stand Ende Vorjahr</t>
  </si>
  <si>
    <t>Dem Überschussfonds aus der Betriebsrechnung zugewiesen</t>
  </si>
  <si>
    <t>Den Vorsorgeeinrichtungen zugeteilt / Zwischentotal</t>
  </si>
  <si>
    <t>Stand am Ende des Rechnungsjahrs</t>
  </si>
  <si>
    <t>IV.  Teuerungsfonds</t>
  </si>
  <si>
    <t>Vereinnahmte Teuerungsprämien</t>
  </si>
  <si>
    <t>Tarifzins / Zwischentotal</t>
  </si>
  <si>
    <t>Aufwand für teuerungsbedingte Erhöhungen der Risikorenten</t>
  </si>
  <si>
    <t>Entnahme zu Gunsten der Betriebsrechnung / Zwischentotal</t>
  </si>
  <si>
    <t>V.  Weitere Kennzahlen</t>
  </si>
  <si>
    <t>Kapitalanlageertrag brutto / Kapitalanlageertrag netto</t>
  </si>
  <si>
    <t>Kapitalanlagebestand</t>
  </si>
  <si>
    <t>Buchwert</t>
  </si>
  <si>
    <t>Marktwert</t>
  </si>
  <si>
    <t>Kapitalanlagebestand zu Beginn des Rechnungsjahrs</t>
  </si>
  <si>
    <t>Bewertungsreserven</t>
  </si>
  <si>
    <t>Bewertungsreserven zu Beginn des Rechnungsjahrs</t>
  </si>
  <si>
    <t>Bewertungsreserven am Ende des Rechnungsjahrs</t>
  </si>
  <si>
    <t>Veränderung der Bewertungsreserven</t>
  </si>
  <si>
    <t>Rendite auf Buchwerten brutto / netto</t>
  </si>
  <si>
    <t>Performance auf Marktwerten brutto / netto</t>
  </si>
  <si>
    <t>Anzahl Versicherte Ende Rechnungsjahr</t>
  </si>
  <si>
    <t>Anzahl aktiv Versicherte</t>
  </si>
  <si>
    <t>Anzahl Rentenbezüger</t>
  </si>
  <si>
    <t>Anzahl Freizügigkeitspolicen</t>
  </si>
  <si>
    <t>Anzahl Versicherte insgesamt</t>
  </si>
  <si>
    <t>VI.  Nachweis zur Einhaltung der Mindestquote (MQ)</t>
  </si>
  <si>
    <t>Summe der Ertragskomponenten</t>
  </si>
  <si>
    <t>Sparprozess (Kapitalanlageertrag)</t>
  </si>
  <si>
    <t>Risikoprozess (Risikoprämien)</t>
  </si>
  <si>
    <t>Kostenprozess (Kostenprämien)</t>
  </si>
  <si>
    <t>Summe der Aufwendungen</t>
  </si>
  <si>
    <t>Sparprozess (hauptsächlich techn. Verzinsung)</t>
  </si>
  <si>
    <t>Kostenprozess (hauptsächlich Verwaltungskosten)</t>
  </si>
  <si>
    <t>Langlebigkeitsrisiko</t>
  </si>
  <si>
    <t>Deckungslücken bei Rentenumwandlung</t>
  </si>
  <si>
    <t>Schadenschwankungen</t>
  </si>
  <si>
    <t>Wertschwankungen Kapitalanlagen</t>
  </si>
  <si>
    <t>Zinsgarantien</t>
  </si>
  <si>
    <t>Tarifumstellungen und Tarifsanierungen</t>
  </si>
  <si>
    <t>Kosten für zusätzlich aufgenommenes Risikokapital</t>
  </si>
  <si>
    <t>Zuweisung an den Überschussfonds</t>
  </si>
  <si>
    <t>Ergebnis der Betriebsrechnung</t>
  </si>
  <si>
    <t>Ausschüttungsquote</t>
  </si>
  <si>
    <t>Rekapitulation des Betriebsergebnisses</t>
  </si>
  <si>
    <t>Anteil am Gesamtertrag in %</t>
  </si>
  <si>
    <t>Übrige versicherungstechnische Rückstellungen / Total</t>
  </si>
  <si>
    <t>Dem Überschussfonds zur Deckung eines Betriebsdefizits entnommen</t>
  </si>
  <si>
    <t>Allianz Suisse</t>
  </si>
  <si>
    <t>Basler</t>
  </si>
  <si>
    <t>Generali</t>
  </si>
  <si>
    <t>Helvetia</t>
  </si>
  <si>
    <t>Mobiliar</t>
  </si>
  <si>
    <t>Pax</t>
  </si>
  <si>
    <t>Zuerich</t>
  </si>
  <si>
    <t>Offenlegung gegenüber den versicherten Vorsorgeeinrichtungen</t>
  </si>
  <si>
    <t>Swiss Life</t>
  </si>
  <si>
    <t>en %:</t>
  </si>
  <si>
    <t>Valeur comptable</t>
  </si>
  <si>
    <t>Valeur de marché</t>
  </si>
  <si>
    <t>Part en % du produit total</t>
  </si>
  <si>
    <t>I.  Compte de résultat</t>
  </si>
  <si>
    <t>Produit</t>
  </si>
  <si>
    <t>Primes</t>
  </si>
  <si>
    <t>Primes d'épargne</t>
  </si>
  <si>
    <t>Primes de risque</t>
  </si>
  <si>
    <t>Primes de frais / Total des primes</t>
  </si>
  <si>
    <t>Produits des placements de capitaux</t>
  </si>
  <si>
    <t>Produit des placements de capitaux</t>
  </si>
  <si>
    <t>Charges d'intérêt</t>
  </si>
  <si>
    <t>Charges pour la gestion de la fortune / Produit net</t>
  </si>
  <si>
    <t>Résultat de la réassurance (gain = +)</t>
  </si>
  <si>
    <t>Produit total</t>
  </si>
  <si>
    <t>Charges</t>
  </si>
  <si>
    <t>Prestations de libre passage</t>
  </si>
  <si>
    <t>Avoirs de vieillesse</t>
  </si>
  <si>
    <t>Polices de libre passage</t>
  </si>
  <si>
    <t>Autres provisions techniques / Total intermédiaire</t>
  </si>
  <si>
    <t>Participation aux excédents attribuée au fonds d'excédents</t>
  </si>
  <si>
    <t>Résultat de l'exercice</t>
  </si>
  <si>
    <t>Charges totales</t>
  </si>
  <si>
    <t>II.  Chiffres du Bilan</t>
  </si>
  <si>
    <t>Actifs</t>
  </si>
  <si>
    <t>Placements de capitaux</t>
  </si>
  <si>
    <t>Liquidités et dépôts à terme</t>
  </si>
  <si>
    <t>Hypothèques et autres créances nominales</t>
  </si>
  <si>
    <t>Private Equity et Hedge Funds</t>
  </si>
  <si>
    <t>Placements dans des participations et des entreprises liées</t>
  </si>
  <si>
    <t>Immeubles</t>
  </si>
  <si>
    <t>Passifs</t>
  </si>
  <si>
    <t>Provisions techniques brutes</t>
  </si>
  <si>
    <t>III.  Fonds d'excédents</t>
  </si>
  <si>
    <t>Etat à la fin de l'exercice précédent</t>
  </si>
  <si>
    <t>Attribution du compte d'exploitation au fonds d'excédents</t>
  </si>
  <si>
    <t>Distribué aux institutions de prévoyance / Total intermédiaire</t>
  </si>
  <si>
    <t>Etat à la fin de l'exercice en cours</t>
  </si>
  <si>
    <t>IV.  Fonds de renchérissement</t>
  </si>
  <si>
    <t>Primes de renchérissement encaissées</t>
  </si>
  <si>
    <t>Intérêt tarifaire / Total intermédiaire</t>
  </si>
  <si>
    <t>Prélèvement en faveur du compte d'exploitation / Total intermédiaire</t>
  </si>
  <si>
    <t>V.  Autres chiffres indicatifs</t>
  </si>
  <si>
    <t>Produit des placements de capitaux brut / net</t>
  </si>
  <si>
    <t>Placements de capitaux au début de l'exercice</t>
  </si>
  <si>
    <t>Réserves d'évaluation</t>
  </si>
  <si>
    <t>Réserves d'évaluation au début de l'exercice</t>
  </si>
  <si>
    <t>Réserves d'évaluation à la fin de l'exercice</t>
  </si>
  <si>
    <t>Variation des réserves d'évaluation</t>
  </si>
  <si>
    <t>Rendement sur valeurs comptables brut / net</t>
  </si>
  <si>
    <t>Rendement sur valeurs de marché brut / net</t>
  </si>
  <si>
    <t>Nombre d'assurés à la fin de l'exercice en cours</t>
  </si>
  <si>
    <t>Nombre d'assurés actifs</t>
  </si>
  <si>
    <t>Nombre d'assurés total</t>
  </si>
  <si>
    <t>VI.  Preuves du respect de la quote-part minimum (QM)</t>
  </si>
  <si>
    <t>Somme des composantes des produits</t>
  </si>
  <si>
    <t>Processus d'épargne (Produits des placements de capitaux)</t>
  </si>
  <si>
    <t>Processus de risque (Primes de risque)</t>
  </si>
  <si>
    <t>Processus de frais (Primes de frais)</t>
  </si>
  <si>
    <t>Somme des charges</t>
  </si>
  <si>
    <t>Variation des provisions techniques (augmentation = +)</t>
  </si>
  <si>
    <t>Longévité</t>
  </si>
  <si>
    <t>Lacunes de couverture en cas de conversion en rentes</t>
  </si>
  <si>
    <t>Sinistres survenus mais non encore annoncés</t>
  </si>
  <si>
    <t>Fluctuations de sinistres</t>
  </si>
  <si>
    <t>Fluctuations de la valeur des placements de capitaux</t>
  </si>
  <si>
    <t>Garanties d'intérêt</t>
  </si>
  <si>
    <t>Adaptations et assainissements de tarifs</t>
  </si>
  <si>
    <t>Frais pour capital risque supplémentaire</t>
  </si>
  <si>
    <t>Attribution au fonds d'excédents</t>
  </si>
  <si>
    <t>Résutat d'exploitation de l'exercice</t>
  </si>
  <si>
    <t>Quote-part de distribution</t>
  </si>
  <si>
    <t>Récapitulation du résultat de l'exercice</t>
  </si>
  <si>
    <t xml:space="preserve">AGGREGATION par assureur-vie </t>
  </si>
  <si>
    <t>exerçant l'assurance collective de la prévoyance professionnelle</t>
  </si>
  <si>
    <t>ZUSAMMENZUG pro Lebensversicherer</t>
  </si>
  <si>
    <t>mit Kollektivversicherung Berufliche Vorsorge</t>
  </si>
  <si>
    <t xml:space="preserve"> &lt;&lt;&lt; SPRACHWAHL DEUTSCH / CHOIX FRANCAIS &gt;&gt;&gt;</t>
  </si>
  <si>
    <t>g</t>
  </si>
  <si>
    <t>h</t>
  </si>
  <si>
    <t>Direkte Kapitalanlageerträge</t>
  </si>
  <si>
    <t>Ergebnis aus Veräusserungen</t>
  </si>
  <si>
    <t>Währungsergebnis</t>
  </si>
  <si>
    <t>Saldo aus Zu- und Abschreibungen</t>
  </si>
  <si>
    <t>Übrige techn. Rückstellungen / Zwischentotal</t>
  </si>
  <si>
    <t>Deckungskapital für laufende Alters- und Hinterbliebenenrenten</t>
  </si>
  <si>
    <t>Deckungskapital für laufende Invalidenrenten</t>
  </si>
  <si>
    <t>Rückstellung für eingetretene, noch nicht erledigte Versicherungsfälle</t>
  </si>
  <si>
    <t>Teuerungsfonds</t>
  </si>
  <si>
    <t>Gutgeschriebene Überschussanteile</t>
  </si>
  <si>
    <t>Valorisationskorrektur</t>
  </si>
  <si>
    <t>Verwendete Parameter im Überobligatorium</t>
  </si>
  <si>
    <t>Zinssatz für die Verzinsung der Altersguthaben</t>
  </si>
  <si>
    <t>Résultat sur réalisations</t>
  </si>
  <si>
    <t>Résultat monétaire</t>
  </si>
  <si>
    <t>Solde entre plus-values et amortissements</t>
  </si>
  <si>
    <t>Prestations en cas de vieillesse, de décès ou d'invalidité</t>
  </si>
  <si>
    <t>Autres placements de capitaux / Total</t>
  </si>
  <si>
    <t>Provisions mathématiques des rentes d'invalidité en cours</t>
  </si>
  <si>
    <t>Provision pour sinistres survenus mais non encore liquidés</t>
  </si>
  <si>
    <t>Fonds de renchérissement</t>
  </si>
  <si>
    <t>Parts d'excédents créditées aux assurés</t>
  </si>
  <si>
    <t>Autres provisions techniques / Total</t>
  </si>
  <si>
    <t>Gains ou pertes de changes sur les monnaies étrangères</t>
  </si>
  <si>
    <t>Paramètres utilisés dans la partie sur-obligatoire</t>
  </si>
  <si>
    <t>Taux d'intérêt valable pour la rémunération des avoirs de vieillesse</t>
  </si>
  <si>
    <t>Processus de frais (princ. frais de gestion)</t>
  </si>
  <si>
    <t>Spalte 1</t>
  </si>
  <si>
    <t>Spalte 2</t>
  </si>
  <si>
    <t>Spalte 3</t>
  </si>
  <si>
    <t>Spalte 4</t>
  </si>
  <si>
    <t>Colonne 1</t>
  </si>
  <si>
    <t>Colonne 2</t>
  </si>
  <si>
    <t>Colonne 3</t>
  </si>
  <si>
    <t>Colonne 4</t>
  </si>
  <si>
    <t>Anteil des der Mindestquote (MQ) unterstellten Geschäfts</t>
  </si>
  <si>
    <t>Anteil des der Mindestquote (MQ) nicht unterstellten Geschäfts</t>
  </si>
  <si>
    <t>Der MQ unterstellt</t>
  </si>
  <si>
    <t>Der MQ nicht unterstellt</t>
  </si>
  <si>
    <t>Part des affaires soumises à la quote-part minimum (qm)</t>
  </si>
  <si>
    <t>Part des affaires non soumises à la quote-part minimum (qm)</t>
  </si>
  <si>
    <t>Soumise à la qm</t>
  </si>
  <si>
    <t>Non soumise à la qm</t>
  </si>
  <si>
    <t>Altersguthaben / Aufgeteilt nach Obligatorium und Überobligatorium</t>
  </si>
  <si>
    <t>Avoirs de vieillesse / Ventilés en Obligatoire et Surobligatoire</t>
  </si>
  <si>
    <t>Obligatorium</t>
  </si>
  <si>
    <t>Obligatoire</t>
  </si>
  <si>
    <t>Aggregierte Daten nach Altersguthaben gewichtet</t>
  </si>
  <si>
    <t>Données aggrégées pondérées selon les avoirs de vieillesse</t>
  </si>
  <si>
    <t>Rückkaufswerte</t>
  </si>
  <si>
    <t>Valeurs de rachat</t>
  </si>
  <si>
    <t>Leistungsbearbeitungsaufwendungen / Leistungstotal</t>
  </si>
  <si>
    <t>Aufwendungen für Marketing und Werbung</t>
  </si>
  <si>
    <t>Charges pour la mercatique et la publicité</t>
  </si>
  <si>
    <t>Autres charges pour l'administration générale</t>
  </si>
  <si>
    <t>Abschluss- und Verwaltungskosten brutto</t>
  </si>
  <si>
    <t>Rentenumwandlungssatz für Frauen im Schlussalter 64</t>
  </si>
  <si>
    <t>Rentenumwandlungssatz für Männer im Schlussalter 65</t>
  </si>
  <si>
    <t>Risikoprozess (hauptsächlich Todesfall- und Invaliditätsleistungen)</t>
  </si>
  <si>
    <t>Frais d'acquisition et de gestion bruts</t>
  </si>
  <si>
    <t>Autres charges (regroupées)</t>
  </si>
  <si>
    <t>Taux de conversion en rente pour hommes à l'âge de retraite 65</t>
  </si>
  <si>
    <t>Taux de conversion en rente pour femmes à l'âge de retraite 64</t>
  </si>
  <si>
    <t>Nombre de bénéficiaires de rentes</t>
  </si>
  <si>
    <t>Processus d'épargne (principalement Intérêts techniques)</t>
  </si>
  <si>
    <t>Processus de risque (princ. prest. en cas de décès et d'invalidité)</t>
  </si>
  <si>
    <t>409a</t>
  </si>
  <si>
    <t>466a</t>
  </si>
  <si>
    <t>Frais occasionnés par le traitement des prest. / Total des prestations</t>
  </si>
  <si>
    <t>Provisions math. des rentes de vieillesse et de survivants en cours</t>
  </si>
  <si>
    <t>Prélevé du fonds d'exc. pour couvrir un déficit du compte d'exploit.</t>
  </si>
  <si>
    <t>Charges pour augmentations liées au rench. des rentes de risque</t>
  </si>
  <si>
    <t>AXA</t>
  </si>
  <si>
    <t>Kennzahlen Markt</t>
  </si>
  <si>
    <t>Veränderung versicherungstechnische Rückstellungen brutto</t>
  </si>
  <si>
    <t>411a</t>
  </si>
  <si>
    <t>411b</t>
  </si>
  <si>
    <t>Deckungskapital Freizügigkeitspolicen</t>
  </si>
  <si>
    <t>413a</t>
  </si>
  <si>
    <t>Festverzinsliche Wertpapiere in Schweizer Franken</t>
  </si>
  <si>
    <t>421a</t>
  </si>
  <si>
    <t>Schweizerische und ausländische Aktien</t>
  </si>
  <si>
    <t>423a</t>
  </si>
  <si>
    <t>Anteile an Anlagefonds</t>
  </si>
  <si>
    <t>424a</t>
  </si>
  <si>
    <t>Guthaben aus derivativen Finanzinstrumenten</t>
  </si>
  <si>
    <t>430a</t>
  </si>
  <si>
    <t>Deckungskapitalverstärkung der laufenden Renten</t>
  </si>
  <si>
    <t>Aufgliederung der Kostenprämien nach Kostenträgern</t>
  </si>
  <si>
    <t>464a</t>
  </si>
  <si>
    <t>464b</t>
  </si>
  <si>
    <t>464c</t>
  </si>
  <si>
    <t>Übrige Kostenprämien / Kostenprämien total</t>
  </si>
  <si>
    <t>Aufgliederung des Betriebsaufwands nach Kostenstellen</t>
  </si>
  <si>
    <t>465a</t>
  </si>
  <si>
    <t>Leistungsbearbeitungsaufwendungen</t>
  </si>
  <si>
    <t>Übrige Aufwendungen für die allgemeine Verwaltung</t>
  </si>
  <si>
    <t>Aufgliederung des Betriebsaufwands nach Kostenträgern</t>
  </si>
  <si>
    <t>469a</t>
  </si>
  <si>
    <t>469b</t>
  </si>
  <si>
    <t>469c</t>
  </si>
  <si>
    <t>469d</t>
  </si>
  <si>
    <t>Betriebsaufwand für übrige Kostenträger / Total Betriebsaufwand netto</t>
  </si>
  <si>
    <t>Eingetretene noch nicht gemeldete Versicherungsfälle</t>
  </si>
  <si>
    <t>Bruttoergebnis der Betriebsrechnung  b)</t>
  </si>
  <si>
    <t>Äufnung (+) oder Auflösung (-) technischer Rückstellungen</t>
  </si>
  <si>
    <t>Gemeldete noch nicht erledigte Versicherungsfälle  c)</t>
  </si>
  <si>
    <t>Kostenprämien / Prämientotal</t>
  </si>
  <si>
    <t>Rückstellung für eingetretene noch nicht erledigte Versicherungsfälle</t>
  </si>
  <si>
    <t>Kapitalanlagebestand am Ende des Rechnungsjahrs  a)</t>
  </si>
  <si>
    <t>Variation des provisions techniques brutes</t>
  </si>
  <si>
    <t>Provision mathématique des rentes d'invalidité en cours</t>
  </si>
  <si>
    <t>Provision mathématique des polices de libre passage</t>
  </si>
  <si>
    <t>Titres à taux d'intérêt fixe en francs suisses</t>
  </si>
  <si>
    <t>Titres à taux d'intérêt fixe en monnaies étrangères</t>
  </si>
  <si>
    <t>Actions suisses et étrangères</t>
  </si>
  <si>
    <t>Parts de fonds de placement</t>
  </si>
  <si>
    <t>Renforcement de la provision mathématique des rentes en cours</t>
  </si>
  <si>
    <t>Placements de capitaux à la fin de l'exercice  a)</t>
  </si>
  <si>
    <t>Ventilation des primes de frais selon répondants de frais</t>
  </si>
  <si>
    <t>Primes de frais des assurés actifs, valeur absolue / par personne en CHF</t>
  </si>
  <si>
    <t>Autres primes de frais / Total des primes de frais</t>
  </si>
  <si>
    <t>Frais occasionnés par le traitement des prestations</t>
  </si>
  <si>
    <t>Part des réassureurs aux charges d'expl. / Total charges d'exploitation</t>
  </si>
  <si>
    <t>Résultat brut d'exploitation  b)</t>
  </si>
  <si>
    <t>Sinistres annoncés mais non encore liquidés  c)</t>
  </si>
  <si>
    <t>Provision math. des rentes de vieillesse et de survivants en cours</t>
  </si>
  <si>
    <t>Avoirs découlant d'instruments financiers dérivés</t>
  </si>
  <si>
    <t>Frais de la gestion de la fortune, valeur absolue / en pour-cent des placements à la valeur de marché</t>
  </si>
  <si>
    <t>Kosten der Vermögensbewirtschaftung, absolut / in Prozent der Kapitalanlagen zu Marktwerten</t>
  </si>
  <si>
    <t>Kostenprämien aktive Versicherte, absolut / pro Kopf in CHF</t>
  </si>
  <si>
    <t>Kostenprämien Freizügigkeitspolicen, absolut / pro Kopf in CHF</t>
  </si>
  <si>
    <t>Anteil Rückversicherer am Betriebsaufw. / Total Betriebsaufwand netto</t>
  </si>
  <si>
    <t>Betriebsaufwand aktive Versicherte, absolut / pro Kopf in CHF</t>
  </si>
  <si>
    <t>Betriebsaufwand Rentenbezüger, absolut / pro Kopf in CHF</t>
  </si>
  <si>
    <t>Betriebsaufwand Freizügigkeitspolicen, absolut / pro Kopf in CHF</t>
  </si>
  <si>
    <t>Primes de frais des polices de libre passage, val. abs. / par pers. en CHF</t>
  </si>
  <si>
    <t>Ventilations des charges d'exploitation selon sections de frais</t>
  </si>
  <si>
    <t>Ventilation des charges d'exploitations selon répondants de frais</t>
  </si>
  <si>
    <t>Charges d'expl. des assurés actifs, valeur absolue / par personne en CHF</t>
  </si>
  <si>
    <t>Charges d'expl. des rentiers, valeur absolue / par personne en CHF</t>
  </si>
  <si>
    <t>Charges d'expl. des pol. de libre passage, valeur abs. / par pers. en CHF</t>
  </si>
  <si>
    <t>Ch. d'expl. pour d'autres rép. de frais / Total des charges d'expl. nettes</t>
  </si>
  <si>
    <t xml:space="preserve">     au processus d'épargne</t>
  </si>
  <si>
    <t xml:space="preserve">     au processus de risque</t>
  </si>
  <si>
    <t>Code</t>
  </si>
  <si>
    <t>D</t>
  </si>
  <si>
    <t>F</t>
  </si>
  <si>
    <t>2b</t>
  </si>
  <si>
    <t>3b</t>
  </si>
  <si>
    <t>5b</t>
  </si>
  <si>
    <t>6b</t>
  </si>
  <si>
    <t>10f</t>
  </si>
  <si>
    <t>10g</t>
  </si>
  <si>
    <t>10h</t>
  </si>
  <si>
    <t>10b</t>
  </si>
  <si>
    <t>12b</t>
  </si>
  <si>
    <t>13b</t>
  </si>
  <si>
    <t>14c</t>
  </si>
  <si>
    <t>15d</t>
  </si>
  <si>
    <t>16d</t>
  </si>
  <si>
    <t>17d</t>
  </si>
  <si>
    <t>18c</t>
  </si>
  <si>
    <t>19d</t>
  </si>
  <si>
    <t>20d</t>
  </si>
  <si>
    <t>21d</t>
  </si>
  <si>
    <t>22d</t>
  </si>
  <si>
    <t>23d</t>
  </si>
  <si>
    <t>24d</t>
  </si>
  <si>
    <t>25c</t>
  </si>
  <si>
    <t>26c</t>
  </si>
  <si>
    <t>27c</t>
  </si>
  <si>
    <t>29b</t>
  </si>
  <si>
    <t>30c</t>
  </si>
  <si>
    <t>31d</t>
  </si>
  <si>
    <t>32d</t>
  </si>
  <si>
    <t>33d</t>
  </si>
  <si>
    <t>34d</t>
  </si>
  <si>
    <t>35c</t>
  </si>
  <si>
    <t>36d</t>
  </si>
  <si>
    <t>37d</t>
  </si>
  <si>
    <t>38d</t>
  </si>
  <si>
    <t>39d</t>
  </si>
  <si>
    <t>40d</t>
  </si>
  <si>
    <t>41d</t>
  </si>
  <si>
    <t>42c</t>
  </si>
  <si>
    <t>43c</t>
  </si>
  <si>
    <t>44c</t>
  </si>
  <si>
    <t>45c</t>
  </si>
  <si>
    <t>46c</t>
  </si>
  <si>
    <t>48b</t>
  </si>
  <si>
    <t>49b</t>
  </si>
  <si>
    <t>50c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</si>
  <si>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</si>
  <si>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</si>
  <si>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</si>
  <si>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</si>
  <si>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</si>
  <si>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</si>
  <si>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</si>
  <si>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</si>
  <si>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</si>
  <si>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</si>
  <si>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</si>
  <si>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63b</t>
  </si>
  <si>
    <t>64c</t>
  </si>
  <si>
    <t>65d</t>
  </si>
  <si>
    <t>66d</t>
  </si>
  <si>
    <t>67d</t>
  </si>
  <si>
    <t>68d</t>
  </si>
  <si>
    <t>69d</t>
  </si>
  <si>
    <t>70d</t>
  </si>
  <si>
    <t>71d</t>
  </si>
  <si>
    <t>72d</t>
  </si>
  <si>
    <t>73d</t>
  </si>
  <si>
    <t>75b</t>
  </si>
  <si>
    <t>76d</t>
  </si>
  <si>
    <t>77d</t>
  </si>
  <si>
    <t>78d</t>
  </si>
  <si>
    <t>79d</t>
  </si>
  <si>
    <t>80d</t>
  </si>
  <si>
    <t>81d</t>
  </si>
  <si>
    <t>83b</t>
  </si>
  <si>
    <t>84d</t>
  </si>
  <si>
    <t>85d</t>
  </si>
  <si>
    <t>86d</t>
  </si>
  <si>
    <t>87d</t>
  </si>
  <si>
    <t>88d</t>
  </si>
  <si>
    <t>89d</t>
  </si>
  <si>
    <t>91b</t>
  </si>
  <si>
    <t>92d</t>
  </si>
  <si>
    <t>94d</t>
  </si>
  <si>
    <t>95d</t>
  </si>
  <si>
    <t>96d</t>
  </si>
  <si>
    <t>97d</t>
  </si>
  <si>
    <t>98d</t>
  </si>
  <si>
    <t>99d</t>
  </si>
  <si>
    <t>100d</t>
  </si>
  <si>
    <t>101d</t>
  </si>
  <si>
    <t>103d</t>
  </si>
  <si>
    <t>104d</t>
  </si>
  <si>
    <t>106d</t>
  </si>
  <si>
    <t>108d</t>
  </si>
  <si>
    <t>109d</t>
  </si>
  <si>
    <t>110d</t>
  </si>
  <si>
    <t>111d</t>
  </si>
  <si>
    <t>113d</t>
  </si>
  <si>
    <t>114d</t>
  </si>
  <si>
    <t>115d</t>
  </si>
  <si>
    <t>116d</t>
  </si>
  <si>
    <t>117d</t>
  </si>
  <si>
    <t>119d</t>
  </si>
  <si>
    <t>120d</t>
  </si>
  <si>
    <t>121d</t>
  </si>
  <si>
    <t>122d</t>
  </si>
  <si>
    <t>124d</t>
  </si>
  <si>
    <t>125d</t>
  </si>
  <si>
    <t>126d</t>
  </si>
  <si>
    <t>127d</t>
  </si>
  <si>
    <t>128d</t>
  </si>
  <si>
    <t>129d</t>
  </si>
  <si>
    <t>131d</t>
  </si>
  <si>
    <t>132d</t>
  </si>
  <si>
    <t>133d</t>
  </si>
  <si>
    <t>134d</t>
  </si>
  <si>
    <t>135d</t>
  </si>
  <si>
    <t>137b</t>
  </si>
  <si>
    <t>138c</t>
  </si>
  <si>
    <t>139d</t>
  </si>
  <si>
    <t>140d</t>
  </si>
  <si>
    <t>141d</t>
  </si>
  <si>
    <t>142c</t>
  </si>
  <si>
    <t>143d</t>
  </si>
  <si>
    <t>144d</t>
  </si>
  <si>
    <t>145d</t>
  </si>
  <si>
    <t>146c</t>
  </si>
  <si>
    <t>147c</t>
  </si>
  <si>
    <t>148c</t>
  </si>
  <si>
    <t>149d</t>
  </si>
  <si>
    <t>150d</t>
  </si>
  <si>
    <t>151d</t>
  </si>
  <si>
    <t>152d</t>
  </si>
  <si>
    <t>153c</t>
  </si>
  <si>
    <t>154d</t>
  </si>
  <si>
    <t>155d</t>
  </si>
  <si>
    <t>156d</t>
  </si>
  <si>
    <t>157d</t>
  </si>
  <si>
    <t>158c</t>
  </si>
  <si>
    <t>159c</t>
  </si>
  <si>
    <t>160c</t>
  </si>
  <si>
    <t>162c</t>
  </si>
  <si>
    <t>164c</t>
  </si>
  <si>
    <t>165d</t>
  </si>
  <si>
    <t>166d</t>
  </si>
  <si>
    <t>167d</t>
  </si>
  <si>
    <t>KL gesamt</t>
  </si>
  <si>
    <t>143i</t>
  </si>
  <si>
    <t>144i</t>
  </si>
  <si>
    <t>145i</t>
  </si>
  <si>
    <t>94g</t>
  </si>
  <si>
    <t>64h</t>
  </si>
  <si>
    <t>VC total</t>
  </si>
  <si>
    <t>161c</t>
  </si>
  <si>
    <t>Chiffres clé marché</t>
  </si>
  <si>
    <t xml:space="preserve">  Sparprozess</t>
  </si>
  <si>
    <t xml:space="preserve">  Risikoprozess</t>
  </si>
  <si>
    <t xml:space="preserve">  Kostenprozess</t>
  </si>
  <si>
    <t xml:space="preserve">  Proc. de frais</t>
  </si>
  <si>
    <t xml:space="preserve">  Proc. de risque</t>
  </si>
  <si>
    <t xml:space="preserve">  Proc. d'épargne</t>
  </si>
  <si>
    <t>Angaben in 1000 Franken, gemäss statutarischem Rechnungsabschluss</t>
  </si>
  <si>
    <t>Données en 1000 francs, selon comptabilité statutaire</t>
  </si>
  <si>
    <t>428a</t>
  </si>
  <si>
    <t>Aufgliederung</t>
  </si>
  <si>
    <t>der Sparprämie</t>
  </si>
  <si>
    <t>Ventilation de la</t>
  </si>
  <si>
    <t>prime d'épargne</t>
  </si>
  <si>
    <t>14e</t>
  </si>
  <si>
    <t>Spalte 4: Beiträge an Altersguthaben</t>
  </si>
  <si>
    <t>Col. 4: Contributions aux avoirs de vieillesse</t>
  </si>
  <si>
    <t>10i</t>
  </si>
  <si>
    <t>12i</t>
  </si>
  <si>
    <t>13i</t>
  </si>
  <si>
    <t>i</t>
  </si>
  <si>
    <t>15e</t>
  </si>
  <si>
    <t>16e</t>
  </si>
  <si>
    <t>17e</t>
  </si>
  <si>
    <t>18e</t>
  </si>
  <si>
    <t>Spalte 4: Eingebrachte Altersguthaben</t>
  </si>
  <si>
    <t>Spalte 4: Einlagen für übernom. Altersrenten</t>
  </si>
  <si>
    <t>Spalte 4: Einlagen für übernom. Inv.- und Hinterbl.renten</t>
  </si>
  <si>
    <t>Spalte 4: Einlagen für Freizügigkeitspolicen</t>
  </si>
  <si>
    <t>8f</t>
  </si>
  <si>
    <t>8j</t>
  </si>
  <si>
    <t>Col. 4: Avoirs de vieillesse apportés</t>
  </si>
  <si>
    <t>Col. 4: Primes uniques pour polices de libre passage</t>
  </si>
  <si>
    <t>Col. 4: Primes uniques pour rentes de vieill. reprises</t>
  </si>
  <si>
    <t>Col. 4: Primes uniques pour r. d'inv. et de surviv. reprises</t>
  </si>
  <si>
    <t>Autres produits (regroupés)</t>
  </si>
  <si>
    <t>Prestations d'assurance brutes</t>
  </si>
  <si>
    <t>Versicherungsleistungen brutto</t>
  </si>
  <si>
    <t>Festverzinsliche Wertpapiere in ausländischen Währungen</t>
  </si>
  <si>
    <t>65j</t>
  </si>
  <si>
    <t>66j</t>
  </si>
  <si>
    <t>67j</t>
  </si>
  <si>
    <t>65ad</t>
  </si>
  <si>
    <t>65aj</t>
  </si>
  <si>
    <t>Zusätzliche Rückstellung für zukünftige Rentenumwandlungen</t>
  </si>
  <si>
    <t>Provision complémentaire pour transformations en rente futures</t>
  </si>
  <si>
    <t>65a</t>
  </si>
  <si>
    <t>64i</t>
  </si>
  <si>
    <t>81j</t>
  </si>
  <si>
    <t>89j</t>
  </si>
  <si>
    <t>94h</t>
  </si>
  <si>
    <t>a) Total Kapitalanlagen minus Verpflichtungen aus derivativen Finanzinstrumenten</t>
  </si>
  <si>
    <t xml:space="preserve">a) Total des placements de capitaux moins engagements découlant d'instruments financiers dérivés </t>
  </si>
  <si>
    <t>108f</t>
  </si>
  <si>
    <t>Abschlussaufwendungen, davon: Provisionen an Broker, Makler, Aussendienst</t>
  </si>
  <si>
    <t>Frais d'acquisition, dont: commissions aux courtiers, agents, service ext.</t>
  </si>
  <si>
    <t>124h</t>
  </si>
  <si>
    <t>124i</t>
  </si>
  <si>
    <t>Au propre 
service extérieur</t>
  </si>
  <si>
    <t>Aux courtiers 
et agents</t>
  </si>
  <si>
    <t>An Broker
und Makler</t>
  </si>
  <si>
    <t>An eigenen
Aussendienst</t>
  </si>
  <si>
    <t>51h</t>
  </si>
  <si>
    <t>52h</t>
  </si>
  <si>
    <t>53h</t>
  </si>
  <si>
    <t>54h</t>
  </si>
  <si>
    <t>55h</t>
  </si>
  <si>
    <t>56h</t>
  </si>
  <si>
    <t>57h</t>
  </si>
  <si>
    <t>58h</t>
  </si>
  <si>
    <t>59h</t>
  </si>
  <si>
    <t>60h</t>
  </si>
  <si>
    <t>Überobligatorium</t>
  </si>
  <si>
    <t>Surobligatoire</t>
  </si>
  <si>
    <t>138f</t>
  </si>
  <si>
    <t>138h</t>
  </si>
  <si>
    <t>164h</t>
  </si>
  <si>
    <t>157j</t>
  </si>
  <si>
    <t>156j</t>
  </si>
  <si>
    <t>155j</t>
  </si>
  <si>
    <t>154j</t>
  </si>
  <si>
    <t>152j</t>
  </si>
  <si>
    <t>151j</t>
  </si>
  <si>
    <t>150j</t>
  </si>
  <si>
    <t>149j</t>
  </si>
  <si>
    <t>b)  Vor Äufnung Verstärkungen techn. Rückst. und vor Zuweisung an Überschussfonds
c)  Einschl. Äufnung Deckungskapitalverstärkungen Invaliden- und Hinterbliebenenrenten</t>
  </si>
  <si>
    <t>b)  Avant alimentation renforcement de prov. techn. et avant attribution au fonds d'excédents
c)  Alimentation renf. des prov. techn. des rentes d'invalidité et de survivants y comprise</t>
  </si>
  <si>
    <t xml:space="preserve">    im Sparprozess</t>
  </si>
  <si>
    <t xml:space="preserve">    im Risikoprozess</t>
  </si>
  <si>
    <t xml:space="preserve"> </t>
  </si>
  <si>
    <t>Schéma de publication aux institutions de prévoyance assurées</t>
  </si>
  <si>
    <t>j</t>
  </si>
  <si>
    <t>k</t>
  </si>
  <si>
    <t>l</t>
  </si>
  <si>
    <t>m</t>
  </si>
  <si>
    <t>Quote je Prozess
MQ-unterstellt</t>
  </si>
  <si>
    <t>Part ventilée selon processus
Soumise à la qm</t>
  </si>
  <si>
    <t>161k</t>
  </si>
  <si>
    <t>161l</t>
  </si>
  <si>
    <t>161m</t>
  </si>
  <si>
    <t>162j</t>
  </si>
  <si>
    <t>163j</t>
  </si>
  <si>
    <t>164j</t>
  </si>
  <si>
    <t>139j</t>
  </si>
  <si>
    <t>140j</t>
  </si>
  <si>
    <t>141j</t>
  </si>
  <si>
    <t>144j</t>
  </si>
  <si>
    <t>145j</t>
  </si>
  <si>
    <t>143j</t>
  </si>
  <si>
    <t xml:space="preserve"> Sparprozess</t>
  </si>
  <si>
    <t xml:space="preserve"> Risikoprozess</t>
  </si>
  <si>
    <t xml:space="preserve"> Kostenprozess</t>
  </si>
  <si>
    <t xml:space="preserve"> Höhe im Verhältnis zum Bruttoergebnis:</t>
  </si>
  <si>
    <t xml:space="preserve"> Importance en proportion du résultat brut:</t>
  </si>
  <si>
    <t xml:space="preserve"> Höhe im Verhältnis zum RisikorentenDK:</t>
  </si>
  <si>
    <t xml:space="preserve"> Imp. en prop. de la PM des rentes de risque:</t>
  </si>
  <si>
    <t>68j</t>
  </si>
  <si>
    <t xml:space="preserve"> Anteil Obligatorium:</t>
  </si>
  <si>
    <t xml:space="preserve"> Part de l'obligatoire:</t>
  </si>
  <si>
    <t>15j</t>
  </si>
  <si>
    <t>16j</t>
  </si>
  <si>
    <t>17j</t>
  </si>
  <si>
    <t>12j</t>
  </si>
  <si>
    <t>13j</t>
  </si>
  <si>
    <t>14j</t>
  </si>
  <si>
    <t>18j</t>
  </si>
  <si>
    <t>Beiträge an Altersguthaben</t>
  </si>
  <si>
    <t>Contributions aux avoirs de vieillesse</t>
  </si>
  <si>
    <t>Eingebrachte Altersguthaben</t>
  </si>
  <si>
    <t>Avoirs de vieillesse apportés</t>
  </si>
  <si>
    <t>Einlagen für übernom. Altersrenten</t>
  </si>
  <si>
    <t>Primes uniques pour rentes de vieill. reprises</t>
  </si>
  <si>
    <t>Einlagen für übernom. Inv.- und Hinterbl.renten</t>
  </si>
  <si>
    <t>Primes uniques pour r. d'inv. et de surviv. reprises</t>
  </si>
  <si>
    <t>Primes uniques pour polices de libre passage</t>
  </si>
  <si>
    <t>Einlagen für Freizügigkeitspolicen</t>
  </si>
  <si>
    <t>Kostenprämien</t>
  </si>
  <si>
    <t>Primes de frais</t>
  </si>
  <si>
    <t>Zusammenzug</t>
  </si>
  <si>
    <t>Nicht 
unterstellt</t>
  </si>
  <si>
    <t>Non 
soumise</t>
  </si>
  <si>
    <t>aa</t>
  </si>
  <si>
    <t>395z</t>
  </si>
  <si>
    <t>398z</t>
  </si>
  <si>
    <t>403_10a</t>
  </si>
  <si>
    <t>403_10b</t>
  </si>
  <si>
    <t>403_10c</t>
  </si>
  <si>
    <t>403_10d</t>
  </si>
  <si>
    <t>404_07a</t>
  </si>
  <si>
    <t>404_07b</t>
  </si>
  <si>
    <t>407_07a</t>
  </si>
  <si>
    <t>410_07a</t>
  </si>
  <si>
    <t>400_11a</t>
  </si>
  <si>
    <t>401_07a</t>
  </si>
  <si>
    <t>401_07b_12a</t>
  </si>
  <si>
    <t>401_07b_12b</t>
  </si>
  <si>
    <t>401_07c</t>
  </si>
  <si>
    <t>401_07d_12a</t>
  </si>
  <si>
    <t>401_07d_12b</t>
  </si>
  <si>
    <t>402_11a</t>
  </si>
  <si>
    <t>407_07b</t>
  </si>
  <si>
    <t>410_07b</t>
  </si>
  <si>
    <t>422_12a</t>
  </si>
  <si>
    <t>422_12b</t>
  </si>
  <si>
    <t>424_12a</t>
  </si>
  <si>
    <t>424_12b</t>
  </si>
  <si>
    <t>425_12a</t>
  </si>
  <si>
    <t>429_07a</t>
  </si>
  <si>
    <t>429_07a_13</t>
  </si>
  <si>
    <t>429_07b_10a</t>
  </si>
  <si>
    <t>429_07b_10b</t>
  </si>
  <si>
    <t>429_07b_12a</t>
  </si>
  <si>
    <t>429_07c</t>
  </si>
  <si>
    <t>429_07d_10a</t>
  </si>
  <si>
    <t>429_07d_10b</t>
  </si>
  <si>
    <t>429_10e</t>
  </si>
  <si>
    <t>429_07d</t>
  </si>
  <si>
    <t>412_07a</t>
  </si>
  <si>
    <t>415_06a</t>
  </si>
  <si>
    <t>415_06b</t>
  </si>
  <si>
    <t>415_06c</t>
  </si>
  <si>
    <t>415_06d</t>
  </si>
  <si>
    <t>415_06e</t>
  </si>
  <si>
    <t>415_06f</t>
  </si>
  <si>
    <t>417_07a</t>
  </si>
  <si>
    <t>418_07a</t>
  </si>
  <si>
    <t>418_07b</t>
  </si>
  <si>
    <t>431_07a_12a</t>
  </si>
  <si>
    <t>430_10g</t>
  </si>
  <si>
    <t>430_07e</t>
  </si>
  <si>
    <t>430_07f</t>
  </si>
  <si>
    <t>430_07a</t>
  </si>
  <si>
    <t>430_07b</t>
  </si>
  <si>
    <t>430_07c</t>
  </si>
  <si>
    <t>430_07d</t>
  </si>
  <si>
    <t>431_12a</t>
  </si>
  <si>
    <t>431_12b</t>
  </si>
  <si>
    <t>431_12c</t>
  </si>
  <si>
    <t>432_10a</t>
  </si>
  <si>
    <t>432_12a</t>
  </si>
  <si>
    <t>432_10c_11a</t>
  </si>
  <si>
    <t>432_10c</t>
  </si>
  <si>
    <t>432_07a</t>
  </si>
  <si>
    <t>433_12a</t>
  </si>
  <si>
    <t>433_12b</t>
  </si>
  <si>
    <t>433_12c</t>
  </si>
  <si>
    <t>433_12d</t>
  </si>
  <si>
    <t>434_06a</t>
  </si>
  <si>
    <t>434_06b</t>
  </si>
  <si>
    <t>434_06c</t>
  </si>
  <si>
    <t>435_06a</t>
  </si>
  <si>
    <t>435_06b</t>
  </si>
  <si>
    <t>435_06c</t>
  </si>
  <si>
    <t>435_06d</t>
  </si>
  <si>
    <t>435_06e_07a</t>
  </si>
  <si>
    <t>435_06e_07b</t>
  </si>
  <si>
    <t>435_06e_07g</t>
  </si>
  <si>
    <t>435_06e_07f</t>
  </si>
  <si>
    <t>435_06e_07c</t>
  </si>
  <si>
    <t>435_06e_07d</t>
  </si>
  <si>
    <t>435_06e_07e</t>
  </si>
  <si>
    <t>435_06e_07h</t>
  </si>
  <si>
    <t>435_06f</t>
  </si>
  <si>
    <t>435_06g</t>
  </si>
  <si>
    <t>435_06h</t>
  </si>
  <si>
    <t>435_06i</t>
  </si>
  <si>
    <t>431_07a_14a</t>
  </si>
  <si>
    <t>463a</t>
  </si>
  <si>
    <t>463az</t>
  </si>
  <si>
    <t>107z</t>
  </si>
  <si>
    <t>Anteil der Kollektivanlagen / Anteil der nicht kostentransparenten Kapitalanlagen</t>
  </si>
  <si>
    <t>Part des placements collectifs / Part des placements non-transparents</t>
  </si>
  <si>
    <t>(gemessen am Marktwert des Kapitalanlagebestands unter Ziff. 2)</t>
  </si>
  <si>
    <t>(mesurée sur la base de la valeur de marché des placements de capitaux selon ch. 2)</t>
  </si>
  <si>
    <t>107d</t>
  </si>
  <si>
    <t>107zd</t>
  </si>
  <si>
    <t>Betriebsrechnung berufliche Vorsorge 2014</t>
  </si>
  <si>
    <t>Comptabilité de la prévoyance professionnelle 2014</t>
  </si>
  <si>
    <t>n</t>
  </si>
  <si>
    <t>o</t>
  </si>
  <si>
    <t>p</t>
  </si>
  <si>
    <t>q</t>
  </si>
  <si>
    <t>Aggregierung Berichtsjahr</t>
  </si>
  <si>
    <t>Aggrégation année d'exercice</t>
  </si>
  <si>
    <t>8n</t>
  </si>
  <si>
    <t>Aggrégation exercice précédent</t>
  </si>
  <si>
    <t>Aggregierung Vorjahr</t>
  </si>
  <si>
    <t>Die Generali Personenversicherungen AG betreibt seit 
2001 kein aktives BVG-Sammelstiftungsgeschäft mehr 
und befindet sich für diesen Geschäftszweig im Run off.</t>
  </si>
  <si>
    <t>Cumul</t>
  </si>
  <si>
    <t>148k</t>
  </si>
  <si>
    <t>138k</t>
  </si>
  <si>
    <t xml:space="preserve"> Proc. de risque</t>
  </si>
  <si>
    <t xml:space="preserve"> Proc. de frais</t>
  </si>
  <si>
    <t xml:space="preserve"> Proc. d'épargne</t>
  </si>
  <si>
    <t>10n</t>
  </si>
  <si>
    <t>10o</t>
  </si>
  <si>
    <t>10p</t>
  </si>
  <si>
    <t>10q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</si>
</sst>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0%;;&quot;- &quot;"/>
    <numFmt numFmtId="179" formatCode="0.00%;\-\ 0.00%;&quot;- &quot;"/>
    <numFmt numFmtId="180" formatCode="0.0%;;&quot;- &quot;"/>
    <numFmt numFmtId="181" formatCode="0.0%;[Red]\-0.0%;&quot;- &quot;"/>
    <numFmt numFmtId="182" formatCode="#,##0.000000000000"/>
    <numFmt numFmtId="183" formatCode="0.0%"/>
    <numFmt numFmtId="184" formatCode="&quot;&quot;;&quot;&quot;;&quot;&quot;"/>
    <numFmt numFmtId="185" formatCode="0.00&quot;%&quot;;;&quot;- &quot;"/>
    <numFmt numFmtId="186" formatCode="0.000&quot;%&quot;;;&quot;- &quot;"/>
    <numFmt numFmtId="187" formatCode="#,##0;[Red]\-#,##0;&quot;- &quot;"/>
    <numFmt numFmtId="188" formatCode="0%&quot; &quot;;[Red]\-0%&quot; &quot;;&quot;-&quot;"/>
    <numFmt numFmtId="189" formatCode="0."/>
    <numFmt numFmtId="190" formatCode="#,##0;\-#,##0;&quot;- &quot;"/>
    <numFmt numFmtId="191" formatCode="#,##0;;&quot;- &quot;"/>
    <numFmt numFmtId="192" formatCode="#0&quot;. &quot;"/>
    <numFmt numFmtId="193" formatCode="_ * #,##0_ ;_ * \-#,##0_ ;_ * &quot;-&quot;??_ ;_ @_ "/>
    <numFmt numFmtId="194" formatCode="#,##0;[Red]\-#,##0;&quot;-&quot;"/>
    <numFmt numFmtId="195" formatCode="0.0%;;&quot;-&quot;"/>
    <numFmt numFmtId="196" formatCode="0%&quot;        &quot;;[Red]\-0%&quot;        &quot;;&quot;- &quot;"/>
    <numFmt numFmtId="197" formatCode="[Black]&quot;AXA EIN&quot;;;[Red]&quot;AXA AUS&quot;"/>
    <numFmt numFmtId="198" formatCode="[Black]&quot;BASLER EIN&quot;;;[Red]&quot;BASLER AUS&quot;"/>
    <numFmt numFmtId="199" formatCode="[Black]&quot;ASL EIN&quot;;;[Red]&quot;ASL AUS&quot;"/>
    <numFmt numFmtId="200" formatCode="[Black]&quot;PAX EIN&quot;;;[Red]&quot;PAX AUS&quot;"/>
    <numFmt numFmtId="201" formatCode="[Black]&quot;GPV EIN&quot;;;[Red]&quot;GPV AUS&quot;"/>
    <numFmt numFmtId="202" formatCode="[Black]&quot;SL EIN&quot;;;[Red]&quot;SL AUS&quot;"/>
    <numFmt numFmtId="203" formatCode="[Black]&quot;HELV EIN&quot;;;[Red]&quot;HELV AUS&quot;"/>
    <numFmt numFmtId="204" formatCode="[Black]&quot;ZL EIN&quot;;;[Red]&quot;ZL AUS&quot;"/>
    <numFmt numFmtId="205" formatCode="[Black]&quot;MOBI EIN&quot;;;[Red]&quot;MOBI AUS&quot;"/>
    <numFmt numFmtId="206" formatCode="[Black]&quot;ALLE EIN&quot;;;[Red]&quot;ALLE AUS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9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7.5"/>
      <color theme="1"/>
      <name val="Arial"/>
      <family val="2"/>
    </font>
    <font>
      <sz val="8"/>
      <color theme="0"/>
      <name val="Arial"/>
      <family val="2"/>
    </font>
    <font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7FF9C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 style="thin">
        <color rgb="FFFF0000"/>
      </right>
      <top/>
      <bottom style="thin">
        <color indexed="9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/>
      <bottom style="hair">
        <color theme="0"/>
      </bottom>
    </border>
    <border>
      <left style="thin">
        <color rgb="FFFF0000"/>
      </left>
      <right style="thin">
        <color rgb="FFFF0000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rgb="FFFF0000"/>
      </left>
      <right style="thin">
        <color rgb="FFFF0000"/>
      </right>
      <top style="thin">
        <color indexed="9"/>
      </top>
      <bottom style="thin">
        <color rgb="FFFF00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 style="medium"/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theme="0"/>
      </top>
      <bottom style="medium">
        <color theme="1"/>
      </bottom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theme="0"/>
      </top>
      <bottom style="medium">
        <color indexed="8"/>
      </bottom>
    </border>
    <border>
      <left>
        <color indexed="63"/>
      </left>
      <right style="thin">
        <color theme="0"/>
      </right>
      <top style="thin">
        <color theme="0"/>
      </top>
      <bottom style="medium">
        <color indexed="8"/>
      </bottom>
    </border>
    <border>
      <left style="thin">
        <color theme="0"/>
      </left>
      <right>
        <color indexed="63"/>
      </right>
      <top style="thin">
        <color theme="0"/>
      </top>
      <bottom style="medium">
        <color indexed="8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medium">
        <color theme="1"/>
      </bottom>
    </border>
    <border>
      <left/>
      <right style="thin">
        <color indexed="9"/>
      </right>
      <top/>
      <bottom style="hair"/>
    </border>
    <border>
      <left/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theme="1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theme="1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/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medium"/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/>
      <right style="thin">
        <color indexed="9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>
        <color theme="1"/>
      </left>
      <right style="hair">
        <color theme="1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medium"/>
      <top style="thin">
        <color indexed="9"/>
      </top>
      <bottom style="thin">
        <color theme="0"/>
      </bottom>
    </border>
    <border>
      <left>
        <color indexed="63"/>
      </left>
      <right style="medium"/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theme="0"/>
      </bottom>
    </border>
    <border>
      <left/>
      <right/>
      <top style="thin">
        <color indexed="9"/>
      </top>
      <bottom style="hair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 style="thin">
        <color rgb="FFFF0000"/>
      </top>
      <bottom>
        <color indexed="63"/>
      </bottom>
    </border>
    <border>
      <left style="thin">
        <color indexed="9"/>
      </left>
      <right style="medium"/>
      <top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theme="0"/>
      </bottom>
    </border>
    <border>
      <left/>
      <right style="medium"/>
      <top style="thin"/>
      <bottom/>
    </border>
    <border>
      <left style="medium"/>
      <right>
        <color indexed="63"/>
      </right>
      <top style="thin">
        <color theme="0"/>
      </top>
      <bottom style="thin">
        <color indexed="9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/>
    </border>
    <border>
      <left>
        <color indexed="63"/>
      </left>
      <right style="medium"/>
      <top style="hair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/>
    </border>
    <border>
      <left style="thin">
        <color rgb="FFFF0000"/>
      </left>
      <right>
        <color indexed="63"/>
      </right>
      <top/>
      <bottom/>
    </border>
    <border>
      <left style="thin">
        <color rgb="FFFF000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FF0000"/>
      </left>
      <right>
        <color indexed="63"/>
      </right>
      <top style="thin">
        <color indexed="9"/>
      </top>
      <bottom style="thin">
        <color rgb="FFFF0000"/>
      </bottom>
    </border>
    <border>
      <left style="thin">
        <color rgb="FFFF0000"/>
      </left>
      <right style="medium"/>
      <top style="thin">
        <color rgb="FFFF0000"/>
      </top>
      <bottom/>
    </border>
    <border>
      <left style="thin">
        <color rgb="FFFF0000"/>
      </left>
      <right style="medium"/>
      <top/>
      <bottom/>
    </border>
    <border>
      <left style="thin">
        <color rgb="FFFF0000"/>
      </left>
      <right style="medium"/>
      <top style="thin">
        <color indexed="9"/>
      </top>
      <bottom style="thin">
        <color indexed="9"/>
      </bottom>
    </border>
    <border>
      <left style="thin">
        <color rgb="FFFF0000"/>
      </left>
      <right style="medium"/>
      <top style="thin">
        <color indexed="9"/>
      </top>
      <bottom style="thin">
        <color rgb="FFFF0000"/>
      </bottom>
    </border>
    <border>
      <left style="medium"/>
      <right style="hair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>
        <color theme="1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wrapText="1"/>
    </xf>
    <xf numFmtId="187" fontId="5" fillId="34" borderId="11" xfId="62" applyNumberFormat="1" applyFont="1" applyFill="1" applyBorder="1" applyAlignment="1" applyProtection="1">
      <alignment horizontal="right"/>
      <protection/>
    </xf>
    <xf numFmtId="181" fontId="5" fillId="34" borderId="11" xfId="62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54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54" fillId="35" borderId="0" xfId="0" applyFont="1" applyFill="1" applyAlignment="1" applyProtection="1">
      <alignment/>
      <protection/>
    </xf>
    <xf numFmtId="0" fontId="54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33" borderId="0" xfId="0" applyFont="1" applyFill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54" fillId="33" borderId="0" xfId="0" applyFont="1" applyFill="1" applyAlignment="1" applyProtection="1" quotePrefix="1">
      <alignment/>
      <protection/>
    </xf>
    <xf numFmtId="0" fontId="52" fillId="33" borderId="0" xfId="0" applyFont="1" applyFill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4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7" borderId="18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right"/>
      <protection/>
    </xf>
    <xf numFmtId="0" fontId="0" fillId="37" borderId="12" xfId="0" applyFill="1" applyBorder="1" applyAlignment="1" applyProtection="1">
      <alignment horizontal="right"/>
      <protection/>
    </xf>
    <xf numFmtId="0" fontId="0" fillId="37" borderId="13" xfId="0" applyFill="1" applyBorder="1" applyAlignment="1" applyProtection="1">
      <alignment horizontal="right"/>
      <protection/>
    </xf>
    <xf numFmtId="0" fontId="0" fillId="37" borderId="14" xfId="0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right"/>
      <protection/>
    </xf>
    <xf numFmtId="0" fontId="56" fillId="35" borderId="0" xfId="0" applyFont="1" applyFill="1" applyAlignment="1" applyProtection="1">
      <alignment/>
      <protection/>
    </xf>
    <xf numFmtId="0" fontId="56" fillId="35" borderId="0" xfId="0" applyFont="1" applyFill="1" applyAlignment="1" applyProtection="1">
      <alignment horizontal="left" vertical="center"/>
      <protection/>
    </xf>
    <xf numFmtId="0" fontId="0" fillId="38" borderId="17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195" fontId="0" fillId="39" borderId="20" xfId="0" applyNumberFormat="1" applyFill="1" applyBorder="1" applyAlignment="1" applyProtection="1">
      <alignment/>
      <protection/>
    </xf>
    <xf numFmtId="0" fontId="56" fillId="35" borderId="0" xfId="0" applyFont="1" applyFill="1" applyAlignment="1" applyProtection="1">
      <alignment horizontal="left"/>
      <protection/>
    </xf>
    <xf numFmtId="0" fontId="4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right"/>
      <protection/>
    </xf>
    <xf numFmtId="0" fontId="0" fillId="33" borderId="21" xfId="0" applyFill="1" applyBorder="1" applyAlignment="1" applyProtection="1">
      <alignment horizontal="left"/>
      <protection/>
    </xf>
    <xf numFmtId="0" fontId="0" fillId="38" borderId="22" xfId="0" applyFill="1" applyBorder="1" applyAlignment="1" applyProtection="1">
      <alignment/>
      <protection/>
    </xf>
    <xf numFmtId="3" fontId="5" fillId="40" borderId="23" xfId="0" applyNumberFormat="1" applyFont="1" applyFill="1" applyBorder="1" applyAlignment="1" applyProtection="1">
      <alignment horizontal="right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3" fontId="5" fillId="40" borderId="24" xfId="0" applyNumberFormat="1" applyFont="1" applyFill="1" applyBorder="1" applyAlignment="1" applyProtection="1">
      <alignment horizontal="right"/>
      <protection/>
    </xf>
    <xf numFmtId="0" fontId="0" fillId="38" borderId="25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8" fillId="33" borderId="21" xfId="62" applyFill="1" applyBorder="1" applyProtection="1">
      <alignment/>
      <protection/>
    </xf>
    <xf numFmtId="3" fontId="5" fillId="40" borderId="24" xfId="62" applyNumberFormat="1" applyFont="1" applyFill="1" applyBorder="1" applyAlignment="1" applyProtection="1">
      <alignment horizontal="right"/>
      <protection/>
    </xf>
    <xf numFmtId="0" fontId="8" fillId="33" borderId="25" xfId="62" applyFill="1" applyBorder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3" fontId="5" fillId="40" borderId="27" xfId="0" applyNumberFormat="1" applyFont="1" applyFill="1" applyBorder="1" applyAlignment="1" applyProtection="1">
      <alignment horizontal="right"/>
      <protection/>
    </xf>
    <xf numFmtId="0" fontId="0" fillId="38" borderId="28" xfId="0" applyFill="1" applyBorder="1" applyAlignment="1" applyProtection="1">
      <alignment/>
      <protection/>
    </xf>
    <xf numFmtId="3" fontId="5" fillId="40" borderId="29" xfId="0" applyNumberFormat="1" applyFont="1" applyFill="1" applyBorder="1" applyAlignment="1" applyProtection="1">
      <alignment horizontal="right"/>
      <protection/>
    </xf>
    <xf numFmtId="0" fontId="0" fillId="33" borderId="28" xfId="0" applyFill="1" applyBorder="1" applyAlignment="1" applyProtection="1">
      <alignment/>
      <protection/>
    </xf>
    <xf numFmtId="0" fontId="8" fillId="33" borderId="20" xfId="62" applyFill="1" applyBorder="1" applyProtection="1">
      <alignment/>
      <protection/>
    </xf>
    <xf numFmtId="3" fontId="5" fillId="40" borderId="27" xfId="62" applyNumberFormat="1" applyFont="1" applyFill="1" applyBorder="1" applyAlignment="1" applyProtection="1">
      <alignment horizontal="right"/>
      <protection/>
    </xf>
    <xf numFmtId="0" fontId="8" fillId="33" borderId="28" xfId="62" applyFill="1" applyBorder="1" applyProtection="1">
      <alignment/>
      <protection/>
    </xf>
    <xf numFmtId="3" fontId="5" fillId="40" borderId="30" xfId="0" applyNumberFormat="1" applyFont="1" applyFill="1" applyBorder="1" applyAlignment="1" applyProtection="1">
      <alignment horizontal="right"/>
      <protection/>
    </xf>
    <xf numFmtId="3" fontId="3" fillId="41" borderId="31" xfId="0" applyNumberFormat="1" applyFont="1" applyFill="1" applyBorder="1" applyAlignment="1" applyProtection="1">
      <alignment horizontal="right"/>
      <protection/>
    </xf>
    <xf numFmtId="3" fontId="5" fillId="40" borderId="30" xfId="62" applyNumberFormat="1" applyFont="1" applyFill="1" applyBorder="1" applyAlignment="1" applyProtection="1">
      <alignment horizontal="right"/>
      <protection/>
    </xf>
    <xf numFmtId="3" fontId="3" fillId="41" borderId="31" xfId="62" applyNumberFormat="1" applyFont="1" applyFill="1" applyBorder="1" applyAlignment="1" applyProtection="1">
      <alignment horizontal="right"/>
      <protection/>
    </xf>
    <xf numFmtId="3" fontId="5" fillId="38" borderId="0" xfId="0" applyNumberFormat="1" applyFont="1" applyFill="1" applyBorder="1" applyAlignment="1" applyProtection="1">
      <alignment horizontal="right"/>
      <protection/>
    </xf>
    <xf numFmtId="0" fontId="0" fillId="38" borderId="0" xfId="0" applyFill="1" applyBorder="1" applyAlignment="1" applyProtection="1">
      <alignment/>
      <protection/>
    </xf>
    <xf numFmtId="3" fontId="5" fillId="40" borderId="32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8" fillId="33" borderId="20" xfId="62" applyFill="1" applyBorder="1" applyAlignment="1" applyProtection="1">
      <alignment horizontal="right"/>
      <protection/>
    </xf>
    <xf numFmtId="3" fontId="5" fillId="33" borderId="0" xfId="62" applyNumberFormat="1" applyFont="1" applyFill="1" applyBorder="1" applyAlignment="1" applyProtection="1">
      <alignment horizontal="right"/>
      <protection/>
    </xf>
    <xf numFmtId="0" fontId="8" fillId="33" borderId="0" xfId="62" applyFill="1" applyBorder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90" fontId="5" fillId="40" borderId="34" xfId="0" applyNumberFormat="1" applyFont="1" applyFill="1" applyBorder="1" applyAlignment="1" applyProtection="1">
      <alignment horizontal="right"/>
      <protection/>
    </xf>
    <xf numFmtId="0" fontId="0" fillId="38" borderId="21" xfId="0" applyFill="1" applyBorder="1" applyAlignment="1" applyProtection="1">
      <alignment/>
      <protection/>
    </xf>
    <xf numFmtId="0" fontId="6" fillId="37" borderId="17" xfId="0" applyFont="1" applyFill="1" applyBorder="1" applyAlignment="1" applyProtection="1" quotePrefix="1">
      <alignment/>
      <protection/>
    </xf>
    <xf numFmtId="0" fontId="6" fillId="37" borderId="0" xfId="0" applyFont="1" applyFill="1" applyBorder="1" applyAlignment="1" applyProtection="1" quotePrefix="1">
      <alignment/>
      <protection/>
    </xf>
    <xf numFmtId="0" fontId="6" fillId="37" borderId="18" xfId="0" applyFont="1" applyFill="1" applyBorder="1" applyAlignment="1" applyProtection="1" quotePrefix="1">
      <alignment/>
      <protection/>
    </xf>
    <xf numFmtId="190" fontId="5" fillId="40" borderId="27" xfId="0" applyNumberFormat="1" applyFont="1" applyFill="1" applyBorder="1" applyAlignment="1" applyProtection="1">
      <alignment horizontal="right"/>
      <protection/>
    </xf>
    <xf numFmtId="0" fontId="6" fillId="33" borderId="35" xfId="0" applyFont="1" applyFill="1" applyBorder="1" applyAlignment="1" applyProtection="1" quotePrefix="1">
      <alignment/>
      <protection/>
    </xf>
    <xf numFmtId="0" fontId="8" fillId="33" borderId="31" xfId="62" applyFill="1" applyBorder="1" applyProtection="1">
      <alignment/>
      <protection/>
    </xf>
    <xf numFmtId="3" fontId="5" fillId="40" borderId="36" xfId="62" applyNumberFormat="1" applyFont="1" applyFill="1" applyBorder="1" applyAlignment="1" applyProtection="1">
      <alignment horizontal="right"/>
      <protection/>
    </xf>
    <xf numFmtId="190" fontId="5" fillId="40" borderId="30" xfId="0" applyNumberFormat="1" applyFont="1" applyFill="1" applyBorder="1" applyAlignment="1" applyProtection="1">
      <alignment horizontal="right"/>
      <protection/>
    </xf>
    <xf numFmtId="190" fontId="3" fillId="41" borderId="31" xfId="0" applyNumberFormat="1" applyFont="1" applyFill="1" applyBorder="1" applyAlignment="1" applyProtection="1">
      <alignment horizontal="right"/>
      <protection/>
    </xf>
    <xf numFmtId="0" fontId="0" fillId="38" borderId="20" xfId="0" applyFill="1" applyBorder="1" applyAlignment="1" applyProtection="1">
      <alignment/>
      <protection/>
    </xf>
    <xf numFmtId="190" fontId="3" fillId="41" borderId="27" xfId="0" applyNumberFormat="1" applyFont="1" applyFill="1" applyBorder="1" applyAlignment="1" applyProtection="1">
      <alignment horizontal="right"/>
      <protection/>
    </xf>
    <xf numFmtId="3" fontId="3" fillId="41" borderId="27" xfId="62" applyNumberFormat="1" applyFont="1" applyFill="1" applyBorder="1" applyAlignment="1" applyProtection="1">
      <alignment horizontal="right"/>
      <protection/>
    </xf>
    <xf numFmtId="190" fontId="3" fillId="41" borderId="37" xfId="0" applyNumberFormat="1" applyFont="1" applyFill="1" applyBorder="1" applyAlignment="1" applyProtection="1">
      <alignment horizontal="right"/>
      <protection/>
    </xf>
    <xf numFmtId="3" fontId="3" fillId="41" borderId="37" xfId="62" applyNumberFormat="1" applyFont="1" applyFill="1" applyBorder="1" applyAlignment="1" applyProtection="1">
      <alignment horizontal="right"/>
      <protection/>
    </xf>
    <xf numFmtId="0" fontId="0" fillId="38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6" fillId="33" borderId="18" xfId="0" applyFont="1" applyFill="1" applyBorder="1" applyAlignment="1" applyProtection="1" quotePrefix="1">
      <alignment/>
      <protection/>
    </xf>
    <xf numFmtId="3" fontId="3" fillId="38" borderId="0" xfId="0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33" borderId="0" xfId="62" applyNumberFormat="1" applyFont="1" applyFill="1" applyBorder="1" applyAlignment="1" applyProtection="1">
      <alignment horizontal="right"/>
      <protection/>
    </xf>
    <xf numFmtId="0" fontId="9" fillId="35" borderId="0" xfId="0" applyFont="1" applyFill="1" applyAlignment="1" applyProtection="1">
      <alignment horizontal="left" vertical="center"/>
      <protection/>
    </xf>
    <xf numFmtId="190" fontId="5" fillId="40" borderId="38" xfId="0" applyNumberFormat="1" applyFont="1" applyFill="1" applyBorder="1" applyAlignment="1" applyProtection="1">
      <alignment horizontal="right"/>
      <protection/>
    </xf>
    <xf numFmtId="3" fontId="5" fillId="40" borderId="38" xfId="62" applyNumberFormat="1" applyFont="1" applyFill="1" applyBorder="1" applyAlignment="1" applyProtection="1">
      <alignment horizontal="right"/>
      <protection/>
    </xf>
    <xf numFmtId="0" fontId="0" fillId="38" borderId="26" xfId="0" applyFill="1" applyBorder="1" applyAlignment="1" applyProtection="1">
      <alignment vertical="top" wrapText="1"/>
      <protection/>
    </xf>
    <xf numFmtId="0" fontId="0" fillId="38" borderId="20" xfId="0" applyFill="1" applyBorder="1" applyAlignment="1" applyProtection="1">
      <alignment vertical="top" wrapText="1"/>
      <protection/>
    </xf>
    <xf numFmtId="0" fontId="0" fillId="33" borderId="20" xfId="0" applyFill="1" applyBorder="1" applyAlignment="1" applyProtection="1">
      <alignment vertical="top" wrapText="1"/>
      <protection/>
    </xf>
    <xf numFmtId="0" fontId="8" fillId="33" borderId="20" xfId="62" applyFill="1" applyBorder="1" applyAlignment="1" applyProtection="1">
      <alignment vertical="top" wrapText="1"/>
      <protection/>
    </xf>
    <xf numFmtId="190" fontId="3" fillId="41" borderId="39" xfId="0" applyNumberFormat="1" applyFont="1" applyFill="1" applyBorder="1" applyAlignment="1" applyProtection="1">
      <alignment horizontal="right"/>
      <protection/>
    </xf>
    <xf numFmtId="190" fontId="3" fillId="41" borderId="40" xfId="0" applyNumberFormat="1" applyFont="1" applyFill="1" applyBorder="1" applyAlignment="1" applyProtection="1">
      <alignment horizontal="right"/>
      <protection/>
    </xf>
    <xf numFmtId="0" fontId="0" fillId="38" borderId="20" xfId="0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 horizontal="right"/>
      <protection/>
    </xf>
    <xf numFmtId="190" fontId="3" fillId="41" borderId="30" xfId="0" applyNumberFormat="1" applyFont="1" applyFill="1" applyBorder="1" applyAlignment="1" applyProtection="1">
      <alignment horizontal="right"/>
      <protection/>
    </xf>
    <xf numFmtId="3" fontId="3" fillId="41" borderId="30" xfId="62" applyNumberFormat="1" applyFont="1" applyFill="1" applyBorder="1" applyAlignment="1" applyProtection="1">
      <alignment horizontal="right"/>
      <protection/>
    </xf>
    <xf numFmtId="190" fontId="3" fillId="41" borderId="16" xfId="0" applyNumberFormat="1" applyFont="1" applyFill="1" applyBorder="1" applyAlignment="1" applyProtection="1">
      <alignment horizontal="right"/>
      <protection/>
    </xf>
    <xf numFmtId="3" fontId="3" fillId="41" borderId="16" xfId="62" applyNumberFormat="1" applyFont="1" applyFill="1" applyBorder="1" applyAlignment="1" applyProtection="1">
      <alignment horizontal="right"/>
      <protection/>
    </xf>
    <xf numFmtId="0" fontId="0" fillId="37" borderId="17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8" fillId="33" borderId="0" xfId="62" applyFill="1" applyBorder="1" applyAlignment="1" applyProtection="1">
      <alignment horizontal="right"/>
      <protection/>
    </xf>
    <xf numFmtId="0" fontId="6" fillId="38" borderId="0" xfId="0" applyFont="1" applyFill="1" applyBorder="1" applyAlignment="1" applyProtection="1" quotePrefix="1">
      <alignment/>
      <protection/>
    </xf>
    <xf numFmtId="0" fontId="6" fillId="33" borderId="0" xfId="0" applyFont="1" applyFill="1" applyBorder="1" applyAlignment="1" applyProtection="1" quotePrefix="1">
      <alignment/>
      <protection/>
    </xf>
    <xf numFmtId="0" fontId="6" fillId="33" borderId="0" xfId="62" applyFont="1" applyFill="1" applyBorder="1" applyProtection="1" quotePrefix="1">
      <alignment/>
      <protection/>
    </xf>
    <xf numFmtId="0" fontId="54" fillId="38" borderId="21" xfId="0" applyFont="1" applyFill="1" applyBorder="1" applyAlignment="1" applyProtection="1">
      <alignment horizontal="center"/>
      <protection/>
    </xf>
    <xf numFmtId="178" fontId="5" fillId="34" borderId="41" xfId="0" applyNumberFormat="1" applyFont="1" applyFill="1" applyBorder="1" applyAlignment="1" applyProtection="1">
      <alignment horizontal="right"/>
      <protection/>
    </xf>
    <xf numFmtId="178" fontId="5" fillId="37" borderId="17" xfId="0" applyNumberFormat="1" applyFont="1" applyFill="1" applyBorder="1" applyAlignment="1" applyProtection="1">
      <alignment horizontal="right"/>
      <protection/>
    </xf>
    <xf numFmtId="178" fontId="5" fillId="37" borderId="0" xfId="0" applyNumberFormat="1" applyFont="1" applyFill="1" applyBorder="1" applyAlignment="1" applyProtection="1">
      <alignment horizontal="right"/>
      <protection/>
    </xf>
    <xf numFmtId="178" fontId="5" fillId="37" borderId="18" xfId="0" applyNumberFormat="1" applyFont="1" applyFill="1" applyBorder="1" applyAlignment="1" applyProtection="1">
      <alignment horizontal="right"/>
      <protection/>
    </xf>
    <xf numFmtId="0" fontId="54" fillId="33" borderId="21" xfId="0" applyFont="1" applyFill="1" applyBorder="1" applyAlignment="1" applyProtection="1">
      <alignment horizontal="center"/>
      <protection/>
    </xf>
    <xf numFmtId="0" fontId="54" fillId="38" borderId="20" xfId="0" applyFont="1" applyFill="1" applyBorder="1" applyAlignment="1" applyProtection="1">
      <alignment horizontal="center"/>
      <protection/>
    </xf>
    <xf numFmtId="0" fontId="54" fillId="33" borderId="20" xfId="0" applyFont="1" applyFill="1" applyBorder="1" applyAlignment="1" applyProtection="1">
      <alignment horizontal="center"/>
      <protection/>
    </xf>
    <xf numFmtId="0" fontId="54" fillId="38" borderId="33" xfId="0" applyFont="1" applyFill="1" applyBorder="1" applyAlignment="1" applyProtection="1">
      <alignment horizontal="center"/>
      <protection/>
    </xf>
    <xf numFmtId="0" fontId="54" fillId="33" borderId="33" xfId="0" applyFont="1" applyFill="1" applyBorder="1" applyAlignment="1" applyProtection="1">
      <alignment horizontal="center"/>
      <protection/>
    </xf>
    <xf numFmtId="190" fontId="5" fillId="40" borderId="42" xfId="0" applyNumberFormat="1" applyFont="1" applyFill="1" applyBorder="1" applyAlignment="1" applyProtection="1">
      <alignment horizontal="right"/>
      <protection/>
    </xf>
    <xf numFmtId="190" fontId="3" fillId="41" borderId="43" xfId="0" applyNumberFormat="1" applyFont="1" applyFill="1" applyBorder="1" applyAlignment="1" applyProtection="1">
      <alignment horizontal="right"/>
      <protection/>
    </xf>
    <xf numFmtId="178" fontId="5" fillId="34" borderId="44" xfId="0" applyNumberFormat="1" applyFont="1" applyFill="1" applyBorder="1" applyAlignment="1" applyProtection="1">
      <alignment horizontal="right"/>
      <protection/>
    </xf>
    <xf numFmtId="3" fontId="5" fillId="40" borderId="42" xfId="62" applyNumberFormat="1" applyFont="1" applyFill="1" applyBorder="1" applyAlignment="1" applyProtection="1">
      <alignment horizontal="right"/>
      <protection/>
    </xf>
    <xf numFmtId="3" fontId="3" fillId="41" borderId="43" xfId="62" applyNumberFormat="1" applyFont="1" applyFill="1" applyBorder="1" applyAlignment="1" applyProtection="1">
      <alignment horizontal="right"/>
      <protection/>
    </xf>
    <xf numFmtId="0" fontId="0" fillId="38" borderId="17" xfId="0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 quotePrefix="1">
      <alignment horizontal="center"/>
      <protection/>
    </xf>
    <xf numFmtId="0" fontId="6" fillId="37" borderId="17" xfId="0" applyFont="1" applyFill="1" applyBorder="1" applyAlignment="1" applyProtection="1" quotePrefix="1">
      <alignment horizontal="center"/>
      <protection/>
    </xf>
    <xf numFmtId="0" fontId="6" fillId="37" borderId="0" xfId="0" applyFont="1" applyFill="1" applyBorder="1" applyAlignment="1" applyProtection="1" quotePrefix="1">
      <alignment horizontal="center"/>
      <protection/>
    </xf>
    <xf numFmtId="0" fontId="6" fillId="37" borderId="18" xfId="0" applyFont="1" applyFill="1" applyBorder="1" applyAlignment="1" applyProtection="1" quotePrefix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 quotePrefix="1">
      <alignment horizontal="center"/>
      <protection/>
    </xf>
    <xf numFmtId="0" fontId="6" fillId="33" borderId="18" xfId="0" applyFont="1" applyFill="1" applyBorder="1" applyAlignment="1" applyProtection="1" quotePrefix="1">
      <alignment horizontal="center"/>
      <protection/>
    </xf>
    <xf numFmtId="9" fontId="54" fillId="38" borderId="26" xfId="58" applyFont="1" applyFill="1" applyBorder="1" applyAlignment="1" applyProtection="1">
      <alignment/>
      <protection/>
    </xf>
    <xf numFmtId="190" fontId="5" fillId="34" borderId="11" xfId="0" applyNumberFormat="1" applyFont="1" applyFill="1" applyBorder="1" applyAlignment="1" applyProtection="1">
      <alignment horizontal="right"/>
      <protection/>
    </xf>
    <xf numFmtId="190" fontId="5" fillId="34" borderId="45" xfId="0" applyNumberFormat="1" applyFont="1" applyFill="1" applyBorder="1" applyAlignment="1" applyProtection="1">
      <alignment horizontal="right"/>
      <protection/>
    </xf>
    <xf numFmtId="0" fontId="57" fillId="39" borderId="26" xfId="0" applyFont="1" applyFill="1" applyBorder="1" applyAlignment="1" applyProtection="1">
      <alignment/>
      <protection/>
    </xf>
    <xf numFmtId="9" fontId="0" fillId="39" borderId="20" xfId="58" applyFont="1" applyFill="1" applyBorder="1" applyAlignment="1" applyProtection="1">
      <alignment/>
      <protection/>
    </xf>
    <xf numFmtId="188" fontId="0" fillId="39" borderId="46" xfId="58" applyNumberFormat="1" applyFont="1" applyFill="1" applyBorder="1" applyAlignment="1" applyProtection="1">
      <alignment horizontal="center"/>
      <protection/>
    </xf>
    <xf numFmtId="9" fontId="0" fillId="33" borderId="20" xfId="58" applyNumberFormat="1" applyFont="1" applyFill="1" applyBorder="1" applyAlignment="1" applyProtection="1">
      <alignment/>
      <protection/>
    </xf>
    <xf numFmtId="0" fontId="54" fillId="35" borderId="0" xfId="0" applyFont="1" applyFill="1" applyAlignment="1" applyProtection="1">
      <alignment horizontal="right"/>
      <protection/>
    </xf>
    <xf numFmtId="0" fontId="8" fillId="33" borderId="47" xfId="62" applyFill="1" applyBorder="1" applyProtection="1">
      <alignment/>
      <protection/>
    </xf>
    <xf numFmtId="0" fontId="0" fillId="38" borderId="33" xfId="0" applyFill="1" applyBorder="1" applyAlignment="1" applyProtection="1">
      <alignment/>
      <protection/>
    </xf>
    <xf numFmtId="190" fontId="3" fillId="41" borderId="34" xfId="0" applyNumberFormat="1" applyFont="1" applyFill="1" applyBorder="1" applyAlignment="1" applyProtection="1">
      <alignment horizontal="right"/>
      <protection/>
    </xf>
    <xf numFmtId="0" fontId="0" fillId="33" borderId="35" xfId="0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/>
      <protection/>
    </xf>
    <xf numFmtId="190" fontId="3" fillId="41" borderId="0" xfId="0" applyNumberFormat="1" applyFont="1" applyFill="1" applyBorder="1" applyAlignment="1" applyProtection="1" quotePrefix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3" fontId="3" fillId="41" borderId="0" xfId="62" applyNumberFormat="1" applyFont="1" applyFill="1" applyBorder="1" applyAlignment="1" applyProtection="1" quotePrefix="1">
      <alignment horizontal="right"/>
      <protection/>
    </xf>
    <xf numFmtId="0" fontId="0" fillId="38" borderId="31" xfId="0" applyFill="1" applyBorder="1" applyAlignment="1" applyProtection="1">
      <alignment/>
      <protection/>
    </xf>
    <xf numFmtId="0" fontId="0" fillId="33" borderId="48" xfId="0" applyFill="1" applyBorder="1" applyAlignment="1" applyProtection="1">
      <alignment/>
      <protection/>
    </xf>
    <xf numFmtId="190" fontId="3" fillId="41" borderId="49" xfId="0" applyNumberFormat="1" applyFont="1" applyFill="1" applyBorder="1" applyAlignment="1" applyProtection="1">
      <alignment horizontal="right"/>
      <protection/>
    </xf>
    <xf numFmtId="3" fontId="3" fillId="41" borderId="49" xfId="62" applyNumberFormat="1" applyFont="1" applyFill="1" applyBorder="1" applyAlignment="1" applyProtection="1">
      <alignment horizontal="right"/>
      <protection/>
    </xf>
    <xf numFmtId="190" fontId="3" fillId="41" borderId="50" xfId="0" applyNumberFormat="1" applyFont="1" applyFill="1" applyBorder="1" applyAlignment="1" applyProtection="1">
      <alignment horizontal="right"/>
      <protection/>
    </xf>
    <xf numFmtId="184" fontId="7" fillId="33" borderId="35" xfId="0" applyNumberFormat="1" applyFont="1" applyFill="1" applyBorder="1" applyAlignment="1" applyProtection="1">
      <alignment/>
      <protection/>
    </xf>
    <xf numFmtId="3" fontId="3" fillId="41" borderId="50" xfId="62" applyNumberFormat="1" applyFont="1" applyFill="1" applyBorder="1" applyAlignment="1" applyProtection="1">
      <alignment horizontal="right"/>
      <protection/>
    </xf>
    <xf numFmtId="190" fontId="3" fillId="41" borderId="47" xfId="0" applyNumberFormat="1" applyFont="1" applyFill="1" applyBorder="1" applyAlignment="1" applyProtection="1" quotePrefix="1">
      <alignment horizontal="right"/>
      <protection/>
    </xf>
    <xf numFmtId="190" fontId="3" fillId="41" borderId="11" xfId="0" applyNumberFormat="1" applyFont="1" applyFill="1" applyBorder="1" applyAlignment="1" applyProtection="1" quotePrefix="1">
      <alignment horizontal="right"/>
      <protection/>
    </xf>
    <xf numFmtId="3" fontId="3" fillId="41" borderId="11" xfId="62" applyNumberFormat="1" applyFont="1" applyFill="1" applyBorder="1" applyAlignment="1" applyProtection="1" quotePrefix="1">
      <alignment horizontal="right"/>
      <protection/>
    </xf>
    <xf numFmtId="0" fontId="0" fillId="42" borderId="0" xfId="0" applyFill="1" applyBorder="1" applyAlignment="1" applyProtection="1" quotePrefix="1">
      <alignment horizontal="right"/>
      <protection/>
    </xf>
    <xf numFmtId="190" fontId="3" fillId="41" borderId="51" xfId="0" applyNumberFormat="1" applyFont="1" applyFill="1" applyBorder="1" applyAlignment="1" applyProtection="1">
      <alignment horizontal="right"/>
      <protection/>
    </xf>
    <xf numFmtId="0" fontId="0" fillId="42" borderId="20" xfId="0" applyFill="1" applyBorder="1" applyAlignment="1" applyProtection="1">
      <alignment/>
      <protection/>
    </xf>
    <xf numFmtId="0" fontId="0" fillId="42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 quotePrefix="1">
      <alignment/>
      <protection/>
    </xf>
    <xf numFmtId="192" fontId="0" fillId="33" borderId="0" xfId="0" applyNumberFormat="1" applyFill="1" applyAlignment="1" applyProtection="1">
      <alignment horizontal="right"/>
      <protection/>
    </xf>
    <xf numFmtId="190" fontId="3" fillId="41" borderId="52" xfId="0" applyNumberFormat="1" applyFont="1" applyFill="1" applyBorder="1" applyAlignment="1" applyProtection="1">
      <alignment horizontal="right"/>
      <protection/>
    </xf>
    <xf numFmtId="190" fontId="3" fillId="41" borderId="53" xfId="0" applyNumberFormat="1" applyFont="1" applyFill="1" applyBorder="1" applyAlignment="1" applyProtection="1">
      <alignment horizontal="right"/>
      <protection/>
    </xf>
    <xf numFmtId="0" fontId="54" fillId="42" borderId="10" xfId="0" applyFont="1" applyFill="1" applyBorder="1" applyAlignment="1" applyProtection="1">
      <alignment horizontal="right"/>
      <protection/>
    </xf>
    <xf numFmtId="0" fontId="54" fillId="33" borderId="10" xfId="0" applyFont="1" applyFill="1" applyBorder="1" applyAlignment="1" applyProtection="1">
      <alignment horizontal="right"/>
      <protection/>
    </xf>
    <xf numFmtId="0" fontId="54" fillId="33" borderId="10" xfId="0" applyFont="1" applyFill="1" applyBorder="1" applyAlignment="1" applyProtection="1">
      <alignment horizontal="left"/>
      <protection/>
    </xf>
    <xf numFmtId="0" fontId="54" fillId="33" borderId="21" xfId="0" applyFont="1" applyFill="1" applyBorder="1" applyAlignment="1" applyProtection="1">
      <alignment/>
      <protection/>
    </xf>
    <xf numFmtId="0" fontId="54" fillId="33" borderId="18" xfId="0" applyFont="1" applyFill="1" applyBorder="1" applyAlignment="1" applyProtection="1">
      <alignment/>
      <protection/>
    </xf>
    <xf numFmtId="190" fontId="3" fillId="41" borderId="54" xfId="0" applyNumberFormat="1" applyFont="1" applyFill="1" applyBorder="1" applyAlignment="1" applyProtection="1" quotePrefix="1">
      <alignment horizontal="right"/>
      <protection/>
    </xf>
    <xf numFmtId="190" fontId="3" fillId="41" borderId="55" xfId="0" applyNumberFormat="1" applyFont="1" applyFill="1" applyBorder="1" applyAlignment="1" applyProtection="1" quotePrefix="1">
      <alignment horizontal="right"/>
      <protection/>
    </xf>
    <xf numFmtId="0" fontId="58" fillId="33" borderId="0" xfId="0" applyFont="1" applyFill="1" applyAlignment="1" applyProtection="1">
      <alignment vertical="top"/>
      <protection/>
    </xf>
    <xf numFmtId="0" fontId="0" fillId="42" borderId="0" xfId="0" applyFill="1" applyBorder="1" applyAlignment="1" applyProtection="1">
      <alignment/>
      <protection/>
    </xf>
    <xf numFmtId="3" fontId="5" fillId="42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190" fontId="3" fillId="41" borderId="34" xfId="0" applyNumberFormat="1" applyFont="1" applyFill="1" applyBorder="1" applyAlignment="1" applyProtection="1" quotePrefix="1">
      <alignment horizontal="right"/>
      <protection/>
    </xf>
    <xf numFmtId="190" fontId="3" fillId="41" borderId="56" xfId="0" applyNumberFormat="1" applyFont="1" applyFill="1" applyBorder="1" applyAlignment="1" applyProtection="1" quotePrefix="1">
      <alignment horizontal="right"/>
      <protection/>
    </xf>
    <xf numFmtId="3" fontId="3" fillId="41" borderId="56" xfId="62" applyNumberFormat="1" applyFont="1" applyFill="1" applyBorder="1" applyAlignment="1" applyProtection="1" quotePrefix="1">
      <alignment horizontal="right"/>
      <protection/>
    </xf>
    <xf numFmtId="0" fontId="0" fillId="33" borderId="46" xfId="0" applyFill="1" applyBorder="1" applyAlignment="1" applyProtection="1">
      <alignment/>
      <protection/>
    </xf>
    <xf numFmtId="3" fontId="3" fillId="42" borderId="0" xfId="0" applyNumberFormat="1" applyFont="1" applyFill="1" applyBorder="1" applyAlignment="1" applyProtection="1">
      <alignment horizontal="right"/>
      <protection/>
    </xf>
    <xf numFmtId="179" fontId="5" fillId="34" borderId="55" xfId="0" applyNumberFormat="1" applyFont="1" applyFill="1" applyBorder="1" applyAlignment="1" applyProtection="1">
      <alignment horizontal="right"/>
      <protection/>
    </xf>
    <xf numFmtId="179" fontId="5" fillId="34" borderId="11" xfId="0" applyNumberFormat="1" applyFont="1" applyFill="1" applyBorder="1" applyAlignment="1" applyProtection="1">
      <alignment horizontal="right"/>
      <protection/>
    </xf>
    <xf numFmtId="179" fontId="5" fillId="34" borderId="11" xfId="62" applyNumberFormat="1" applyFont="1" applyFill="1" applyBorder="1" applyAlignment="1" applyProtection="1">
      <alignment horizontal="right"/>
      <protection/>
    </xf>
    <xf numFmtId="179" fontId="5" fillId="34" borderId="57" xfId="0" applyNumberFormat="1" applyFont="1" applyFill="1" applyBorder="1" applyAlignment="1" applyProtection="1">
      <alignment horizontal="right"/>
      <protection/>
    </xf>
    <xf numFmtId="179" fontId="5" fillId="34" borderId="58" xfId="62" applyNumberFormat="1" applyFont="1" applyFill="1" applyBorder="1" applyAlignment="1" applyProtection="1">
      <alignment horizontal="right"/>
      <protection/>
    </xf>
    <xf numFmtId="0" fontId="0" fillId="38" borderId="17" xfId="0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0" fillId="42" borderId="21" xfId="0" applyFill="1" applyBorder="1" applyAlignment="1" applyProtection="1">
      <alignment/>
      <protection/>
    </xf>
    <xf numFmtId="178" fontId="5" fillId="34" borderId="11" xfId="0" applyNumberFormat="1" applyFont="1" applyFill="1" applyBorder="1" applyAlignment="1" applyProtection="1">
      <alignment horizontal="right"/>
      <protection/>
    </xf>
    <xf numFmtId="3" fontId="3" fillId="41" borderId="59" xfId="62" applyNumberFormat="1" applyFont="1" applyFill="1" applyBorder="1" applyAlignment="1" applyProtection="1" quotePrefix="1">
      <alignment horizontal="right"/>
      <protection/>
    </xf>
    <xf numFmtId="178" fontId="5" fillId="34" borderId="45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0" fontId="54" fillId="38" borderId="22" xfId="0" applyFont="1" applyFill="1" applyBorder="1" applyAlignment="1" applyProtection="1">
      <alignment/>
      <protection/>
    </xf>
    <xf numFmtId="187" fontId="0" fillId="42" borderId="0" xfId="0" applyNumberForma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 horizontal="right"/>
      <protection/>
    </xf>
    <xf numFmtId="185" fontId="5" fillId="34" borderId="11" xfId="0" applyNumberFormat="1" applyFont="1" applyFill="1" applyBorder="1" applyAlignment="1" applyProtection="1">
      <alignment horizontal="right"/>
      <protection/>
    </xf>
    <xf numFmtId="185" fontId="5" fillId="34" borderId="11" xfId="62" applyNumberFormat="1" applyFont="1" applyFill="1" applyBorder="1" applyAlignment="1" applyProtection="1">
      <alignment horizontal="right"/>
      <protection/>
    </xf>
    <xf numFmtId="186" fontId="5" fillId="34" borderId="11" xfId="0" applyNumberFormat="1" applyFont="1" applyFill="1" applyBorder="1" applyAlignment="1" applyProtection="1">
      <alignment horizontal="right"/>
      <protection/>
    </xf>
    <xf numFmtId="186" fontId="5" fillId="34" borderId="11" xfId="62" applyNumberFormat="1" applyFont="1" applyFill="1" applyBorder="1" applyAlignment="1" applyProtection="1">
      <alignment horizontal="right"/>
      <protection/>
    </xf>
    <xf numFmtId="0" fontId="59" fillId="38" borderId="22" xfId="0" applyFont="1" applyFill="1" applyBorder="1" applyAlignment="1" applyProtection="1" quotePrefix="1">
      <alignment/>
      <protection/>
    </xf>
    <xf numFmtId="3" fontId="3" fillId="42" borderId="0" xfId="0" applyNumberFormat="1" applyFont="1" applyFill="1" applyBorder="1" applyAlignment="1" applyProtection="1" quotePrefix="1">
      <alignment horizontal="right"/>
      <protection/>
    </xf>
    <xf numFmtId="190" fontId="3" fillId="43" borderId="34" xfId="0" applyNumberFormat="1" applyFont="1" applyFill="1" applyBorder="1" applyAlignment="1" applyProtection="1">
      <alignment horizontal="right"/>
      <protection/>
    </xf>
    <xf numFmtId="190" fontId="3" fillId="43" borderId="27" xfId="0" applyNumberFormat="1" applyFont="1" applyFill="1" applyBorder="1" applyAlignment="1" applyProtection="1">
      <alignment horizontal="right"/>
      <protection/>
    </xf>
    <xf numFmtId="3" fontId="3" fillId="43" borderId="27" xfId="62" applyNumberFormat="1" applyFont="1" applyFill="1" applyBorder="1" applyAlignment="1" applyProtection="1">
      <alignment horizontal="right"/>
      <protection/>
    </xf>
    <xf numFmtId="190" fontId="3" fillId="43" borderId="30" xfId="0" applyNumberFormat="1" applyFont="1" applyFill="1" applyBorder="1" applyAlignment="1" applyProtection="1">
      <alignment horizontal="right"/>
      <protection/>
    </xf>
    <xf numFmtId="3" fontId="3" fillId="43" borderId="30" xfId="62" applyNumberFormat="1" applyFont="1" applyFill="1" applyBorder="1" applyAlignment="1" applyProtection="1">
      <alignment horizontal="right"/>
      <protection/>
    </xf>
    <xf numFmtId="190" fontId="3" fillId="43" borderId="16" xfId="0" applyNumberFormat="1" applyFont="1" applyFill="1" applyBorder="1" applyAlignment="1" applyProtection="1">
      <alignment horizontal="right"/>
      <protection/>
    </xf>
    <xf numFmtId="3" fontId="3" fillId="43" borderId="16" xfId="62" applyNumberFormat="1" applyFont="1" applyFill="1" applyBorder="1" applyAlignment="1" applyProtection="1">
      <alignment horizontal="right"/>
      <protection/>
    </xf>
    <xf numFmtId="192" fontId="0" fillId="33" borderId="0" xfId="0" applyNumberFormat="1" applyFill="1" applyAlignment="1" applyProtection="1" quotePrefix="1">
      <alignment horizontal="right"/>
      <protection/>
    </xf>
    <xf numFmtId="191" fontId="5" fillId="34" borderId="11" xfId="0" applyNumberFormat="1" applyFont="1" applyFill="1" applyBorder="1" applyAlignment="1" applyProtection="1">
      <alignment horizontal="right"/>
      <protection/>
    </xf>
    <xf numFmtId="0" fontId="8" fillId="33" borderId="60" xfId="62" applyFill="1" applyBorder="1" applyProtection="1">
      <alignment/>
      <protection/>
    </xf>
    <xf numFmtId="191" fontId="5" fillId="34" borderId="45" xfId="0" applyNumberFormat="1" applyFont="1" applyFill="1" applyBorder="1" applyAlignment="1" applyProtection="1">
      <alignment horizontal="right"/>
      <protection/>
    </xf>
    <xf numFmtId="0" fontId="8" fillId="33" borderId="61" xfId="62" applyFill="1" applyBorder="1" applyProtection="1">
      <alignment/>
      <protection/>
    </xf>
    <xf numFmtId="190" fontId="3" fillId="41" borderId="62" xfId="0" applyNumberFormat="1" applyFont="1" applyFill="1" applyBorder="1" applyAlignment="1" applyProtection="1" quotePrefix="1">
      <alignment horizontal="right"/>
      <protection/>
    </xf>
    <xf numFmtId="0" fontId="0" fillId="33" borderId="63" xfId="0" applyFill="1" applyBorder="1" applyAlignment="1" applyProtection="1">
      <alignment/>
      <protection/>
    </xf>
    <xf numFmtId="3" fontId="5" fillId="40" borderId="64" xfId="62" applyNumberFormat="1" applyFont="1" applyFill="1" applyBorder="1" applyAlignment="1" applyProtection="1">
      <alignment horizontal="right"/>
      <protection/>
    </xf>
    <xf numFmtId="3" fontId="3" fillId="41" borderId="65" xfId="62" applyNumberFormat="1" applyFont="1" applyFill="1" applyBorder="1" applyAlignment="1" applyProtection="1" quotePrefix="1">
      <alignment horizontal="right"/>
      <protection/>
    </xf>
    <xf numFmtId="0" fontId="0" fillId="33" borderId="66" xfId="0" applyFill="1" applyBorder="1" applyAlignment="1" applyProtection="1">
      <alignment/>
      <protection/>
    </xf>
    <xf numFmtId="0" fontId="54" fillId="42" borderId="0" xfId="0" applyFont="1" applyFill="1" applyBorder="1" applyAlignment="1" applyProtection="1">
      <alignment horizontal="left" wrapText="1"/>
      <protection/>
    </xf>
    <xf numFmtId="0" fontId="54" fillId="35" borderId="0" xfId="0" applyFont="1" applyFill="1" applyBorder="1" applyAlignment="1" applyProtection="1">
      <alignment horizontal="left" wrapText="1"/>
      <protection/>
    </xf>
    <xf numFmtId="0" fontId="54" fillId="35" borderId="18" xfId="0" applyFont="1" applyFill="1" applyBorder="1" applyAlignment="1" applyProtection="1">
      <alignment horizontal="left" wrapText="1"/>
      <protection/>
    </xf>
    <xf numFmtId="0" fontId="0" fillId="33" borderId="22" xfId="0" applyFill="1" applyBorder="1" applyAlignment="1" applyProtection="1">
      <alignment/>
      <protection/>
    </xf>
    <xf numFmtId="3" fontId="5" fillId="40" borderId="67" xfId="0" applyNumberFormat="1" applyFont="1" applyFill="1" applyBorder="1" applyAlignment="1" applyProtection="1">
      <alignment horizontal="right"/>
      <protection/>
    </xf>
    <xf numFmtId="3" fontId="5" fillId="40" borderId="68" xfId="0" applyNumberFormat="1" applyFont="1" applyFill="1" applyBorder="1" applyAlignment="1" applyProtection="1">
      <alignment horizontal="right"/>
      <protection/>
    </xf>
    <xf numFmtId="3" fontId="5" fillId="40" borderId="69" xfId="0" applyNumberFormat="1" applyFont="1" applyFill="1" applyBorder="1" applyAlignment="1" applyProtection="1">
      <alignment horizontal="right"/>
      <protection/>
    </xf>
    <xf numFmtId="3" fontId="5" fillId="40" borderId="67" xfId="62" applyNumberFormat="1" applyFont="1" applyFill="1" applyBorder="1" applyAlignment="1" applyProtection="1">
      <alignment horizontal="right"/>
      <protection/>
    </xf>
    <xf numFmtId="3" fontId="5" fillId="40" borderId="68" xfId="62" applyNumberFormat="1" applyFont="1" applyFill="1" applyBorder="1" applyAlignment="1" applyProtection="1">
      <alignment horizontal="right"/>
      <protection/>
    </xf>
    <xf numFmtId="0" fontId="8" fillId="33" borderId="27" xfId="62" applyFill="1" applyBorder="1" applyProtection="1">
      <alignment/>
      <protection/>
    </xf>
    <xf numFmtId="3" fontId="3" fillId="41" borderId="62" xfId="62" applyNumberFormat="1" applyFont="1" applyFill="1" applyBorder="1" applyAlignment="1" applyProtection="1" quotePrefix="1">
      <alignment horizontal="right"/>
      <protection/>
    </xf>
    <xf numFmtId="0" fontId="8" fillId="33" borderId="70" xfId="62" applyFill="1" applyBorder="1" applyProtection="1">
      <alignment/>
      <protection/>
    </xf>
    <xf numFmtId="0" fontId="8" fillId="33" borderId="71" xfId="62" applyFill="1" applyBorder="1" applyProtection="1">
      <alignment/>
      <protection/>
    </xf>
    <xf numFmtId="0" fontId="0" fillId="42" borderId="17" xfId="0" applyFill="1" applyBorder="1" applyAlignment="1" applyProtection="1">
      <alignment horizontal="left"/>
      <protection/>
    </xf>
    <xf numFmtId="0" fontId="54" fillId="42" borderId="72" xfId="0" applyFont="1" applyFill="1" applyBorder="1" applyAlignment="1" applyProtection="1">
      <alignment horizontal="left"/>
      <protection/>
    </xf>
    <xf numFmtId="0" fontId="54" fillId="42" borderId="10" xfId="0" applyFont="1" applyFill="1" applyBorder="1" applyAlignment="1" applyProtection="1">
      <alignment horizontal="left"/>
      <protection/>
    </xf>
    <xf numFmtId="194" fontId="10" fillId="39" borderId="73" xfId="0" applyNumberFormat="1" applyFont="1" applyFill="1" applyBorder="1" applyAlignment="1" applyProtection="1">
      <alignment horizontal="right"/>
      <protection/>
    </xf>
    <xf numFmtId="0" fontId="54" fillId="33" borderId="74" xfId="0" applyFont="1" applyFill="1" applyBorder="1" applyAlignment="1" applyProtection="1">
      <alignment/>
      <protection/>
    </xf>
    <xf numFmtId="190" fontId="5" fillId="40" borderId="75" xfId="0" applyNumberFormat="1" applyFont="1" applyFill="1" applyBorder="1" applyAlignment="1" applyProtection="1">
      <alignment horizontal="right"/>
      <protection/>
    </xf>
    <xf numFmtId="190" fontId="5" fillId="40" borderId="76" xfId="0" applyNumberFormat="1" applyFont="1" applyFill="1" applyBorder="1" applyAlignment="1" applyProtection="1">
      <alignment horizontal="right"/>
      <protection/>
    </xf>
    <xf numFmtId="190" fontId="5" fillId="40" borderId="77" xfId="0" applyNumberFormat="1" applyFont="1" applyFill="1" applyBorder="1" applyAlignment="1" applyProtection="1">
      <alignment horizontal="right"/>
      <protection/>
    </xf>
    <xf numFmtId="190" fontId="3" fillId="41" borderId="78" xfId="0" applyNumberFormat="1" applyFont="1" applyFill="1" applyBorder="1" applyAlignment="1" applyProtection="1" quotePrefix="1">
      <alignment horizontal="right"/>
      <protection/>
    </xf>
    <xf numFmtId="190" fontId="5" fillId="40" borderId="64" xfId="0" applyNumberFormat="1" applyFont="1" applyFill="1" applyBorder="1" applyAlignment="1" applyProtection="1">
      <alignment horizontal="right"/>
      <protection/>
    </xf>
    <xf numFmtId="190" fontId="3" fillId="41" borderId="79" xfId="0" applyNumberFormat="1" applyFont="1" applyFill="1" applyBorder="1" applyAlignment="1" applyProtection="1" quotePrefix="1">
      <alignment horizontal="right"/>
      <protection/>
    </xf>
    <xf numFmtId="190" fontId="3" fillId="41" borderId="70" xfId="0" applyNumberFormat="1" applyFont="1" applyFill="1" applyBorder="1" applyAlignment="1" applyProtection="1" quotePrefix="1">
      <alignment horizontal="right"/>
      <protection/>
    </xf>
    <xf numFmtId="190" fontId="3" fillId="41" borderId="66" xfId="0" applyNumberFormat="1" applyFont="1" applyFill="1" applyBorder="1" applyAlignment="1" applyProtection="1" quotePrefix="1">
      <alignment horizontal="right"/>
      <protection/>
    </xf>
    <xf numFmtId="3" fontId="3" fillId="41" borderId="70" xfId="62" applyNumberFormat="1" applyFont="1" applyFill="1" applyBorder="1" applyAlignment="1" applyProtection="1" quotePrefix="1">
      <alignment horizontal="right"/>
      <protection/>
    </xf>
    <xf numFmtId="0" fontId="0" fillId="42" borderId="17" xfId="0" applyFill="1" applyBorder="1" applyAlignment="1" applyProtection="1">
      <alignment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62" applyFont="1" applyFill="1" applyBorder="1" applyProtection="1">
      <alignment/>
      <protection/>
    </xf>
    <xf numFmtId="183" fontId="0" fillId="42" borderId="20" xfId="58" applyNumberFormat="1" applyFont="1" applyFill="1" applyBorder="1" applyAlignment="1" applyProtection="1">
      <alignment/>
      <protection/>
    </xf>
    <xf numFmtId="183" fontId="0" fillId="0" borderId="20" xfId="58" applyNumberFormat="1" applyFont="1" applyFill="1" applyBorder="1" applyAlignment="1" applyProtection="1">
      <alignment/>
      <protection/>
    </xf>
    <xf numFmtId="190" fontId="3" fillId="41" borderId="80" xfId="0" applyNumberFormat="1" applyFont="1" applyFill="1" applyBorder="1" applyAlignment="1" applyProtection="1" quotePrefix="1">
      <alignment horizontal="right"/>
      <protection/>
    </xf>
    <xf numFmtId="0" fontId="8" fillId="33" borderId="21" xfId="0" applyFont="1" applyFill="1" applyBorder="1" applyAlignment="1" applyProtection="1">
      <alignment/>
      <protection/>
    </xf>
    <xf numFmtId="190" fontId="0" fillId="42" borderId="17" xfId="0" applyNumberFormat="1" applyFill="1" applyBorder="1" applyAlignment="1" applyProtection="1">
      <alignment/>
      <protection/>
    </xf>
    <xf numFmtId="190" fontId="3" fillId="41" borderId="81" xfId="0" applyNumberFormat="1" applyFont="1" applyFill="1" applyBorder="1" applyAlignment="1" applyProtection="1" quotePrefix="1">
      <alignment horizontal="right"/>
      <protection/>
    </xf>
    <xf numFmtId="0" fontId="0" fillId="33" borderId="36" xfId="0" applyFill="1" applyBorder="1" applyAlignment="1" applyProtection="1">
      <alignment/>
      <protection/>
    </xf>
    <xf numFmtId="190" fontId="3" fillId="41" borderId="18" xfId="0" applyNumberFormat="1" applyFont="1" applyFill="1" applyBorder="1" applyAlignment="1" applyProtection="1" quotePrefix="1">
      <alignment horizontal="right"/>
      <protection/>
    </xf>
    <xf numFmtId="0" fontId="8" fillId="33" borderId="82" xfId="62" applyFill="1" applyBorder="1" applyProtection="1">
      <alignment/>
      <protection/>
    </xf>
    <xf numFmtId="0" fontId="6" fillId="42" borderId="0" xfId="0" applyFont="1" applyFill="1" applyBorder="1" applyAlignment="1" applyProtection="1" quotePrefix="1">
      <alignment/>
      <protection/>
    </xf>
    <xf numFmtId="9" fontId="0" fillId="33" borderId="36" xfId="58" applyFont="1" applyFill="1" applyBorder="1" applyAlignment="1" applyProtection="1">
      <alignment/>
      <protection/>
    </xf>
    <xf numFmtId="0" fontId="0" fillId="42" borderId="75" xfId="0" applyFill="1" applyBorder="1" applyAlignment="1" applyProtection="1">
      <alignment/>
      <protection/>
    </xf>
    <xf numFmtId="0" fontId="10" fillId="37" borderId="17" xfId="0" applyFont="1" applyFill="1" applyBorder="1" applyAlignment="1" applyProtection="1">
      <alignment/>
      <protection/>
    </xf>
    <xf numFmtId="0" fontId="6" fillId="42" borderId="21" xfId="0" applyFont="1" applyFill="1" applyBorder="1" applyAlignment="1" applyProtection="1" quotePrefix="1">
      <alignment/>
      <protection/>
    </xf>
    <xf numFmtId="0" fontId="6" fillId="33" borderId="21" xfId="0" applyFont="1" applyFill="1" applyBorder="1" applyAlignment="1" applyProtection="1" quotePrefix="1">
      <alignment/>
      <protection/>
    </xf>
    <xf numFmtId="0" fontId="6" fillId="33" borderId="21" xfId="62" applyFont="1" applyFill="1" applyBorder="1" applyProtection="1" quotePrefix="1">
      <alignment/>
      <protection/>
    </xf>
    <xf numFmtId="190" fontId="0" fillId="42" borderId="0" xfId="0" applyNumberFormat="1" applyFill="1" applyBorder="1" applyAlignment="1" applyProtection="1">
      <alignment/>
      <protection/>
    </xf>
    <xf numFmtId="0" fontId="10" fillId="37" borderId="17" xfId="0" applyFont="1" applyFill="1" applyBorder="1" applyAlignment="1" applyProtection="1">
      <alignment horizontal="left"/>
      <protection/>
    </xf>
    <xf numFmtId="3" fontId="3" fillId="37" borderId="0" xfId="0" applyNumberFormat="1" applyFont="1" applyFill="1" applyBorder="1" applyAlignment="1" applyProtection="1" quotePrefix="1">
      <alignment horizontal="right"/>
      <protection/>
    </xf>
    <xf numFmtId="3" fontId="3" fillId="37" borderId="18" xfId="0" applyNumberFormat="1" applyFont="1" applyFill="1" applyBorder="1" applyAlignment="1" applyProtection="1" quotePrefix="1">
      <alignment horizontal="right"/>
      <protection/>
    </xf>
    <xf numFmtId="190" fontId="5" fillId="40" borderId="83" xfId="0" applyNumberFormat="1" applyFont="1" applyFill="1" applyBorder="1" applyAlignment="1" applyProtection="1">
      <alignment horizontal="right"/>
      <protection/>
    </xf>
    <xf numFmtId="3" fontId="3" fillId="41" borderId="36" xfId="62" applyNumberFormat="1" applyFont="1" applyFill="1" applyBorder="1" applyAlignment="1" applyProtection="1" quotePrefix="1">
      <alignment horizontal="right"/>
      <protection/>
    </xf>
    <xf numFmtId="0" fontId="0" fillId="42" borderId="22" xfId="0" applyFill="1" applyBorder="1" applyAlignment="1" applyProtection="1">
      <alignment/>
      <protection/>
    </xf>
    <xf numFmtId="3" fontId="3" fillId="37" borderId="17" xfId="0" applyNumberFormat="1" applyFont="1" applyFill="1" applyBorder="1" applyAlignment="1" applyProtection="1" quotePrefix="1">
      <alignment horizontal="right"/>
      <protection/>
    </xf>
    <xf numFmtId="0" fontId="0" fillId="42" borderId="26" xfId="0" applyFill="1" applyBorder="1" applyAlignment="1" applyProtection="1">
      <alignment/>
      <protection/>
    </xf>
    <xf numFmtId="190" fontId="3" fillId="41" borderId="84" xfId="0" applyNumberFormat="1" applyFont="1" applyFill="1" applyBorder="1" applyAlignment="1" applyProtection="1" quotePrefix="1">
      <alignment horizontal="right"/>
      <protection/>
    </xf>
    <xf numFmtId="190" fontId="3" fillId="41" borderId="85" xfId="0" applyNumberFormat="1" applyFont="1" applyFill="1" applyBorder="1" applyAlignment="1" applyProtection="1">
      <alignment horizontal="right"/>
      <protection/>
    </xf>
    <xf numFmtId="0" fontId="6" fillId="42" borderId="17" xfId="0" applyFont="1" applyFill="1" applyBorder="1" applyAlignment="1" applyProtection="1">
      <alignment/>
      <protection/>
    </xf>
    <xf numFmtId="10" fontId="3" fillId="42" borderId="0" xfId="0" applyNumberFormat="1" applyFont="1" applyFill="1" applyBorder="1" applyAlignment="1" applyProtection="1">
      <alignment/>
      <protection/>
    </xf>
    <xf numFmtId="10" fontId="3" fillId="33" borderId="0" xfId="0" applyNumberFormat="1" applyFont="1" applyFill="1" applyBorder="1" applyAlignment="1" applyProtection="1">
      <alignment/>
      <protection/>
    </xf>
    <xf numFmtId="180" fontId="5" fillId="34" borderId="47" xfId="0" applyNumberFormat="1" applyFont="1" applyFill="1" applyBorder="1" applyAlignment="1" applyProtection="1">
      <alignment horizontal="right"/>
      <protection/>
    </xf>
    <xf numFmtId="181" fontId="5" fillId="34" borderId="63" xfId="0" applyNumberFormat="1" applyFont="1" applyFill="1" applyBorder="1" applyAlignment="1" applyProtection="1">
      <alignment horizontal="right"/>
      <protection/>
    </xf>
    <xf numFmtId="180" fontId="5" fillId="34" borderId="86" xfId="62" applyNumberFormat="1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54" fillId="42" borderId="0" xfId="0" applyFont="1" applyFill="1" applyBorder="1" applyAlignment="1" applyProtection="1">
      <alignment horizontal="left"/>
      <protection/>
    </xf>
    <xf numFmtId="181" fontId="5" fillId="34" borderId="11" xfId="0" applyNumberFormat="1" applyFont="1" applyFill="1" applyBorder="1" applyAlignment="1" applyProtection="1">
      <alignment horizontal="right"/>
      <protection/>
    </xf>
    <xf numFmtId="3" fontId="3" fillId="41" borderId="78" xfId="62" applyNumberFormat="1" applyFont="1" applyFill="1" applyBorder="1" applyAlignment="1" applyProtection="1" quotePrefix="1">
      <alignment horizontal="right"/>
      <protection/>
    </xf>
    <xf numFmtId="3" fontId="3" fillId="41" borderId="50" xfId="62" applyNumberFormat="1" applyFont="1" applyFill="1" applyBorder="1" applyAlignment="1" applyProtection="1">
      <alignment/>
      <protection/>
    </xf>
    <xf numFmtId="0" fontId="0" fillId="42" borderId="15" xfId="0" applyFill="1" applyBorder="1" applyAlignment="1" applyProtection="1">
      <alignment horizontal="right"/>
      <protection/>
    </xf>
    <xf numFmtId="184" fontId="7" fillId="42" borderId="16" xfId="0" applyNumberFormat="1" applyFont="1" applyFill="1" applyBorder="1" applyAlignment="1" applyProtection="1">
      <alignment/>
      <protection/>
    </xf>
    <xf numFmtId="0" fontId="0" fillId="42" borderId="16" xfId="0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 horizontal="right"/>
      <protection/>
    </xf>
    <xf numFmtId="184" fontId="7" fillId="33" borderId="16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182" fontId="0" fillId="35" borderId="0" xfId="0" applyNumberFormat="1" applyFill="1" applyAlignment="1" applyProtection="1">
      <alignment/>
      <protection/>
    </xf>
    <xf numFmtId="0" fontId="9" fillId="35" borderId="0" xfId="0" applyFont="1" applyFill="1" applyAlignment="1" applyProtection="1">
      <alignment horizontal="left"/>
      <protection/>
    </xf>
    <xf numFmtId="178" fontId="5" fillId="34" borderId="34" xfId="0" applyNumberFormat="1" applyFont="1" applyFill="1" applyBorder="1" applyAlignment="1" applyProtection="1">
      <alignment horizontal="right"/>
      <protection/>
    </xf>
    <xf numFmtId="178" fontId="5" fillId="34" borderId="87" xfId="0" applyNumberFormat="1" applyFont="1" applyFill="1" applyBorder="1" applyAlignment="1" applyProtection="1">
      <alignment horizontal="right"/>
      <protection/>
    </xf>
    <xf numFmtId="184" fontId="7" fillId="33" borderId="21" xfId="0" applyNumberFormat="1" applyFont="1" applyFill="1" applyBorder="1" applyAlignment="1" applyProtection="1">
      <alignment/>
      <protection/>
    </xf>
    <xf numFmtId="0" fontId="0" fillId="33" borderId="70" xfId="0" applyFill="1" applyBorder="1" applyAlignment="1" applyProtection="1">
      <alignment/>
      <protection/>
    </xf>
    <xf numFmtId="3" fontId="5" fillId="40" borderId="88" xfId="0" applyNumberFormat="1" applyFont="1" applyFill="1" applyBorder="1" applyAlignment="1" applyProtection="1">
      <alignment horizontal="right"/>
      <protection/>
    </xf>
    <xf numFmtId="0" fontId="54" fillId="33" borderId="10" xfId="0" applyFont="1" applyFill="1" applyBorder="1" applyAlignment="1" applyProtection="1">
      <alignment/>
      <protection/>
    </xf>
    <xf numFmtId="190" fontId="3" fillId="41" borderId="27" xfId="0" applyNumberFormat="1" applyFont="1" applyFill="1" applyBorder="1" applyAlignment="1" applyProtection="1" quotePrefix="1">
      <alignment horizontal="right"/>
      <protection/>
    </xf>
    <xf numFmtId="181" fontId="5" fillId="34" borderId="36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right"/>
      <protection/>
    </xf>
    <xf numFmtId="0" fontId="6" fillId="33" borderId="89" xfId="62" applyFont="1" applyFill="1" applyBorder="1" applyProtection="1" quotePrefix="1">
      <alignment/>
      <protection/>
    </xf>
    <xf numFmtId="0" fontId="6" fillId="33" borderId="18" xfId="62" applyFont="1" applyFill="1" applyBorder="1" applyProtection="1" quotePrefix="1">
      <alignment/>
      <protection/>
    </xf>
    <xf numFmtId="0" fontId="8" fillId="33" borderId="18" xfId="62" applyFill="1" applyBorder="1" applyProtection="1">
      <alignment/>
      <protection/>
    </xf>
    <xf numFmtId="178" fontId="5" fillId="34" borderId="90" xfId="62" applyNumberFormat="1" applyFont="1" applyFill="1" applyBorder="1" applyAlignment="1" applyProtection="1">
      <alignment horizontal="right"/>
      <protection/>
    </xf>
    <xf numFmtId="178" fontId="5" fillId="34" borderId="45" xfId="62" applyNumberFormat="1" applyFont="1" applyFill="1" applyBorder="1" applyAlignment="1" applyProtection="1">
      <alignment horizontal="right"/>
      <protection/>
    </xf>
    <xf numFmtId="178" fontId="5" fillId="34" borderId="44" xfId="62" applyNumberFormat="1" applyFont="1" applyFill="1" applyBorder="1" applyAlignment="1" applyProtection="1">
      <alignment horizontal="right"/>
      <protection/>
    </xf>
    <xf numFmtId="187" fontId="5" fillId="34" borderId="45" xfId="62" applyNumberFormat="1" applyFont="1" applyFill="1" applyBorder="1" applyAlignment="1" applyProtection="1">
      <alignment horizontal="right"/>
      <protection/>
    </xf>
    <xf numFmtId="187" fontId="5" fillId="34" borderId="91" xfId="62" applyNumberFormat="1" applyFont="1" applyFill="1" applyBorder="1" applyAlignment="1" applyProtection="1">
      <alignment horizontal="right"/>
      <protection/>
    </xf>
    <xf numFmtId="184" fontId="7" fillId="33" borderId="18" xfId="62" applyNumberFormat="1" applyFont="1" applyFill="1" applyBorder="1" applyProtection="1">
      <alignment/>
      <protection/>
    </xf>
    <xf numFmtId="0" fontId="8" fillId="33" borderId="0" xfId="62" applyFill="1" applyBorder="1" applyAlignment="1" applyProtection="1" quotePrefix="1">
      <alignment horizontal="right"/>
      <protection/>
    </xf>
    <xf numFmtId="0" fontId="8" fillId="33" borderId="84" xfId="62" applyFill="1" applyBorder="1" applyProtection="1">
      <alignment/>
      <protection/>
    </xf>
    <xf numFmtId="0" fontId="8" fillId="33" borderId="63" xfId="62" applyFill="1" applyBorder="1" applyProtection="1">
      <alignment/>
      <protection/>
    </xf>
    <xf numFmtId="0" fontId="54" fillId="33" borderId="22" xfId="0" applyFont="1" applyFill="1" applyBorder="1" applyAlignment="1" applyProtection="1">
      <alignment/>
      <protection/>
    </xf>
    <xf numFmtId="3" fontId="5" fillId="34" borderId="45" xfId="62" applyNumberFormat="1" applyFont="1" applyFill="1" applyBorder="1" applyAlignment="1" applyProtection="1">
      <alignment horizontal="right"/>
      <protection/>
    </xf>
    <xf numFmtId="3" fontId="5" fillId="40" borderId="69" xfId="62" applyNumberFormat="1" applyFont="1" applyFill="1" applyBorder="1" applyAlignment="1" applyProtection="1">
      <alignment horizontal="right"/>
      <protection/>
    </xf>
    <xf numFmtId="0" fontId="54" fillId="33" borderId="72" xfId="0" applyFont="1" applyFill="1" applyBorder="1" applyAlignment="1" applyProtection="1">
      <alignment horizontal="left"/>
      <protection/>
    </xf>
    <xf numFmtId="0" fontId="8" fillId="33" borderId="92" xfId="62" applyFill="1" applyBorder="1" applyProtection="1">
      <alignment/>
      <protection/>
    </xf>
    <xf numFmtId="0" fontId="8" fillId="33" borderId="35" xfId="62" applyFill="1" applyBorder="1" applyProtection="1">
      <alignment/>
      <protection/>
    </xf>
    <xf numFmtId="3" fontId="3" fillId="41" borderId="66" xfId="62" applyNumberFormat="1" applyFont="1" applyFill="1" applyBorder="1" applyAlignment="1" applyProtection="1" quotePrefix="1">
      <alignment horizontal="right"/>
      <protection/>
    </xf>
    <xf numFmtId="0" fontId="8" fillId="0" borderId="0" xfId="62" applyBorder="1" applyProtection="1">
      <alignment/>
      <protection/>
    </xf>
    <xf numFmtId="3" fontId="3" fillId="41" borderId="80" xfId="62" applyNumberFormat="1" applyFont="1" applyFill="1" applyBorder="1" applyAlignment="1" applyProtection="1" quotePrefix="1">
      <alignment horizontal="right"/>
      <protection/>
    </xf>
    <xf numFmtId="3" fontId="3" fillId="41" borderId="18" xfId="62" applyNumberFormat="1" applyFont="1" applyFill="1" applyBorder="1" applyAlignment="1" applyProtection="1" quotePrefix="1">
      <alignment horizontal="right"/>
      <protection/>
    </xf>
    <xf numFmtId="0" fontId="6" fillId="33" borderId="84" xfId="62" applyFont="1" applyFill="1" applyBorder="1" applyProtection="1" quotePrefix="1">
      <alignment/>
      <protection/>
    </xf>
    <xf numFmtId="0" fontId="6" fillId="33" borderId="63" xfId="62" applyFont="1" applyFill="1" applyBorder="1" applyProtection="1" quotePrefix="1">
      <alignment/>
      <protection/>
    </xf>
    <xf numFmtId="3" fontId="3" fillId="41" borderId="79" xfId="62" applyNumberFormat="1" applyFont="1" applyFill="1" applyBorder="1" applyAlignment="1" applyProtection="1" quotePrefix="1">
      <alignment horizontal="right"/>
      <protection/>
    </xf>
    <xf numFmtId="3" fontId="3" fillId="41" borderId="84" xfId="62" applyNumberFormat="1" applyFont="1" applyFill="1" applyBorder="1" applyAlignment="1" applyProtection="1" quotePrefix="1">
      <alignment horizontal="right"/>
      <protection/>
    </xf>
    <xf numFmtId="3" fontId="3" fillId="41" borderId="85" xfId="62" applyNumberFormat="1" applyFont="1" applyFill="1" applyBorder="1" applyAlignment="1" applyProtection="1">
      <alignment horizontal="right"/>
      <protection/>
    </xf>
    <xf numFmtId="0" fontId="6" fillId="35" borderId="17" xfId="0" applyFont="1" applyFill="1" applyBorder="1" applyAlignment="1" applyProtection="1">
      <alignment/>
      <protection/>
    </xf>
    <xf numFmtId="181" fontId="5" fillId="34" borderId="45" xfId="62" applyNumberFormat="1" applyFont="1" applyFill="1" applyBorder="1" applyAlignment="1" applyProtection="1">
      <alignment horizontal="right"/>
      <protection/>
    </xf>
    <xf numFmtId="0" fontId="6" fillId="33" borderId="18" xfId="62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8" fillId="33" borderId="18" xfId="62" applyFill="1" applyBorder="1" applyProtection="1" quotePrefix="1">
      <alignment/>
      <protection/>
    </xf>
    <xf numFmtId="0" fontId="0" fillId="33" borderId="15" xfId="0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 vertical="top" wrapText="1"/>
      <protection/>
    </xf>
    <xf numFmtId="0" fontId="0" fillId="33" borderId="17" xfId="0" applyFill="1" applyBorder="1" applyAlignment="1" applyProtection="1">
      <alignment horizontal="center"/>
      <protection/>
    </xf>
    <xf numFmtId="9" fontId="0" fillId="33" borderId="26" xfId="58" applyNumberFormat="1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 horizontal="right"/>
      <protection/>
    </xf>
    <xf numFmtId="0" fontId="0" fillId="33" borderId="17" xfId="0" applyFill="1" applyBorder="1" applyAlignment="1" applyProtection="1" quotePrefix="1">
      <alignment/>
      <protection/>
    </xf>
    <xf numFmtId="0" fontId="0" fillId="33" borderId="17" xfId="0" applyFill="1" applyBorder="1" applyAlignment="1" applyProtection="1">
      <alignment horizontal="left"/>
      <protection/>
    </xf>
    <xf numFmtId="190" fontId="5" fillId="40" borderId="93" xfId="0" applyNumberFormat="1" applyFont="1" applyFill="1" applyBorder="1" applyAlignment="1" applyProtection="1">
      <alignment horizontal="right"/>
      <protection/>
    </xf>
    <xf numFmtId="0" fontId="0" fillId="33" borderId="9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3" fontId="0" fillId="33" borderId="76" xfId="42" applyNumberFormat="1" applyFont="1" applyFill="1" applyBorder="1" applyAlignment="1" applyProtection="1">
      <alignment/>
      <protection/>
    </xf>
    <xf numFmtId="9" fontId="0" fillId="33" borderId="76" xfId="58" applyFont="1" applyFill="1" applyBorder="1" applyAlignment="1" applyProtection="1">
      <alignment/>
      <protection/>
    </xf>
    <xf numFmtId="0" fontId="0" fillId="33" borderId="76" xfId="0" applyFill="1" applyBorder="1" applyAlignment="1" applyProtection="1">
      <alignment/>
      <protection/>
    </xf>
    <xf numFmtId="0" fontId="54" fillId="33" borderId="0" xfId="0" applyFont="1" applyFill="1" applyBorder="1" applyAlignment="1" applyProtection="1" quotePrefix="1">
      <alignment horizontal="right"/>
      <protection/>
    </xf>
    <xf numFmtId="0" fontId="8" fillId="33" borderId="21" xfId="62" applyFill="1" applyBorder="1" applyAlignment="1" applyProtection="1">
      <alignment horizontal="right"/>
      <protection/>
    </xf>
    <xf numFmtId="0" fontId="54" fillId="33" borderId="95" xfId="0" applyFont="1" applyFill="1" applyBorder="1" applyAlignment="1" applyProtection="1">
      <alignment vertical="center"/>
      <protection/>
    </xf>
    <xf numFmtId="0" fontId="54" fillId="33" borderId="96" xfId="0" applyFont="1" applyFill="1" applyBorder="1" applyAlignment="1" applyProtection="1">
      <alignment vertical="center"/>
      <protection/>
    </xf>
    <xf numFmtId="3" fontId="5" fillId="40" borderId="23" xfId="62" applyNumberFormat="1" applyFont="1" applyFill="1" applyBorder="1" applyAlignment="1" applyProtection="1">
      <alignment horizontal="right"/>
      <protection/>
    </xf>
    <xf numFmtId="3" fontId="5" fillId="40" borderId="29" xfId="62" applyNumberFormat="1" applyFont="1" applyFill="1" applyBorder="1" applyAlignment="1" applyProtection="1">
      <alignment horizontal="right"/>
      <protection/>
    </xf>
    <xf numFmtId="3" fontId="5" fillId="40" borderId="32" xfId="62" applyNumberFormat="1" applyFont="1" applyFill="1" applyBorder="1" applyAlignment="1" applyProtection="1">
      <alignment horizontal="right"/>
      <protection/>
    </xf>
    <xf numFmtId="0" fontId="6" fillId="35" borderId="0" xfId="0" applyFont="1" applyFill="1" applyAlignment="1">
      <alignment horizontal="left"/>
    </xf>
    <xf numFmtId="0" fontId="0" fillId="33" borderId="0" xfId="0" applyFill="1" applyAlignment="1">
      <alignment/>
    </xf>
    <xf numFmtId="189" fontId="0" fillId="33" borderId="0" xfId="0" applyNumberFormat="1" applyFill="1" applyAlignment="1" quotePrefix="1">
      <alignment horizontal="left"/>
    </xf>
    <xf numFmtId="0" fontId="0" fillId="33" borderId="21" xfId="0" applyFill="1" applyBorder="1" applyAlignment="1">
      <alignment/>
    </xf>
    <xf numFmtId="178" fontId="5" fillId="34" borderId="11" xfId="0" applyNumberFormat="1" applyFont="1" applyFill="1" applyBorder="1" applyAlignment="1">
      <alignment horizontal="right"/>
    </xf>
    <xf numFmtId="0" fontId="60" fillId="35" borderId="0" xfId="0" applyFont="1" applyFill="1" applyAlignment="1">
      <alignment horizontal="left"/>
    </xf>
    <xf numFmtId="0" fontId="0" fillId="35" borderId="0" xfId="0" applyFill="1" applyAlignment="1">
      <alignment/>
    </xf>
    <xf numFmtId="189" fontId="0" fillId="35" borderId="0" xfId="0" applyNumberFormat="1" applyFill="1" applyAlignment="1" quotePrefix="1">
      <alignment horizontal="left"/>
    </xf>
    <xf numFmtId="0" fontId="0" fillId="35" borderId="0" xfId="0" applyFill="1" applyBorder="1" applyAlignment="1">
      <alignment/>
    </xf>
    <xf numFmtId="178" fontId="5" fillId="35" borderId="7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38" borderId="94" xfId="0" applyFill="1" applyBorder="1" applyAlignment="1" applyProtection="1">
      <alignment/>
      <protection/>
    </xf>
    <xf numFmtId="0" fontId="0" fillId="38" borderId="0" xfId="0" applyFill="1" applyAlignment="1">
      <alignment/>
    </xf>
    <xf numFmtId="178" fontId="5" fillId="38" borderId="70" xfId="0" applyNumberFormat="1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178" fontId="5" fillId="34" borderId="45" xfId="0" applyNumberFormat="1" applyFont="1" applyFill="1" applyBorder="1" applyAlignment="1">
      <alignment horizontal="right"/>
    </xf>
    <xf numFmtId="0" fontId="0" fillId="35" borderId="17" xfId="0" applyFill="1" applyBorder="1" applyAlignment="1">
      <alignment/>
    </xf>
    <xf numFmtId="178" fontId="5" fillId="35" borderId="66" xfId="0" applyNumberFormat="1" applyFont="1" applyFill="1" applyBorder="1" applyAlignment="1">
      <alignment horizontal="right"/>
    </xf>
    <xf numFmtId="190" fontId="5" fillId="40" borderId="24" xfId="0" applyNumberFormat="1" applyFont="1" applyFill="1" applyBorder="1" applyAlignment="1" applyProtection="1">
      <alignment horizontal="right"/>
      <protection/>
    </xf>
    <xf numFmtId="196" fontId="0" fillId="39" borderId="46" xfId="58" applyNumberFormat="1" applyFont="1" applyFill="1" applyBorder="1" applyAlignment="1" applyProtection="1">
      <alignment horizontal="right"/>
      <protection/>
    </xf>
    <xf numFmtId="0" fontId="61" fillId="38" borderId="22" xfId="0" applyFont="1" applyFill="1" applyBorder="1" applyAlignment="1" applyProtection="1">
      <alignment/>
      <protection/>
    </xf>
    <xf numFmtId="0" fontId="0" fillId="35" borderId="97" xfId="0" applyFill="1" applyBorder="1" applyAlignment="1">
      <alignment/>
    </xf>
    <xf numFmtId="0" fontId="54" fillId="35" borderId="0" xfId="0" applyFont="1" applyFill="1" applyAlignment="1" applyProtection="1">
      <alignment horizontal="center" vertical="top"/>
      <protection/>
    </xf>
    <xf numFmtId="3" fontId="3" fillId="41" borderId="43" xfId="0" applyNumberFormat="1" applyFont="1" applyFill="1" applyBorder="1" applyAlignment="1">
      <alignment horizontal="right"/>
    </xf>
    <xf numFmtId="0" fontId="0" fillId="36" borderId="13" xfId="0" applyFill="1" applyBorder="1" applyAlignment="1" applyProtection="1">
      <alignment horizontal="right"/>
      <protection/>
    </xf>
    <xf numFmtId="0" fontId="6" fillId="42" borderId="0" xfId="0" applyFont="1" applyFill="1" applyBorder="1" applyAlignment="1" applyProtection="1">
      <alignment horizontal="left"/>
      <protection/>
    </xf>
    <xf numFmtId="0" fontId="0" fillId="42" borderId="16" xfId="0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4" fillId="38" borderId="98" xfId="0" applyFont="1" applyFill="1" applyBorder="1" applyAlignment="1" applyProtection="1">
      <alignment vertical="center"/>
      <protection/>
    </xf>
    <xf numFmtId="0" fontId="54" fillId="38" borderId="99" xfId="0" applyFont="1" applyFill="1" applyBorder="1" applyAlignment="1" applyProtection="1">
      <alignment vertical="center"/>
      <protection/>
    </xf>
    <xf numFmtId="190" fontId="5" fillId="40" borderId="100" xfId="0" applyNumberFormat="1" applyFont="1" applyFill="1" applyBorder="1" applyAlignment="1" applyProtection="1">
      <alignment horizontal="right"/>
      <protection/>
    </xf>
    <xf numFmtId="190" fontId="5" fillId="40" borderId="101" xfId="0" applyNumberFormat="1" applyFont="1" applyFill="1" applyBorder="1" applyAlignment="1" applyProtection="1">
      <alignment horizontal="right"/>
      <protection/>
    </xf>
    <xf numFmtId="0" fontId="6" fillId="38" borderId="21" xfId="0" applyFont="1" applyFill="1" applyBorder="1" applyAlignment="1" applyProtection="1" quotePrefix="1">
      <alignment/>
      <protection/>
    </xf>
    <xf numFmtId="0" fontId="6" fillId="38" borderId="20" xfId="0" applyFont="1" applyFill="1" applyBorder="1" applyAlignment="1" applyProtection="1" quotePrefix="1">
      <alignment/>
      <protection/>
    </xf>
    <xf numFmtId="184" fontId="7" fillId="38" borderId="21" xfId="0" applyNumberFormat="1" applyFont="1" applyFill="1" applyBorder="1" applyAlignment="1" applyProtection="1">
      <alignment/>
      <protection/>
    </xf>
    <xf numFmtId="0" fontId="0" fillId="42" borderId="70" xfId="0" applyFill="1" applyBorder="1" applyAlignment="1" applyProtection="1">
      <alignment/>
      <protection/>
    </xf>
    <xf numFmtId="0" fontId="54" fillId="42" borderId="10" xfId="0" applyFont="1" applyFill="1" applyBorder="1" applyAlignment="1" applyProtection="1">
      <alignment/>
      <protection/>
    </xf>
    <xf numFmtId="0" fontId="6" fillId="33" borderId="21" xfId="62" applyFont="1" applyFill="1" applyBorder="1" applyProtection="1">
      <alignment/>
      <protection/>
    </xf>
    <xf numFmtId="0" fontId="8" fillId="33" borderId="0" xfId="62" applyFill="1" applyBorder="1" applyProtection="1" quotePrefix="1">
      <alignment/>
      <protection/>
    </xf>
    <xf numFmtId="0" fontId="8" fillId="33" borderId="0" xfId="62" applyFill="1" applyBorder="1" applyAlignment="1" applyProtection="1">
      <alignment horizontal="left"/>
      <protection/>
    </xf>
    <xf numFmtId="0" fontId="8" fillId="33" borderId="33" xfId="62" applyFill="1" applyBorder="1" applyProtection="1">
      <alignment/>
      <protection/>
    </xf>
    <xf numFmtId="0" fontId="54" fillId="33" borderId="102" xfId="0" applyFont="1" applyFill="1" applyBorder="1" applyAlignment="1" applyProtection="1">
      <alignment vertical="center"/>
      <protection/>
    </xf>
    <xf numFmtId="0" fontId="54" fillId="33" borderId="103" xfId="0" applyFont="1" applyFill="1" applyBorder="1" applyAlignment="1" applyProtection="1">
      <alignment vertical="center"/>
      <protection/>
    </xf>
    <xf numFmtId="3" fontId="5" fillId="40" borderId="84" xfId="0" applyNumberFormat="1" applyFont="1" applyFill="1" applyBorder="1" applyAlignment="1" applyProtection="1">
      <alignment horizontal="right"/>
      <protection/>
    </xf>
    <xf numFmtId="3" fontId="5" fillId="40" borderId="104" xfId="0" applyNumberFormat="1" applyFont="1" applyFill="1" applyBorder="1" applyAlignment="1" applyProtection="1">
      <alignment horizontal="right"/>
      <protection/>
    </xf>
    <xf numFmtId="3" fontId="5" fillId="40" borderId="105" xfId="0" applyNumberFormat="1" applyFont="1" applyFill="1" applyBorder="1" applyAlignment="1" applyProtection="1">
      <alignment horizontal="right"/>
      <protection/>
    </xf>
    <xf numFmtId="190" fontId="0" fillId="33" borderId="76" xfId="0" applyNumberFormat="1" applyFill="1" applyBorder="1" applyAlignment="1" applyProtection="1">
      <alignment/>
      <protection/>
    </xf>
    <xf numFmtId="0" fontId="54" fillId="33" borderId="98" xfId="0" applyFont="1" applyFill="1" applyBorder="1" applyAlignment="1" applyProtection="1">
      <alignment vertical="center"/>
      <protection/>
    </xf>
    <xf numFmtId="0" fontId="54" fillId="33" borderId="99" xfId="0" applyFont="1" applyFill="1" applyBorder="1" applyAlignment="1" applyProtection="1">
      <alignment vertical="center"/>
      <protection/>
    </xf>
    <xf numFmtId="3" fontId="5" fillId="40" borderId="100" xfId="0" applyNumberFormat="1" applyFont="1" applyFill="1" applyBorder="1" applyAlignment="1" applyProtection="1">
      <alignment horizontal="right"/>
      <protection/>
    </xf>
    <xf numFmtId="3" fontId="5" fillId="40" borderId="101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193" fontId="0" fillId="33" borderId="36" xfId="42" applyNumberFormat="1" applyFont="1" applyFill="1" applyBorder="1" applyAlignment="1" applyProtection="1">
      <alignment/>
      <protection/>
    </xf>
    <xf numFmtId="0" fontId="0" fillId="39" borderId="26" xfId="0" applyFill="1" applyBorder="1" applyAlignment="1" applyProtection="1">
      <alignment/>
      <protection/>
    </xf>
    <xf numFmtId="194" fontId="10" fillId="39" borderId="106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Alignment="1" applyProtection="1">
      <alignment/>
      <protection/>
    </xf>
    <xf numFmtId="0" fontId="38" fillId="35" borderId="0" xfId="0" applyFont="1" applyFill="1" applyAlignment="1" applyProtection="1">
      <alignment/>
      <protection/>
    </xf>
    <xf numFmtId="202" fontId="12" fillId="33" borderId="107" xfId="0" applyNumberFormat="1" applyFont="1" applyFill="1" applyBorder="1" applyAlignment="1" applyProtection="1">
      <alignment horizontal="center"/>
      <protection locked="0"/>
    </xf>
    <xf numFmtId="197" fontId="12" fillId="33" borderId="107" xfId="0" applyNumberFormat="1" applyFont="1" applyFill="1" applyBorder="1" applyAlignment="1" applyProtection="1">
      <alignment horizontal="center"/>
      <protection locked="0"/>
    </xf>
    <xf numFmtId="198" fontId="12" fillId="33" borderId="107" xfId="0" applyNumberFormat="1" applyFont="1" applyFill="1" applyBorder="1" applyAlignment="1" applyProtection="1">
      <alignment horizontal="center"/>
      <protection locked="0"/>
    </xf>
    <xf numFmtId="203" fontId="12" fillId="33" borderId="107" xfId="0" applyNumberFormat="1" applyFont="1" applyFill="1" applyBorder="1" applyAlignment="1" applyProtection="1">
      <alignment horizontal="center"/>
      <protection locked="0"/>
    </xf>
    <xf numFmtId="199" fontId="12" fillId="33" borderId="107" xfId="0" applyNumberFormat="1" applyFont="1" applyFill="1" applyBorder="1" applyAlignment="1" applyProtection="1">
      <alignment horizontal="center"/>
      <protection locked="0"/>
    </xf>
    <xf numFmtId="200" fontId="12" fillId="33" borderId="107" xfId="0" applyNumberFormat="1" applyFont="1" applyFill="1" applyBorder="1" applyAlignment="1" applyProtection="1">
      <alignment horizontal="center"/>
      <protection locked="0"/>
    </xf>
    <xf numFmtId="204" fontId="12" fillId="33" borderId="107" xfId="0" applyNumberFormat="1" applyFont="1" applyFill="1" applyBorder="1" applyAlignment="1" applyProtection="1">
      <alignment horizontal="center"/>
      <protection locked="0"/>
    </xf>
    <xf numFmtId="205" fontId="12" fillId="33" borderId="107" xfId="0" applyNumberFormat="1" applyFont="1" applyFill="1" applyBorder="1" applyAlignment="1" applyProtection="1">
      <alignment horizontal="center"/>
      <protection locked="0"/>
    </xf>
    <xf numFmtId="201" fontId="12" fillId="33" borderId="107" xfId="0" applyNumberFormat="1" applyFont="1" applyFill="1" applyBorder="1" applyAlignment="1" applyProtection="1">
      <alignment horizontal="center"/>
      <protection locked="0"/>
    </xf>
    <xf numFmtId="206" fontId="12" fillId="38" borderId="10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94" fontId="10" fillId="39" borderId="108" xfId="0" applyNumberFormat="1" applyFont="1" applyFill="1" applyBorder="1" applyAlignment="1" applyProtection="1">
      <alignment horizontal="right"/>
      <protection/>
    </xf>
    <xf numFmtId="0" fontId="3" fillId="37" borderId="15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" fillId="33" borderId="109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110" xfId="0" applyFont="1" applyFill="1" applyBorder="1" applyAlignment="1" applyProtection="1">
      <alignment horizontal="center" vertical="center"/>
      <protection/>
    </xf>
    <xf numFmtId="0" fontId="3" fillId="37" borderId="109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3" fillId="36" borderId="109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63" fillId="33" borderId="99" xfId="0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99" xfId="0" applyFont="1" applyBorder="1" applyAlignment="1">
      <alignment vertical="center" wrapText="1"/>
    </xf>
    <xf numFmtId="0" fontId="63" fillId="0" borderId="9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8" fillId="33" borderId="33" xfId="0" applyFont="1" applyFill="1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97" xfId="0" applyBorder="1" applyAlignment="1" applyProtection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ozent 2" xfId="59"/>
    <cellStyle name="Standard 2" xfId="60"/>
    <cellStyle name="Standard 3" xfId="61"/>
    <cellStyle name="Standard 4" xfId="62"/>
    <cellStyle name="Title" xfId="63"/>
    <cellStyle name="Total" xfId="64"/>
    <cellStyle name="Warning Text" xfId="65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BN1413"/>
  <sheetViews>
    <sheetView tabSelected="1" zoomScale="80" zoomScaleNormal="80" zoomScalePageLayoutView="0" workbookViewId="0" topLeftCell="A2">
      <pane xSplit="7" ySplit="9" topLeftCell="H11" activePane="bottomRight" state="frozen"/>
      <selection pane="topLeft" activeCell="D2" sqref="D2"/>
      <selection pane="topRight" activeCell="H2" sqref="H2"/>
      <selection pane="bottomLeft" activeCell="D11" sqref="D11"/>
      <selection pane="bottomRight" activeCell="L2" sqref="L2"/>
    </sheetView>
  </sheetViews>
  <sheetFormatPr defaultColWidth="11.421875" defaultRowHeight="12.75" outlineLevelRow="1" outlineLevelCol="1"/>
  <cols>
    <col min="1" max="1" width="3.8515625" style="9" hidden="1" customWidth="1" outlineLevel="1"/>
    <col min="2" max="2" width="10.7109375" style="9" hidden="1" customWidth="1" outlineLevel="1"/>
    <col min="3" max="3" width="4.00390625" style="8" hidden="1" customWidth="1" outlineLevel="1"/>
    <col min="4" max="4" width="5.57421875" style="8" customWidth="1" collapsed="1"/>
    <col min="5" max="5" width="3.8515625" style="8" customWidth="1"/>
    <col min="6" max="6" width="28.7109375" style="8" customWidth="1"/>
    <col min="7" max="7" width="37.8515625" style="8" customWidth="1"/>
    <col min="8" max="8" width="15.28125" style="8" customWidth="1"/>
    <col min="9" max="10" width="14.00390625" style="8" customWidth="1"/>
    <col min="11" max="11" width="20.140625" style="8" customWidth="1"/>
    <col min="12" max="12" width="12.421875" style="8" customWidth="1"/>
    <col min="13" max="13" width="14.140625" style="8" customWidth="1"/>
    <col min="14" max="15" width="12.421875" style="8" customWidth="1"/>
    <col min="16" max="19" width="14.00390625" style="8" customWidth="1"/>
    <col min="20" max="27" width="13.140625" style="8" customWidth="1"/>
    <col min="28" max="51" width="12.57421875" style="8" customWidth="1"/>
    <col min="52" max="54" width="13.8515625" style="8" customWidth="1"/>
    <col min="55" max="55" width="12.57421875" style="8" customWidth="1"/>
    <col min="56" max="66" width="11.421875" style="8" customWidth="1"/>
    <col min="67" max="16384" width="11.421875" style="9" customWidth="1"/>
  </cols>
  <sheetData>
    <row r="1" spans="1:55" ht="12.75" customHeight="1" hidden="1" outlineLevel="1">
      <c r="A1" s="16"/>
      <c r="B1" s="16" t="s">
        <v>620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174</v>
      </c>
      <c r="J1" s="17" t="s">
        <v>175</v>
      </c>
      <c r="K1" s="17" t="s">
        <v>499</v>
      </c>
      <c r="L1" s="17" t="s">
        <v>570</v>
      </c>
      <c r="M1" s="17" t="s">
        <v>571</v>
      </c>
      <c r="N1" s="17" t="s">
        <v>572</v>
      </c>
      <c r="O1" s="17" t="s">
        <v>573</v>
      </c>
      <c r="P1" s="17" t="s">
        <v>717</v>
      </c>
      <c r="Q1" s="17" t="s">
        <v>718</v>
      </c>
      <c r="R1" s="17" t="s">
        <v>719</v>
      </c>
      <c r="S1" s="17" t="s">
        <v>720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66" ht="20.25" collapsed="1">
      <c r="A2" s="16">
        <v>2</v>
      </c>
      <c r="B2" s="16"/>
      <c r="C2" s="18"/>
      <c r="D2" s="19" t="str">
        <f>VLOOKUP($A2&amp;D$1,TextDF,SprachwahlCode+1,FALSE)</f>
        <v>Betriebsrechnung berufliche Vorsorge 2014</v>
      </c>
      <c r="E2" s="20"/>
      <c r="F2" s="20"/>
      <c r="G2" s="20"/>
      <c r="H2" s="21"/>
      <c r="I2" s="20"/>
      <c r="J2" s="20"/>
      <c r="K2" s="20" t="s">
        <v>568</v>
      </c>
      <c r="L2" s="458"/>
      <c r="M2" s="20"/>
      <c r="N2" s="20"/>
      <c r="O2" s="20"/>
      <c r="P2" s="22"/>
      <c r="Q2" s="23"/>
      <c r="R2" s="20"/>
      <c r="S2" s="20"/>
      <c r="T2" s="22"/>
      <c r="U2" s="2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ht="15.75">
      <c r="A3" s="16">
        <v>3</v>
      </c>
      <c r="B3" s="16"/>
      <c r="C3" s="18"/>
      <c r="D3" s="24" t="str">
        <f>VLOOKUP($A3&amp;D$1,TextDF,SprachwahlCode+1,FALSE)</f>
        <v>Offenlegung gegenüber den versicherten Vorsorgeeinrichtungen</v>
      </c>
      <c r="E3" s="20"/>
      <c r="F3" s="20"/>
      <c r="G3" s="20"/>
      <c r="H3" s="21"/>
      <c r="I3" s="18"/>
      <c r="J3" s="460">
        <v>0</v>
      </c>
      <c r="K3" s="461">
        <v>0</v>
      </c>
      <c r="L3" s="18"/>
      <c r="M3" s="18"/>
      <c r="N3" s="18"/>
      <c r="O3" s="18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55" s="10" customFormat="1" ht="12.75">
      <c r="A4" s="25">
        <v>5</v>
      </c>
      <c r="B4" s="25"/>
      <c r="C4" s="26"/>
      <c r="D4" s="26" t="str">
        <f>VLOOKUP($A4&amp;D$1,TextDF,SprachwahlCode+1,FALSE)</f>
        <v>ZUSAMMENZUG pro Lebensversicherer</v>
      </c>
      <c r="E4" s="27"/>
      <c r="F4" s="20"/>
      <c r="G4" s="20"/>
      <c r="H4" s="462">
        <v>0</v>
      </c>
      <c r="I4" s="463">
        <v>0</v>
      </c>
      <c r="J4" s="464">
        <v>0</v>
      </c>
      <c r="K4" s="465">
        <v>0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55" s="10" customFormat="1" ht="12.75">
      <c r="A5" s="25">
        <v>6</v>
      </c>
      <c r="B5" s="25"/>
      <c r="C5" s="26"/>
      <c r="D5" s="26" t="str">
        <f>VLOOKUP($A5&amp;D$1,TextDF,SprachwahlCode+1,FALSE)</f>
        <v>mit Kollektivversicherung Berufliche Vorsorge</v>
      </c>
      <c r="E5" s="20"/>
      <c r="F5" s="20"/>
      <c r="G5" s="20"/>
      <c r="H5" s="466">
        <v>0</v>
      </c>
      <c r="I5" s="467">
        <v>0</v>
      </c>
      <c r="J5" s="468">
        <v>0</v>
      </c>
      <c r="K5" s="469">
        <v>1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66" ht="4.5" customHeight="1" thickBot="1">
      <c r="A6" s="16"/>
      <c r="B6" s="16"/>
      <c r="C6" s="18"/>
      <c r="D6" s="20"/>
      <c r="E6" s="20"/>
      <c r="F6" s="20"/>
      <c r="G6" s="20"/>
      <c r="H6" s="459"/>
      <c r="I6" s="459"/>
      <c r="J6" s="459"/>
      <c r="K6" s="459"/>
      <c r="L6" s="18">
        <v>1</v>
      </c>
      <c r="M6" s="18"/>
      <c r="N6" s="18"/>
      <c r="O6" s="18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55" s="11" customFormat="1" ht="15.75" customHeight="1" thickBot="1">
      <c r="A7" s="28">
        <v>8</v>
      </c>
      <c r="B7" s="28"/>
      <c r="C7" s="29"/>
      <c r="D7" s="20"/>
      <c r="E7" s="4">
        <v>1</v>
      </c>
      <c r="F7" s="30" t="s">
        <v>173</v>
      </c>
      <c r="G7" s="31"/>
      <c r="H7" s="481" t="str">
        <f>VLOOKUP($A7&amp;H$1,TextDF,SprachwahlCode+1,FALSE)</f>
        <v>Aggregierung Berichtsjahr</v>
      </c>
      <c r="I7" s="482" t="e">
        <f>VLOOKUP($A7&amp;I$1,TextDF,SprachwahlCode+1,FALSE)</f>
        <v>#N/A</v>
      </c>
      <c r="J7" s="482" t="e">
        <f>VLOOKUP($A7&amp;J$1,TextDF,SprachwahlCode+1,FALSE)</f>
        <v>#N/A</v>
      </c>
      <c r="K7" s="482" t="e">
        <f>VLOOKUP($A7&amp;K$1,TextDF,SprachwahlCode+1,FALSE)</f>
        <v>#N/A</v>
      </c>
      <c r="L7" s="478"/>
      <c r="M7" s="479"/>
      <c r="N7" s="479"/>
      <c r="O7" s="480"/>
      <c r="P7" s="481" t="str">
        <f>VLOOKUP($A7&amp;P$1,TextDF,SprachwahlCode+1,FALSE)</f>
        <v>Aggregierung Vorjahr</v>
      </c>
      <c r="Q7" s="482" t="e">
        <f>VLOOKUP($A7&amp;Q$1,TextDF,SprachwahlCode+1,FALSE)</f>
        <v>#N/A</v>
      </c>
      <c r="R7" s="482" t="e">
        <f>VLOOKUP($A7&amp;R$1,TextDF,SprachwahlCode+1,FALSE)</f>
        <v>#N/A</v>
      </c>
      <c r="S7" s="482" t="e">
        <f>VLOOKUP($A7&amp;S$1,TextDF,SprachwahlCode+1,FALSE)</f>
        <v>#N/A</v>
      </c>
      <c r="T7" s="475" t="s">
        <v>94</v>
      </c>
      <c r="U7" s="476"/>
      <c r="V7" s="476"/>
      <c r="W7" s="477"/>
      <c r="X7" s="476" t="s">
        <v>248</v>
      </c>
      <c r="Y7" s="476"/>
      <c r="Z7" s="476"/>
      <c r="AA7" s="477"/>
      <c r="AB7" s="475" t="s">
        <v>87</v>
      </c>
      <c r="AC7" s="476"/>
      <c r="AD7" s="476"/>
      <c r="AE7" s="477"/>
      <c r="AF7" s="475" t="s">
        <v>89</v>
      </c>
      <c r="AG7" s="476"/>
      <c r="AH7" s="476"/>
      <c r="AI7" s="477"/>
      <c r="AJ7" s="475" t="s">
        <v>86</v>
      </c>
      <c r="AK7" s="476"/>
      <c r="AL7" s="476"/>
      <c r="AM7" s="476"/>
      <c r="AN7" s="475" t="s">
        <v>91</v>
      </c>
      <c r="AO7" s="476"/>
      <c r="AP7" s="476"/>
      <c r="AQ7" s="477"/>
      <c r="AR7" s="475" t="s">
        <v>92</v>
      </c>
      <c r="AS7" s="476"/>
      <c r="AT7" s="476"/>
      <c r="AU7" s="477"/>
      <c r="AV7" s="476" t="s">
        <v>90</v>
      </c>
      <c r="AW7" s="476"/>
      <c r="AX7" s="476"/>
      <c r="AY7" s="477"/>
      <c r="AZ7" s="475" t="s">
        <v>88</v>
      </c>
      <c r="BA7" s="476"/>
      <c r="BB7" s="476"/>
      <c r="BC7" s="477"/>
    </row>
    <row r="8" spans="1:66" ht="1.5" customHeight="1">
      <c r="A8" s="16"/>
      <c r="B8" s="16"/>
      <c r="C8" s="18"/>
      <c r="D8" s="20"/>
      <c r="E8" s="20"/>
      <c r="F8" s="20"/>
      <c r="G8" s="20"/>
      <c r="H8" s="32"/>
      <c r="I8" s="33"/>
      <c r="J8" s="33"/>
      <c r="K8" s="33"/>
      <c r="L8" s="34"/>
      <c r="M8" s="35"/>
      <c r="N8" s="35"/>
      <c r="O8" s="36"/>
      <c r="P8" s="32"/>
      <c r="Q8" s="33"/>
      <c r="R8" s="33"/>
      <c r="S8" s="33"/>
      <c r="T8" s="39"/>
      <c r="U8" s="37"/>
      <c r="V8" s="37"/>
      <c r="W8" s="38"/>
      <c r="X8" s="37"/>
      <c r="Y8" s="37"/>
      <c r="Z8" s="37"/>
      <c r="AA8" s="38"/>
      <c r="AB8" s="39"/>
      <c r="AC8" s="37"/>
      <c r="AD8" s="37"/>
      <c r="AE8" s="38"/>
      <c r="AF8" s="39"/>
      <c r="AG8" s="37"/>
      <c r="AH8" s="37"/>
      <c r="AI8" s="38"/>
      <c r="AJ8" s="39"/>
      <c r="AK8" s="37"/>
      <c r="AL8" s="37"/>
      <c r="AM8" s="37"/>
      <c r="AN8" s="39"/>
      <c r="AO8" s="37"/>
      <c r="AP8" s="37"/>
      <c r="AQ8" s="38"/>
      <c r="AR8" s="39"/>
      <c r="AS8" s="37"/>
      <c r="AT8" s="37"/>
      <c r="AU8" s="38"/>
      <c r="AV8" s="37"/>
      <c r="AW8" s="37"/>
      <c r="AX8" s="37"/>
      <c r="AY8" s="38"/>
      <c r="AZ8" s="39"/>
      <c r="BA8" s="37"/>
      <c r="BB8" s="37"/>
      <c r="BC8" s="38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ht="15" customHeight="1" thickBot="1">
      <c r="A9" s="28">
        <v>10</v>
      </c>
      <c r="B9" s="28"/>
      <c r="C9" s="29"/>
      <c r="D9" s="40" t="str">
        <f>VLOOKUP($A9&amp;D$1,TextDF,SprachwahlCode+1,FALSE)</f>
        <v>Angaben in 1000 Franken, gemäss statutarischem Rechnungsabschluss</v>
      </c>
      <c r="E9" s="40"/>
      <c r="F9" s="40"/>
      <c r="G9" s="40"/>
      <c r="H9" s="41" t="str">
        <f>VLOOKUP($A9&amp;H$1,TextDF,SprachwahlCode+1,FALSE)</f>
        <v>Spalte 1</v>
      </c>
      <c r="I9" s="42" t="str">
        <f>VLOOKUP($A9&amp;I$1,TextDF,SprachwahlCode+1,FALSE)</f>
        <v>Spalte 2</v>
      </c>
      <c r="J9" s="42" t="str">
        <f>VLOOKUP($A9&amp;J$1,TextDF,SprachwahlCode+1,FALSE)</f>
        <v>Spalte 3</v>
      </c>
      <c r="K9" s="42" t="str">
        <f>VLOOKUP($A9&amp;K$1,TextDF,SprachwahlCode+1,FALSE)</f>
        <v>Spalte 4</v>
      </c>
      <c r="L9" s="43"/>
      <c r="M9" s="44"/>
      <c r="N9" s="44"/>
      <c r="O9" s="45"/>
      <c r="P9" s="41" t="str">
        <f>VLOOKUP($A9&amp;P$1,TextDF,SprachwahlCode+1,FALSE)</f>
        <v>Spalte 1</v>
      </c>
      <c r="Q9" s="42" t="str">
        <f>VLOOKUP($A9&amp;Q$1,TextDF,SprachwahlCode+1,FALSE)</f>
        <v>Spalte 2</v>
      </c>
      <c r="R9" s="42" t="str">
        <f>VLOOKUP($A9&amp;R$1,TextDF,SprachwahlCode+1,FALSE)</f>
        <v>Spalte 3</v>
      </c>
      <c r="S9" s="42" t="str">
        <f>VLOOKUP($A9&amp;S$1,TextDF,SprachwahlCode+1,FALSE)</f>
        <v>Spalte 4</v>
      </c>
      <c r="T9" s="48" t="str">
        <f>$H9</f>
        <v>Spalte 1</v>
      </c>
      <c r="U9" s="46" t="str">
        <f>$I9</f>
        <v>Spalte 2</v>
      </c>
      <c r="V9" s="46" t="str">
        <f>$J9</f>
        <v>Spalte 3</v>
      </c>
      <c r="W9" s="47" t="str">
        <f>$K9</f>
        <v>Spalte 4</v>
      </c>
      <c r="X9" s="46" t="str">
        <f>$H9</f>
        <v>Spalte 1</v>
      </c>
      <c r="Y9" s="46" t="str">
        <f>$I9</f>
        <v>Spalte 2</v>
      </c>
      <c r="Z9" s="46" t="str">
        <f>$J9</f>
        <v>Spalte 3</v>
      </c>
      <c r="AA9" s="47" t="str">
        <f>$K9</f>
        <v>Spalte 4</v>
      </c>
      <c r="AB9" s="48" t="str">
        <f>$H9</f>
        <v>Spalte 1</v>
      </c>
      <c r="AC9" s="46" t="str">
        <f>$I9</f>
        <v>Spalte 2</v>
      </c>
      <c r="AD9" s="46" t="str">
        <f>$J9</f>
        <v>Spalte 3</v>
      </c>
      <c r="AE9" s="47" t="str">
        <f>$K9</f>
        <v>Spalte 4</v>
      </c>
      <c r="AF9" s="48" t="str">
        <f>$H9</f>
        <v>Spalte 1</v>
      </c>
      <c r="AG9" s="46" t="str">
        <f>$I9</f>
        <v>Spalte 2</v>
      </c>
      <c r="AH9" s="46" t="str">
        <f>$J9</f>
        <v>Spalte 3</v>
      </c>
      <c r="AI9" s="47" t="str">
        <f>$K9</f>
        <v>Spalte 4</v>
      </c>
      <c r="AJ9" s="48" t="str">
        <f>$H9</f>
        <v>Spalte 1</v>
      </c>
      <c r="AK9" s="46" t="str">
        <f>$I9</f>
        <v>Spalte 2</v>
      </c>
      <c r="AL9" s="46" t="str">
        <f>$J9</f>
        <v>Spalte 3</v>
      </c>
      <c r="AM9" s="46" t="str">
        <f>$K9</f>
        <v>Spalte 4</v>
      </c>
      <c r="AN9" s="48" t="str">
        <f>$H9</f>
        <v>Spalte 1</v>
      </c>
      <c r="AO9" s="46" t="str">
        <f>$I9</f>
        <v>Spalte 2</v>
      </c>
      <c r="AP9" s="46" t="str">
        <f>$J9</f>
        <v>Spalte 3</v>
      </c>
      <c r="AQ9" s="47" t="str">
        <f>$K9</f>
        <v>Spalte 4</v>
      </c>
      <c r="AR9" s="48" t="str">
        <f>$H9</f>
        <v>Spalte 1</v>
      </c>
      <c r="AS9" s="46" t="str">
        <f>$I9</f>
        <v>Spalte 2</v>
      </c>
      <c r="AT9" s="46" t="str">
        <f>$J9</f>
        <v>Spalte 3</v>
      </c>
      <c r="AU9" s="47" t="str">
        <f>$K9</f>
        <v>Spalte 4</v>
      </c>
      <c r="AV9" s="46" t="str">
        <f>$H9</f>
        <v>Spalte 1</v>
      </c>
      <c r="AW9" s="46" t="str">
        <f>$I9</f>
        <v>Spalte 2</v>
      </c>
      <c r="AX9" s="46" t="str">
        <f>$J9</f>
        <v>Spalte 3</v>
      </c>
      <c r="AY9" s="47" t="str">
        <f>$K9</f>
        <v>Spalte 4</v>
      </c>
      <c r="AZ9" s="48" t="str">
        <f>$H9</f>
        <v>Spalte 1</v>
      </c>
      <c r="BA9" s="46" t="str">
        <f>$I9</f>
        <v>Spalte 2</v>
      </c>
      <c r="BB9" s="46" t="str">
        <f>$J9</f>
        <v>Spalte 3</v>
      </c>
      <c r="BC9" s="47" t="str">
        <f>$K9</f>
        <v>Spalte 4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ht="3" customHeight="1">
      <c r="A10" s="16"/>
      <c r="B10" s="16"/>
      <c r="C10" s="18"/>
      <c r="D10" s="20"/>
      <c r="E10" s="20"/>
      <c r="F10" s="20"/>
      <c r="G10" s="20"/>
      <c r="H10" s="49"/>
      <c r="I10" s="33"/>
      <c r="J10" s="33"/>
      <c r="K10" s="427"/>
      <c r="L10" s="50"/>
      <c r="M10" s="51"/>
      <c r="N10" s="51"/>
      <c r="O10" s="52"/>
      <c r="P10" s="49"/>
      <c r="Q10" s="33"/>
      <c r="R10" s="33"/>
      <c r="S10" s="427"/>
      <c r="T10" s="342"/>
      <c r="U10" s="37"/>
      <c r="V10" s="37"/>
      <c r="W10" s="54"/>
      <c r="X10" s="53"/>
      <c r="Y10" s="37"/>
      <c r="Z10" s="37"/>
      <c r="AA10" s="54"/>
      <c r="AB10" s="342"/>
      <c r="AC10" s="37"/>
      <c r="AD10" s="37"/>
      <c r="AE10" s="54"/>
      <c r="AF10" s="342"/>
      <c r="AG10" s="37"/>
      <c r="AH10" s="37"/>
      <c r="AI10" s="54"/>
      <c r="AJ10" s="342"/>
      <c r="AK10" s="37"/>
      <c r="AL10" s="37"/>
      <c r="AM10" s="53"/>
      <c r="AN10" s="342"/>
      <c r="AO10" s="37"/>
      <c r="AP10" s="37"/>
      <c r="AQ10" s="54"/>
      <c r="AR10" s="342"/>
      <c r="AS10" s="37"/>
      <c r="AT10" s="37"/>
      <c r="AU10" s="54"/>
      <c r="AV10" s="53"/>
      <c r="AW10" s="37"/>
      <c r="AX10" s="37"/>
      <c r="AY10" s="54"/>
      <c r="AZ10" s="342"/>
      <c r="BA10" s="37"/>
      <c r="BB10" s="37"/>
      <c r="BC10" s="54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ht="12.75">
      <c r="A11" s="16">
        <v>12</v>
      </c>
      <c r="B11" s="55"/>
      <c r="C11" s="56"/>
      <c r="D11" s="27" t="str">
        <f>VLOOKUP($A11&amp;D$1,TextDF,SprachwahlCode+1,FALSE)</f>
        <v>I.  Erfolgsrechnung</v>
      </c>
      <c r="E11" s="27"/>
      <c r="F11" s="20"/>
      <c r="G11" s="20"/>
      <c r="H11" s="57"/>
      <c r="I11" s="58"/>
      <c r="J11" s="58"/>
      <c r="K11" s="431" t="str">
        <f>VLOOKUP($A11&amp;K$1,TextDF,SprachwahlCode+1,FALSE)</f>
        <v>Aufgliederung</v>
      </c>
      <c r="L11" s="456" t="str">
        <f>VLOOKUP($A11&amp;L$1,TextDF,SprachwahlCode+1,FALSE)</f>
        <v>Beiträge an Altersguthaben</v>
      </c>
      <c r="M11" s="59"/>
      <c r="N11" s="60"/>
      <c r="O11" s="422">
        <f>IF($J$16&lt;&gt;0,$K$13/$J$16,0)</f>
        <v>0.2876783848643798</v>
      </c>
      <c r="P11" s="57"/>
      <c r="Q11" s="58"/>
      <c r="R11" s="58"/>
      <c r="S11" s="431" t="str">
        <f>$K11</f>
        <v>Aufgliederung</v>
      </c>
      <c r="T11" s="376"/>
      <c r="U11" s="68"/>
      <c r="V11" s="68"/>
      <c r="W11" s="444" t="str">
        <f>$K11</f>
        <v>Aufgliederung</v>
      </c>
      <c r="X11" s="94"/>
      <c r="Y11" s="94"/>
      <c r="Z11" s="94"/>
      <c r="AA11" s="393" t="str">
        <f>$K11</f>
        <v>Aufgliederung</v>
      </c>
      <c r="AB11" s="68"/>
      <c r="AC11" s="68"/>
      <c r="AD11" s="68"/>
      <c r="AE11" s="393" t="str">
        <f>$K11</f>
        <v>Aufgliederung</v>
      </c>
      <c r="AF11" s="68"/>
      <c r="AG11" s="68"/>
      <c r="AH11" s="68"/>
      <c r="AI11" s="393" t="str">
        <f>$K11</f>
        <v>Aufgliederung</v>
      </c>
      <c r="AJ11" s="68"/>
      <c r="AK11" s="68"/>
      <c r="AL11" s="68"/>
      <c r="AM11" s="450" t="str">
        <f>$K11</f>
        <v>Aufgliederung</v>
      </c>
      <c r="AN11" s="376"/>
      <c r="AO11" s="68"/>
      <c r="AP11" s="68"/>
      <c r="AQ11" s="444" t="str">
        <f>$K11</f>
        <v>Aufgliederung</v>
      </c>
      <c r="AR11" s="376"/>
      <c r="AS11" s="68"/>
      <c r="AT11" s="68"/>
      <c r="AU11" s="444" t="str">
        <f>$K11</f>
        <v>Aufgliederung</v>
      </c>
      <c r="AV11" s="68"/>
      <c r="AW11" s="68"/>
      <c r="AX11" s="68"/>
      <c r="AY11" s="393" t="str">
        <f>$K11</f>
        <v>Aufgliederung</v>
      </c>
      <c r="AZ11" s="483" t="s">
        <v>726</v>
      </c>
      <c r="BA11" s="484"/>
      <c r="BB11" s="485"/>
      <c r="BC11" s="393" t="str">
        <f>$K11</f>
        <v>Aufgliederung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ht="12.75">
      <c r="A12" s="16">
        <v>13</v>
      </c>
      <c r="B12" s="55"/>
      <c r="C12" s="56"/>
      <c r="D12" s="27" t="str">
        <f>VLOOKUP($A12&amp;D$1,TextDF,SprachwahlCode+1,FALSE)</f>
        <v>Ertrag</v>
      </c>
      <c r="E12" s="20"/>
      <c r="F12" s="20"/>
      <c r="G12" s="20"/>
      <c r="H12" s="57"/>
      <c r="I12" s="58"/>
      <c r="J12" s="58"/>
      <c r="K12" s="432" t="str">
        <f>VLOOKUP($A12&amp;K$1,TextDF,SprachwahlCode+1,FALSE)</f>
        <v>der Sparprämie</v>
      </c>
      <c r="L12" s="456" t="str">
        <f>VLOOKUP($A12&amp;L$1,TextDF,SprachwahlCode+1,FALSE)</f>
        <v>Eingebrachte Altersguthaben</v>
      </c>
      <c r="M12" s="59"/>
      <c r="N12" s="60"/>
      <c r="O12" s="422">
        <f>IF($J$16&lt;&gt;0,$K$14/$J$16,0)</f>
        <v>0.4649177354838876</v>
      </c>
      <c r="P12" s="57"/>
      <c r="Q12" s="58"/>
      <c r="R12" s="58"/>
      <c r="S12" s="432" t="str">
        <f>$K12</f>
        <v>der Sparprämie</v>
      </c>
      <c r="T12" s="376"/>
      <c r="U12" s="68"/>
      <c r="V12" s="68"/>
      <c r="W12" s="445" t="str">
        <f>$K12</f>
        <v>der Sparprämie</v>
      </c>
      <c r="X12" s="94"/>
      <c r="Y12" s="94"/>
      <c r="Z12" s="94"/>
      <c r="AA12" s="394" t="str">
        <f>$K12</f>
        <v>der Sparprämie</v>
      </c>
      <c r="AB12" s="68"/>
      <c r="AC12" s="68"/>
      <c r="AD12" s="68"/>
      <c r="AE12" s="394" t="str">
        <f>$K12</f>
        <v>der Sparprämie</v>
      </c>
      <c r="AF12" s="68"/>
      <c r="AG12" s="68"/>
      <c r="AH12" s="68"/>
      <c r="AI12" s="394" t="str">
        <f>$K12</f>
        <v>der Sparprämie</v>
      </c>
      <c r="AJ12" s="68"/>
      <c r="AK12" s="68"/>
      <c r="AL12" s="68"/>
      <c r="AM12" s="451" t="str">
        <f>$K12</f>
        <v>der Sparprämie</v>
      </c>
      <c r="AN12" s="376"/>
      <c r="AO12" s="68"/>
      <c r="AP12" s="68"/>
      <c r="AQ12" s="445" t="str">
        <f>$K12</f>
        <v>der Sparprämie</v>
      </c>
      <c r="AR12" s="376"/>
      <c r="AS12" s="68"/>
      <c r="AT12" s="68"/>
      <c r="AU12" s="445" t="str">
        <f>$K12</f>
        <v>der Sparprämie</v>
      </c>
      <c r="AV12" s="68"/>
      <c r="AW12" s="68"/>
      <c r="AX12" s="68"/>
      <c r="AY12" s="394" t="str">
        <f>$K12</f>
        <v>der Sparprämie</v>
      </c>
      <c r="AZ12" s="486"/>
      <c r="BA12" s="484"/>
      <c r="BB12" s="485"/>
      <c r="BC12" s="394" t="str">
        <f>$K12</f>
        <v>der Sparprämie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ht="12.75">
      <c r="A13" s="16">
        <v>14</v>
      </c>
      <c r="B13" s="61" t="s">
        <v>621</v>
      </c>
      <c r="C13" s="56"/>
      <c r="D13" s="20"/>
      <c r="E13" s="62" t="str">
        <f>VLOOKUP($A13&amp;E$1,TextDF,SprachwahlCode+1,FALSE)</f>
        <v>Prämien</v>
      </c>
      <c r="F13" s="63"/>
      <c r="G13" s="64" t="str">
        <f>VLOOKUP($A13&amp;G$1,TextDF,SprachwahlCode+1,FALSE)</f>
        <v>Spalte 4: Beiträge an Altersguthaben</v>
      </c>
      <c r="H13" s="65"/>
      <c r="I13" s="58"/>
      <c r="J13" s="58"/>
      <c r="K13" s="101">
        <f>MAX($J$3,$K$5)*W13+MAX($K$3,$K$5)*AA13+MAX($H$4,$K$5)*AE13+MAX($I$4,$K$5)*AI13+MAX($J$4,$K$5)*AM13+MAX($H$5,$K$5)*AU13+MAX($K$4,$K$5)*AQ13+MAX($I$5,$K$5)*AY13+MAX($J$5,$K$5)*BC13</f>
        <v>7095787.600690384</v>
      </c>
      <c r="L13" s="456" t="str">
        <f>VLOOKUP($A13&amp;L$1,TextDF,SprachwahlCode+1,FALSE)</f>
        <v>Einlagen für übernom. Altersrenten</v>
      </c>
      <c r="M13" s="59"/>
      <c r="N13" s="60"/>
      <c r="O13" s="422">
        <f>IF($J$16&lt;&gt;0,$K$15/$J$16,0)</f>
        <v>0.027076261848277362</v>
      </c>
      <c r="P13" s="65"/>
      <c r="Q13" s="58"/>
      <c r="R13" s="58"/>
      <c r="S13" s="101">
        <v>6769279.288645726</v>
      </c>
      <c r="T13" s="258"/>
      <c r="U13" s="68"/>
      <c r="V13" s="68"/>
      <c r="W13" s="446">
        <v>2254732.665736</v>
      </c>
      <c r="X13" s="392"/>
      <c r="Y13" s="94"/>
      <c r="Z13" s="94"/>
      <c r="AA13" s="395">
        <v>2473131</v>
      </c>
      <c r="AB13" s="67"/>
      <c r="AC13" s="68"/>
      <c r="AD13" s="68"/>
      <c r="AE13" s="66">
        <v>816607.1521599999</v>
      </c>
      <c r="AF13" s="67"/>
      <c r="AG13" s="68"/>
      <c r="AH13" s="68"/>
      <c r="AI13" s="66">
        <v>776343.7995356001</v>
      </c>
      <c r="AJ13" s="67"/>
      <c r="AK13" s="68"/>
      <c r="AL13" s="68"/>
      <c r="AM13" s="77">
        <v>475772.20800000004</v>
      </c>
      <c r="AN13" s="258"/>
      <c r="AO13" s="68"/>
      <c r="AP13" s="68"/>
      <c r="AQ13" s="446">
        <v>183663.29333</v>
      </c>
      <c r="AR13" s="258"/>
      <c r="AS13" s="68"/>
      <c r="AT13" s="68"/>
      <c r="AU13" s="446">
        <v>115415.67072072165</v>
      </c>
      <c r="AV13" s="67"/>
      <c r="AW13" s="68"/>
      <c r="AX13" s="68"/>
      <c r="AY13" s="66">
        <v>0</v>
      </c>
      <c r="AZ13" s="487"/>
      <c r="BA13" s="488"/>
      <c r="BB13" s="488"/>
      <c r="BC13" s="66">
        <v>121.81120806318681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ht="12.75">
      <c r="A14" s="16">
        <v>15</v>
      </c>
      <c r="B14" s="61">
        <v>395</v>
      </c>
      <c r="C14" s="56">
        <v>395</v>
      </c>
      <c r="D14" s="20"/>
      <c r="E14" s="68"/>
      <c r="F14" s="20" t="str">
        <f>VLOOKUP($A14&amp;F$1,TextDF,SprachwahlCode+1,FALSE)</f>
        <v>Sparprämien</v>
      </c>
      <c r="G14" s="20" t="str">
        <f>VLOOKUP($A14&amp;G$1,TextDF,SprachwahlCode+1,FALSE)</f>
        <v>Spalte 4: Eingebrachte Altersguthaben</v>
      </c>
      <c r="H14" s="65"/>
      <c r="I14" s="421">
        <f>MAX($J$3,$K$5)*U14+MAX($K$3,$K$5)*Y14+MAX($H$4,$K$5)*AC14+MAX($I$4,$K$5)*AG14+MAX($J$4,$K$5)*AK14+MAX($H$5,$K$5)*AS14+MAX($K$4,$K$5)*AO14+MAX($I$5,$K$5)*AW14+MAX($J$5,$K$5)*BA14</f>
        <v>21298174.761870388</v>
      </c>
      <c r="J14" s="70"/>
      <c r="K14" s="101">
        <f>MAX($J$3,$K$5)*W14+MAX($K$3,$K$5)*AA14+MAX($H$4,$K$5)*AE14+MAX($I$4,$K$5)*AI14+MAX($J$4,$K$5)*AM14+MAX($H$5,$K$5)*AU14+MAX($K$4,$K$5)*AQ14+MAX($I$5,$K$5)*AY14+MAX($J$5,$K$5)*BC14</f>
        <v>11467519.550844423</v>
      </c>
      <c r="L14" s="456" t="str">
        <f>VLOOKUP($A14&amp;L$1,TextDF,SprachwahlCode+1,FALSE)</f>
        <v>Einlagen für übernom. Inv.- und Hinterbl.renten</v>
      </c>
      <c r="M14" s="59"/>
      <c r="N14" s="60"/>
      <c r="O14" s="422">
        <f>IF($J$16&lt;&gt;0,$K$16/$J$16,0)</f>
        <v>0.00655285513266743</v>
      </c>
      <c r="P14" s="65"/>
      <c r="Q14" s="421">
        <v>20962551.586360965</v>
      </c>
      <c r="R14" s="70"/>
      <c r="S14" s="101">
        <v>11605837.745741867</v>
      </c>
      <c r="T14" s="258"/>
      <c r="U14" s="69">
        <v>7304303.414526001</v>
      </c>
      <c r="V14" s="71"/>
      <c r="W14" s="446">
        <v>4171170.2891750904</v>
      </c>
      <c r="X14" s="72"/>
      <c r="Y14" s="73">
        <v>6840823</v>
      </c>
      <c r="Z14" s="74"/>
      <c r="AA14" s="395">
        <v>3401975</v>
      </c>
      <c r="AB14" s="67"/>
      <c r="AC14" s="69">
        <v>2221312.5691400003</v>
      </c>
      <c r="AD14" s="71"/>
      <c r="AE14" s="66">
        <v>1323441.53895</v>
      </c>
      <c r="AF14" s="67"/>
      <c r="AG14" s="69">
        <v>2232896.3221256007</v>
      </c>
      <c r="AH14" s="71"/>
      <c r="AI14" s="66">
        <v>1337386.9925799998</v>
      </c>
      <c r="AJ14" s="67"/>
      <c r="AK14" s="69">
        <v>1461944.1380000003</v>
      </c>
      <c r="AL14" s="71"/>
      <c r="AM14" s="77">
        <v>842133.8509999999</v>
      </c>
      <c r="AN14" s="258"/>
      <c r="AO14" s="69">
        <v>398731.07563</v>
      </c>
      <c r="AP14" s="71"/>
      <c r="AQ14" s="446">
        <v>215067.7823</v>
      </c>
      <c r="AR14" s="258"/>
      <c r="AS14" s="69">
        <v>592231.443270722</v>
      </c>
      <c r="AT14" s="71"/>
      <c r="AU14" s="446">
        <v>176341.8435199999</v>
      </c>
      <c r="AV14" s="67"/>
      <c r="AW14" s="69">
        <v>172670.51515000002</v>
      </c>
      <c r="AX14" s="71"/>
      <c r="AY14" s="66">
        <v>0</v>
      </c>
      <c r="AZ14" s="67"/>
      <c r="BA14" s="69">
        <v>73262.28402806318</v>
      </c>
      <c r="BB14" s="71"/>
      <c r="BC14" s="66">
        <v>2.2533193333333252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ht="12.75">
      <c r="A15" s="16">
        <v>16</v>
      </c>
      <c r="B15" s="61">
        <v>396</v>
      </c>
      <c r="C15" s="56">
        <v>396</v>
      </c>
      <c r="D15" s="68"/>
      <c r="E15" s="68"/>
      <c r="F15" s="75" t="str">
        <f>VLOOKUP($A15&amp;F$1,TextDF,SprachwahlCode+1,FALSE)</f>
        <v>Risikoprämien</v>
      </c>
      <c r="G15" s="75" t="str">
        <f>VLOOKUP($A15&amp;G$1,TextDF,SprachwahlCode+1,FALSE)</f>
        <v>Spalte 4: Einlagen für übernom. Altersrenten</v>
      </c>
      <c r="H15" s="76"/>
      <c r="I15" s="101">
        <f>MAX($J$3,$K$5)*U15+MAX($K$3,$K$5)*Y15+MAX($H$4,$K$5)*AC15+MAX($I$4,$K$5)*AG15+MAX($J$4,$K$5)*AK15+MAX($H$5,$K$5)*AS15+MAX($K$4,$K$5)*AO15+MAX($I$5,$K$5)*AW15+MAX($J$5,$K$5)*BA15</f>
        <v>2623646.2187299165</v>
      </c>
      <c r="J15" s="78"/>
      <c r="K15" s="433">
        <f>MAX($J$3,$K$5)*W15+MAX($K$3,$K$5)*AA15+MAX($H$4,$K$5)*AE15+MAX($I$4,$K$5)*AI15+MAX($J$4,$K$5)*AM15+MAX($H$5,$K$5)*AU15+MAX($K$4,$K$5)*AQ15+MAX($I$5,$K$5)*AY15+MAX($J$5,$K$5)*BC15</f>
        <v>667854.8448700004</v>
      </c>
      <c r="L15" s="456" t="str">
        <f>VLOOKUP($A15&amp;L$1,TextDF,SprachwahlCode+1,FALSE)</f>
        <v>Einlagen für Freizügigkeitspolicen</v>
      </c>
      <c r="M15" s="59"/>
      <c r="N15" s="60"/>
      <c r="O15" s="422">
        <f>IF($J$16&lt;&gt;0,$K$17/$J$16,0)</f>
        <v>0.07724720607723541</v>
      </c>
      <c r="P15" s="76"/>
      <c r="Q15" s="101">
        <v>2620948.1277042576</v>
      </c>
      <c r="R15" s="78"/>
      <c r="S15" s="433">
        <v>820806.6531252399</v>
      </c>
      <c r="T15" s="377"/>
      <c r="U15" s="77">
        <v>683132.1814799999</v>
      </c>
      <c r="V15" s="80"/>
      <c r="W15" s="447">
        <v>70947.091</v>
      </c>
      <c r="X15" s="81"/>
      <c r="Y15" s="82">
        <v>661835</v>
      </c>
      <c r="Z15" s="83"/>
      <c r="AA15" s="396">
        <v>131198</v>
      </c>
      <c r="AB15" s="75"/>
      <c r="AC15" s="77">
        <v>229086.36943999998</v>
      </c>
      <c r="AD15" s="80"/>
      <c r="AE15" s="79">
        <v>22395.030300000002</v>
      </c>
      <c r="AF15" s="75"/>
      <c r="AG15" s="77">
        <v>328173.1011994585</v>
      </c>
      <c r="AH15" s="80"/>
      <c r="AI15" s="79">
        <v>29112.268969999997</v>
      </c>
      <c r="AJ15" s="75"/>
      <c r="AK15" s="77">
        <v>123474.177</v>
      </c>
      <c r="AL15" s="80"/>
      <c r="AM15" s="452">
        <v>1042.051</v>
      </c>
      <c r="AN15" s="377"/>
      <c r="AO15" s="77">
        <v>44902.5923</v>
      </c>
      <c r="AP15" s="80"/>
      <c r="AQ15" s="447">
        <v>0</v>
      </c>
      <c r="AR15" s="377"/>
      <c r="AS15" s="77">
        <v>259122.20563047336</v>
      </c>
      <c r="AT15" s="80"/>
      <c r="AU15" s="447">
        <v>289926.61060000036</v>
      </c>
      <c r="AV15" s="75"/>
      <c r="AW15" s="77">
        <v>293697.509342</v>
      </c>
      <c r="AX15" s="80"/>
      <c r="AY15" s="79">
        <v>123233.793</v>
      </c>
      <c r="AZ15" s="75"/>
      <c r="BA15" s="77">
        <v>223.08233798468183</v>
      </c>
      <c r="BB15" s="80"/>
      <c r="BC15" s="79">
        <v>0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ht="13.5" thickBot="1">
      <c r="A16" s="16">
        <v>17</v>
      </c>
      <c r="B16" s="61">
        <v>397</v>
      </c>
      <c r="C16" s="56">
        <v>397</v>
      </c>
      <c r="D16" s="68"/>
      <c r="E16" s="68"/>
      <c r="F16" s="75" t="str">
        <f>VLOOKUP($A16&amp;F$1,TextDF,SprachwahlCode+1,FALSE)</f>
        <v>Kostenprämien / Prämientotal</v>
      </c>
      <c r="G16" s="75" t="str">
        <f>VLOOKUP($A16&amp;G$1,TextDF,SprachwahlCode+1,FALSE)</f>
        <v>Spalte 4: Einlagen für übernom. Inv.- und Hinterbl.renten</v>
      </c>
      <c r="H16" s="76"/>
      <c r="I16" s="105">
        <f>MAX($J$3,$K$5)*U16+MAX($K$3,$K$5)*Y16+MAX($H$4,$K$5)*AC16+MAX($I$4,$K$5)*AG16+MAX($J$4,$K$5)*AK16+MAX($H$5,$K$5)*AS16+MAX($K$4,$K$5)*AO16+MAX($I$5,$K$5)*AW16+MAX($J$5,$K$5)*BA16</f>
        <v>743875.0675596982</v>
      </c>
      <c r="J16" s="106">
        <f>MAX($J$3,$K$5)*V16+MAX($K$3,$K$5)*Z16+MAX($H$4,$K$5)*AD16+MAX($I$4,$K$5)*AH16+MAX($J$4,$K$5)*AL16+MAX($H$5,$K$5)*AT16+MAX($K$4,$K$5)*AP16+MAX($I$5,$K$5)*AX16+MAX($J$5,$K$5)*BB16</f>
        <v>24665696.04816</v>
      </c>
      <c r="K16" s="433">
        <f>MAX($J$3,$K$5)*W16+MAX($K$3,$K$5)*AA16+MAX($H$4,$K$5)*AE16+MAX($I$4,$K$5)*AI16+MAX($J$4,$K$5)*AM16+MAX($H$5,$K$5)*AU16+MAX($K$4,$K$5)*AQ16+MAX($I$5,$K$5)*AY16+MAX($J$5,$K$5)*BC16</f>
        <v>161630.73295</v>
      </c>
      <c r="L16" s="456" t="str">
        <f>VLOOKUP($A16&amp;L$1,TextDF,SprachwahlCode+1,FALSE)</f>
        <v>Risikoprämien</v>
      </c>
      <c r="M16" s="59"/>
      <c r="N16" s="60"/>
      <c r="O16" s="422">
        <f>IF($J$16&lt;&gt;0,$I$15/$J$16,0)</f>
        <v>0.10636822142003302</v>
      </c>
      <c r="P16" s="76"/>
      <c r="Q16" s="105">
        <v>729172.0259047783</v>
      </c>
      <c r="R16" s="106">
        <v>24312671.739969995</v>
      </c>
      <c r="S16" s="433">
        <v>209930.7015281355</v>
      </c>
      <c r="T16" s="377"/>
      <c r="U16" s="84">
        <v>209248.137154</v>
      </c>
      <c r="V16" s="85">
        <v>8196683.73316</v>
      </c>
      <c r="W16" s="447">
        <v>25923.2915</v>
      </c>
      <c r="X16" s="81"/>
      <c r="Y16" s="86">
        <v>202246</v>
      </c>
      <c r="Z16" s="87">
        <v>7704904</v>
      </c>
      <c r="AA16" s="396">
        <v>30528</v>
      </c>
      <c r="AB16" s="75"/>
      <c r="AC16" s="84">
        <v>69557.92665000001</v>
      </c>
      <c r="AD16" s="85">
        <v>2519956.86523</v>
      </c>
      <c r="AE16" s="79">
        <v>16286.41375</v>
      </c>
      <c r="AF16" s="75"/>
      <c r="AG16" s="84">
        <v>89164.5529149415</v>
      </c>
      <c r="AH16" s="85">
        <v>2650233.9762400007</v>
      </c>
      <c r="AI16" s="79">
        <v>24925.249250000004</v>
      </c>
      <c r="AJ16" s="75"/>
      <c r="AK16" s="84">
        <v>45184.67</v>
      </c>
      <c r="AL16" s="85">
        <v>1630602.985</v>
      </c>
      <c r="AM16" s="452">
        <v>3983.738</v>
      </c>
      <c r="AN16" s="377"/>
      <c r="AO16" s="84">
        <v>19296.73327</v>
      </c>
      <c r="AP16" s="85">
        <v>462930.4012</v>
      </c>
      <c r="AQ16" s="447">
        <v>0</v>
      </c>
      <c r="AR16" s="377"/>
      <c r="AS16" s="84">
        <v>80851.92494880462</v>
      </c>
      <c r="AT16" s="85">
        <v>932205.57385</v>
      </c>
      <c r="AU16" s="447">
        <v>10547.31845</v>
      </c>
      <c r="AV16" s="75"/>
      <c r="AW16" s="84">
        <v>28279.516508</v>
      </c>
      <c r="AX16" s="85">
        <v>494647.541</v>
      </c>
      <c r="AY16" s="79">
        <v>49436.722</v>
      </c>
      <c r="AZ16" s="75"/>
      <c r="BA16" s="84">
        <v>45.60611395214952</v>
      </c>
      <c r="BB16" s="85">
        <v>73530.97248000001</v>
      </c>
      <c r="BC16" s="79">
        <v>0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ht="12.75">
      <c r="A17" s="16">
        <v>18</v>
      </c>
      <c r="B17" s="61" t="s">
        <v>622</v>
      </c>
      <c r="C17" s="56"/>
      <c r="D17" s="68"/>
      <c r="E17" s="62" t="str">
        <f>VLOOKUP($A17&amp;E$1,TextDF,SprachwahlCode+1,FALSE)</f>
        <v>Kapitalanlageerträge</v>
      </c>
      <c r="F17" s="75"/>
      <c r="G17" s="75" t="str">
        <f>VLOOKUP($A17&amp;G$1,TextDF,SprachwahlCode+1,FALSE)</f>
        <v>Spalte 4: Einlagen für Freizügigkeitspolicen</v>
      </c>
      <c r="H17" s="76"/>
      <c r="I17" s="88"/>
      <c r="J17" s="89"/>
      <c r="K17" s="434">
        <f>MAX($J$3,$K$5)*W17+MAX($K$3,$K$5)*AA17+MAX($H$4,$K$5)*AE17+MAX($I$4,$K$5)*AI17+MAX($J$4,$K$5)*AM17+MAX($H$5,$K$5)*AU17+MAX($K$4,$K$5)*AQ17+MAX($I$5,$K$5)*AY17+MAX($J$5,$K$5)*BC17</f>
        <v>1905356.1056706668</v>
      </c>
      <c r="L17" s="456" t="str">
        <f>VLOOKUP($A17&amp;L$1,TextDF,SprachwahlCode+1,FALSE)</f>
        <v>Kostenprämien</v>
      </c>
      <c r="M17" s="59"/>
      <c r="N17" s="60"/>
      <c r="O17" s="422">
        <f>IF($J$16&lt;&gt;0,$I$16/$J$16,0)</f>
        <v>0.03015828404385083</v>
      </c>
      <c r="P17" s="76"/>
      <c r="Q17" s="88"/>
      <c r="R17" s="89"/>
      <c r="S17" s="434">
        <v>1556445.41144</v>
      </c>
      <c r="T17" s="377"/>
      <c r="U17" s="91"/>
      <c r="V17" s="68"/>
      <c r="W17" s="448">
        <v>781513.0414</v>
      </c>
      <c r="X17" s="92"/>
      <c r="Y17" s="93"/>
      <c r="Z17" s="94"/>
      <c r="AA17" s="397">
        <v>803983</v>
      </c>
      <c r="AB17" s="75"/>
      <c r="AC17" s="91"/>
      <c r="AD17" s="68"/>
      <c r="AE17" s="90">
        <v>42582.43198</v>
      </c>
      <c r="AF17" s="75"/>
      <c r="AG17" s="91"/>
      <c r="AH17" s="68"/>
      <c r="AI17" s="90">
        <v>65127.12179</v>
      </c>
      <c r="AJ17" s="75"/>
      <c r="AK17" s="91"/>
      <c r="AL17" s="68"/>
      <c r="AM17" s="453">
        <v>139012.291</v>
      </c>
      <c r="AN17" s="377"/>
      <c r="AO17" s="91"/>
      <c r="AP17" s="68"/>
      <c r="AQ17" s="448">
        <v>0</v>
      </c>
      <c r="AR17" s="377"/>
      <c r="AS17" s="91"/>
      <c r="AT17" s="68"/>
      <c r="AU17" s="448">
        <v>0</v>
      </c>
      <c r="AV17" s="75"/>
      <c r="AW17" s="91"/>
      <c r="AX17" s="68"/>
      <c r="AY17" s="90">
        <v>0</v>
      </c>
      <c r="AZ17" s="75"/>
      <c r="BA17" s="91"/>
      <c r="BB17" s="68"/>
      <c r="BC17" s="90">
        <v>73138.21950066666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ht="12.75">
      <c r="A18" s="16">
        <v>19</v>
      </c>
      <c r="B18" s="61" t="s">
        <v>623</v>
      </c>
      <c r="C18" s="56">
        <v>398</v>
      </c>
      <c r="D18" s="68"/>
      <c r="E18" s="95"/>
      <c r="F18" s="75" t="str">
        <f aca="true" t="shared" si="0" ref="F18:F23">VLOOKUP($A18&amp;F$1,TextDF,SprachwahlCode+1,FALSE)</f>
        <v>Direkte Kapitalanlageerträge</v>
      </c>
      <c r="G18" s="75"/>
      <c r="H18" s="76"/>
      <c r="I18" s="96">
        <f aca="true" t="shared" si="1" ref="I18:I23">MAX($J$3,$K$5)*U18+MAX($K$3,$K$5)*Y18+MAX($H$4,$K$5)*AC18+MAX($I$4,$K$5)*AG18+MAX($J$4,$K$5)*AK18+MAX($H$5,$K$5)*AS18+MAX($K$4,$K$5)*AO18+MAX($I$5,$K$5)*AW18+MAX($J$5,$K$5)*BA18</f>
        <v>5165215.51991</v>
      </c>
      <c r="J18" s="97"/>
      <c r="K18" s="435"/>
      <c r="L18" s="98"/>
      <c r="M18" s="99"/>
      <c r="N18" s="99"/>
      <c r="O18" s="100"/>
      <c r="P18" s="76"/>
      <c r="Q18" s="96">
        <v>5010641.789680001</v>
      </c>
      <c r="R18" s="97"/>
      <c r="S18" s="435"/>
      <c r="T18" s="377"/>
      <c r="U18" s="101">
        <v>2046525.97163</v>
      </c>
      <c r="V18" s="67"/>
      <c r="W18" s="102"/>
      <c r="X18" s="81"/>
      <c r="Y18" s="82">
        <v>1625870</v>
      </c>
      <c r="Z18" s="83"/>
      <c r="AA18" s="343"/>
      <c r="AB18" s="377"/>
      <c r="AC18" s="101">
        <v>437157.49745</v>
      </c>
      <c r="AD18" s="67"/>
      <c r="AE18" s="102"/>
      <c r="AF18" s="377"/>
      <c r="AG18" s="101">
        <v>413592.8644199999</v>
      </c>
      <c r="AH18" s="67"/>
      <c r="AI18" s="102"/>
      <c r="AJ18" s="377"/>
      <c r="AK18" s="101">
        <v>271294.103</v>
      </c>
      <c r="AL18" s="67"/>
      <c r="AM18" s="299"/>
      <c r="AN18" s="377"/>
      <c r="AO18" s="101">
        <v>78301.70354</v>
      </c>
      <c r="AP18" s="67"/>
      <c r="AQ18" s="102"/>
      <c r="AR18" s="377"/>
      <c r="AS18" s="101">
        <v>220962.66731000002</v>
      </c>
      <c r="AT18" s="67"/>
      <c r="AU18" s="102"/>
      <c r="AV18" s="75"/>
      <c r="AW18" s="101">
        <v>67896.84400000001</v>
      </c>
      <c r="AX18" s="67"/>
      <c r="AY18" s="102"/>
      <c r="AZ18" s="377"/>
      <c r="BA18" s="101">
        <v>3613.8685600000003</v>
      </c>
      <c r="BB18" s="67"/>
      <c r="BC18" s="102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ht="12.75">
      <c r="A19" s="16">
        <v>20</v>
      </c>
      <c r="B19" s="61" t="s">
        <v>624</v>
      </c>
      <c r="C19" s="56">
        <v>399</v>
      </c>
      <c r="D19" s="68"/>
      <c r="E19" s="68"/>
      <c r="F19" s="75" t="str">
        <f t="shared" si="0"/>
        <v>Ergebnis aus Veräusserungen</v>
      </c>
      <c r="G19" s="75"/>
      <c r="H19" s="76"/>
      <c r="I19" s="101">
        <f t="shared" si="1"/>
        <v>651338.3252</v>
      </c>
      <c r="J19" s="97"/>
      <c r="K19" s="435"/>
      <c r="L19" s="98"/>
      <c r="M19" s="99"/>
      <c r="N19" s="99"/>
      <c r="O19" s="100"/>
      <c r="P19" s="76"/>
      <c r="Q19" s="101">
        <v>1118435.54767</v>
      </c>
      <c r="R19" s="97"/>
      <c r="S19" s="435"/>
      <c r="T19" s="377"/>
      <c r="U19" s="101">
        <v>157264.39381999997</v>
      </c>
      <c r="V19" s="67"/>
      <c r="W19" s="102"/>
      <c r="X19" s="81"/>
      <c r="Y19" s="82">
        <v>168095</v>
      </c>
      <c r="Z19" s="103"/>
      <c r="AA19" s="344"/>
      <c r="AB19" s="377"/>
      <c r="AC19" s="101">
        <v>150087.07993</v>
      </c>
      <c r="AD19" s="67"/>
      <c r="AE19" s="102"/>
      <c r="AF19" s="377"/>
      <c r="AG19" s="101">
        <v>43158.4503</v>
      </c>
      <c r="AH19" s="67"/>
      <c r="AI19" s="102"/>
      <c r="AJ19" s="377"/>
      <c r="AK19" s="101">
        <v>6959.57</v>
      </c>
      <c r="AL19" s="67"/>
      <c r="AM19" s="299"/>
      <c r="AN19" s="377"/>
      <c r="AO19" s="101">
        <v>533.8062500000015</v>
      </c>
      <c r="AP19" s="67"/>
      <c r="AQ19" s="102"/>
      <c r="AR19" s="377"/>
      <c r="AS19" s="101">
        <v>68844.4739</v>
      </c>
      <c r="AT19" s="67"/>
      <c r="AU19" s="102"/>
      <c r="AV19" s="75"/>
      <c r="AW19" s="101">
        <v>56395.551</v>
      </c>
      <c r="AX19" s="67"/>
      <c r="AY19" s="102"/>
      <c r="AZ19" s="377"/>
      <c r="BA19" s="101">
        <v>0</v>
      </c>
      <c r="BB19" s="67"/>
      <c r="BC19" s="102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12.75">
      <c r="A20" s="16">
        <v>21</v>
      </c>
      <c r="B20" s="61" t="s">
        <v>625</v>
      </c>
      <c r="C20" s="56">
        <v>400</v>
      </c>
      <c r="D20" s="68"/>
      <c r="E20" s="68"/>
      <c r="F20" s="75" t="str">
        <f t="shared" si="0"/>
        <v>Währungsergebnis</v>
      </c>
      <c r="G20" s="75"/>
      <c r="H20" s="76"/>
      <c r="I20" s="101">
        <f t="shared" si="1"/>
        <v>-10951.265210000025</v>
      </c>
      <c r="J20" s="97"/>
      <c r="K20" s="435"/>
      <c r="L20" s="98"/>
      <c r="M20" s="99"/>
      <c r="N20" s="99"/>
      <c r="O20" s="100"/>
      <c r="P20" s="76"/>
      <c r="Q20" s="101">
        <v>-372448.76301</v>
      </c>
      <c r="R20" s="97"/>
      <c r="S20" s="435"/>
      <c r="T20" s="377"/>
      <c r="U20" s="101">
        <v>655.7171500000001</v>
      </c>
      <c r="V20" s="67"/>
      <c r="W20" s="102"/>
      <c r="X20" s="81"/>
      <c r="Y20" s="82">
        <v>-22491</v>
      </c>
      <c r="Z20" s="103"/>
      <c r="AA20" s="344"/>
      <c r="AB20" s="377"/>
      <c r="AC20" s="101">
        <v>-13142.62523</v>
      </c>
      <c r="AD20" s="67"/>
      <c r="AE20" s="102"/>
      <c r="AF20" s="377"/>
      <c r="AG20" s="101">
        <v>308.6522099999944</v>
      </c>
      <c r="AH20" s="67"/>
      <c r="AI20" s="102"/>
      <c r="AJ20" s="377"/>
      <c r="AK20" s="101">
        <v>-49.046</v>
      </c>
      <c r="AL20" s="67"/>
      <c r="AM20" s="299"/>
      <c r="AN20" s="377"/>
      <c r="AO20" s="101">
        <v>8514.831</v>
      </c>
      <c r="AP20" s="67"/>
      <c r="AQ20" s="102"/>
      <c r="AR20" s="377"/>
      <c r="AS20" s="101">
        <v>10623.565119999987</v>
      </c>
      <c r="AT20" s="67"/>
      <c r="AU20" s="102"/>
      <c r="AV20" s="75"/>
      <c r="AW20" s="101">
        <v>4139.907</v>
      </c>
      <c r="AX20" s="67"/>
      <c r="AY20" s="102"/>
      <c r="AZ20" s="377"/>
      <c r="BA20" s="101">
        <v>488.73354</v>
      </c>
      <c r="BB20" s="67"/>
      <c r="BC20" s="102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ht="12.75">
      <c r="A21" s="16">
        <v>22</v>
      </c>
      <c r="B21" s="61" t="s">
        <v>626</v>
      </c>
      <c r="C21" s="56">
        <v>401</v>
      </c>
      <c r="D21" s="68"/>
      <c r="E21" s="68"/>
      <c r="F21" s="75" t="str">
        <f t="shared" si="0"/>
        <v>Saldo aus Zu- und Abschreibungen</v>
      </c>
      <c r="G21" s="75"/>
      <c r="H21" s="76"/>
      <c r="I21" s="101">
        <f t="shared" si="1"/>
        <v>-73193.63511999998</v>
      </c>
      <c r="J21" s="97"/>
      <c r="K21" s="435"/>
      <c r="L21" s="98"/>
      <c r="M21" s="99"/>
      <c r="N21" s="99"/>
      <c r="O21" s="100"/>
      <c r="P21" s="76"/>
      <c r="Q21" s="101">
        <v>-503923.3684</v>
      </c>
      <c r="R21" s="97"/>
      <c r="S21" s="435"/>
      <c r="T21" s="377"/>
      <c r="U21" s="101">
        <v>-249.0023499999952</v>
      </c>
      <c r="V21" s="67"/>
      <c r="W21" s="102"/>
      <c r="X21" s="81"/>
      <c r="Y21" s="82">
        <v>-54269</v>
      </c>
      <c r="Z21" s="103"/>
      <c r="AA21" s="344"/>
      <c r="AB21" s="377"/>
      <c r="AC21" s="101">
        <v>5736.67464</v>
      </c>
      <c r="AD21" s="67"/>
      <c r="AE21" s="102"/>
      <c r="AF21" s="377"/>
      <c r="AG21" s="101">
        <v>974.3350200000059</v>
      </c>
      <c r="AH21" s="67"/>
      <c r="AI21" s="102"/>
      <c r="AJ21" s="377"/>
      <c r="AK21" s="101">
        <v>-12202.561</v>
      </c>
      <c r="AL21" s="67"/>
      <c r="AM21" s="299"/>
      <c r="AN21" s="377"/>
      <c r="AO21" s="101">
        <v>1096.955</v>
      </c>
      <c r="AP21" s="67"/>
      <c r="AQ21" s="102"/>
      <c r="AR21" s="377"/>
      <c r="AS21" s="101">
        <v>-5555.252389999994</v>
      </c>
      <c r="AT21" s="67"/>
      <c r="AU21" s="102"/>
      <c r="AV21" s="75"/>
      <c r="AW21" s="101">
        <v>-8764.932999999999</v>
      </c>
      <c r="AX21" s="67"/>
      <c r="AY21" s="102"/>
      <c r="AZ21" s="377"/>
      <c r="BA21" s="101">
        <v>39.14896</v>
      </c>
      <c r="BB21" s="67"/>
      <c r="BC21" s="102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ht="12.75">
      <c r="A22" s="16">
        <v>23</v>
      </c>
      <c r="B22" s="61" t="s">
        <v>627</v>
      </c>
      <c r="C22" s="56">
        <v>402</v>
      </c>
      <c r="D22" s="68"/>
      <c r="E22" s="68"/>
      <c r="F22" s="75" t="str">
        <f t="shared" si="0"/>
        <v>Zinsaufwand</v>
      </c>
      <c r="G22" s="75"/>
      <c r="H22" s="76"/>
      <c r="I22" s="96">
        <f t="shared" si="1"/>
        <v>8876.064100000003</v>
      </c>
      <c r="J22" s="89"/>
      <c r="K22" s="435"/>
      <c r="L22" s="98"/>
      <c r="M22" s="99"/>
      <c r="N22" s="99"/>
      <c r="O22" s="100"/>
      <c r="P22" s="76"/>
      <c r="Q22" s="96">
        <v>10470.12017</v>
      </c>
      <c r="R22" s="89"/>
      <c r="S22" s="435"/>
      <c r="T22" s="377"/>
      <c r="U22" s="96">
        <v>2506.93326</v>
      </c>
      <c r="V22" s="68"/>
      <c r="W22" s="102"/>
      <c r="X22" s="81"/>
      <c r="Y22" s="104">
        <v>366</v>
      </c>
      <c r="Z22" s="103"/>
      <c r="AA22" s="344"/>
      <c r="AB22" s="377"/>
      <c r="AC22" s="96">
        <v>5923.10429</v>
      </c>
      <c r="AD22" s="68"/>
      <c r="AE22" s="102"/>
      <c r="AF22" s="377"/>
      <c r="AG22" s="96">
        <v>43.238710000000005</v>
      </c>
      <c r="AH22" s="68"/>
      <c r="AI22" s="102"/>
      <c r="AJ22" s="377"/>
      <c r="AK22" s="96">
        <v>4.217</v>
      </c>
      <c r="AL22" s="68"/>
      <c r="AM22" s="299"/>
      <c r="AN22" s="377"/>
      <c r="AO22" s="96">
        <v>0</v>
      </c>
      <c r="AP22" s="68"/>
      <c r="AQ22" s="102"/>
      <c r="AR22" s="377"/>
      <c r="AS22" s="96">
        <v>27.07054</v>
      </c>
      <c r="AT22" s="68"/>
      <c r="AU22" s="102"/>
      <c r="AV22" s="75"/>
      <c r="AW22" s="96">
        <v>0.379</v>
      </c>
      <c r="AX22" s="68"/>
      <c r="AY22" s="102"/>
      <c r="AZ22" s="377"/>
      <c r="BA22" s="96">
        <v>5.1213</v>
      </c>
      <c r="BB22" s="68"/>
      <c r="BC22" s="102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ht="13.5" thickBot="1">
      <c r="A23" s="16">
        <v>24</v>
      </c>
      <c r="B23" s="61" t="s">
        <v>628</v>
      </c>
      <c r="C23" s="56">
        <v>403</v>
      </c>
      <c r="D23" s="68"/>
      <c r="E23" s="68"/>
      <c r="F23" s="75" t="str">
        <f t="shared" si="0"/>
        <v>Kosten der Vermögensbewirtschaftung / Nettoerträge</v>
      </c>
      <c r="G23" s="75"/>
      <c r="H23" s="76"/>
      <c r="I23" s="105">
        <f t="shared" si="1"/>
        <v>372853.46715</v>
      </c>
      <c r="J23" s="106">
        <f>MAX($J$3,$K$5)*V23+MAX($K$3,$K$5)*Z23+MAX($H$4,$K$5)*AD23+MAX($I$4,$K$5)*AH23+MAX($J$4,$K$5)*AL23+MAX($H$5,$K$5)*AT23+MAX($K$4,$K$5)*AP23+MAX($I$5,$K$5)*AX23+MAX($J$5,$K$5)*BB23</f>
        <v>5350679.41353</v>
      </c>
      <c r="K23" s="435"/>
      <c r="L23" s="98"/>
      <c r="M23" s="99"/>
      <c r="N23" s="99"/>
      <c r="O23" s="100"/>
      <c r="P23" s="76"/>
      <c r="Q23" s="105">
        <v>291665.77318</v>
      </c>
      <c r="R23" s="106">
        <v>4950569.312590001</v>
      </c>
      <c r="S23" s="435"/>
      <c r="T23" s="377"/>
      <c r="U23" s="105">
        <v>128162.74556</v>
      </c>
      <c r="V23" s="106">
        <v>2073527.4014299999</v>
      </c>
      <c r="W23" s="102"/>
      <c r="X23" s="81"/>
      <c r="Y23" s="86">
        <v>128861</v>
      </c>
      <c r="Z23" s="87">
        <v>1587978</v>
      </c>
      <c r="AA23" s="344"/>
      <c r="AB23" s="377"/>
      <c r="AC23" s="105">
        <v>57625.42641</v>
      </c>
      <c r="AD23" s="106">
        <v>516290.09608999995</v>
      </c>
      <c r="AE23" s="102"/>
      <c r="AF23" s="377"/>
      <c r="AG23" s="105">
        <v>20746.28851</v>
      </c>
      <c r="AH23" s="106">
        <v>437244.7747299999</v>
      </c>
      <c r="AI23" s="102"/>
      <c r="AJ23" s="377"/>
      <c r="AK23" s="105">
        <v>15257.267999999998</v>
      </c>
      <c r="AL23" s="106">
        <v>250740.58100000003</v>
      </c>
      <c r="AM23" s="299"/>
      <c r="AN23" s="377"/>
      <c r="AO23" s="105">
        <v>2459.266</v>
      </c>
      <c r="AP23" s="106">
        <v>85988.02979000002</v>
      </c>
      <c r="AQ23" s="102"/>
      <c r="AR23" s="377"/>
      <c r="AS23" s="105">
        <v>15284.769629999999</v>
      </c>
      <c r="AT23" s="106">
        <v>279563.61377000005</v>
      </c>
      <c r="AU23" s="102"/>
      <c r="AV23" s="75"/>
      <c r="AW23" s="105">
        <v>4248.912</v>
      </c>
      <c r="AX23" s="106">
        <v>115418.07800000002</v>
      </c>
      <c r="AY23" s="102"/>
      <c r="AZ23" s="377"/>
      <c r="BA23" s="105">
        <v>207.79104000000004</v>
      </c>
      <c r="BB23" s="106">
        <v>3928.8387200000006</v>
      </c>
      <c r="BC23" s="102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ht="12.75">
      <c r="A24" s="16">
        <v>25</v>
      </c>
      <c r="B24" s="61" t="s">
        <v>629</v>
      </c>
      <c r="C24" s="56">
        <v>404</v>
      </c>
      <c r="D24" s="68"/>
      <c r="E24" s="67" t="str">
        <f>VLOOKUP($A24&amp;E$1,TextDF,SprachwahlCode+1,FALSE)</f>
        <v>Übriger Ertrag (zusammengefasst)</v>
      </c>
      <c r="F24" s="75"/>
      <c r="G24" s="75"/>
      <c r="H24" s="76"/>
      <c r="I24" s="107"/>
      <c r="J24" s="108">
        <f>MAX($J$3,$K$5)*V24+MAX($K$3,$K$5)*Z24+MAX($H$4,$K$5)*AD24+MAX($I$4,$K$5)*AH24+MAX($J$4,$K$5)*AL24+MAX($H$5,$K$5)*AT24+MAX($K$4,$K$5)*AP24+MAX($I$5,$K$5)*AX24+MAX($J$5,$K$5)*BB24</f>
        <v>138397.73958</v>
      </c>
      <c r="K24" s="435"/>
      <c r="L24" s="98"/>
      <c r="M24" s="99"/>
      <c r="N24" s="99"/>
      <c r="O24" s="100"/>
      <c r="P24" s="76"/>
      <c r="Q24" s="107"/>
      <c r="R24" s="108">
        <v>118243.9774094791</v>
      </c>
      <c r="S24" s="435"/>
      <c r="T24" s="377"/>
      <c r="U24" s="75"/>
      <c r="V24" s="108">
        <v>23732.422490000004</v>
      </c>
      <c r="W24" s="102"/>
      <c r="X24" s="81"/>
      <c r="Y24" s="81"/>
      <c r="Z24" s="109">
        <v>41094</v>
      </c>
      <c r="AA24" s="344"/>
      <c r="AB24" s="377"/>
      <c r="AC24" s="75"/>
      <c r="AD24" s="108">
        <v>4068.90376</v>
      </c>
      <c r="AE24" s="102"/>
      <c r="AF24" s="377"/>
      <c r="AG24" s="75"/>
      <c r="AH24" s="108">
        <v>23409.26682</v>
      </c>
      <c r="AI24" s="102"/>
      <c r="AJ24" s="377"/>
      <c r="AK24" s="75"/>
      <c r="AL24" s="108">
        <v>42415.509</v>
      </c>
      <c r="AM24" s="299"/>
      <c r="AN24" s="377"/>
      <c r="AO24" s="75"/>
      <c r="AP24" s="108">
        <v>1866.541</v>
      </c>
      <c r="AQ24" s="102"/>
      <c r="AR24" s="377"/>
      <c r="AS24" s="75"/>
      <c r="AT24" s="108">
        <v>1018.0445100000001</v>
      </c>
      <c r="AU24" s="102"/>
      <c r="AV24" s="75"/>
      <c r="AW24" s="75"/>
      <c r="AX24" s="108">
        <v>393.052</v>
      </c>
      <c r="AY24" s="102"/>
      <c r="AZ24" s="377"/>
      <c r="BA24" s="75"/>
      <c r="BB24" s="108">
        <v>400</v>
      </c>
      <c r="BC24" s="102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ht="13.5" thickBot="1">
      <c r="A25" s="16">
        <v>26</v>
      </c>
      <c r="B25" s="61">
        <v>406</v>
      </c>
      <c r="C25" s="56">
        <v>405</v>
      </c>
      <c r="D25" s="68"/>
      <c r="E25" s="75" t="str">
        <f>VLOOKUP($A25&amp;E$1,TextDF,SprachwahlCode+1,FALSE)</f>
        <v>Rückversicherungsergebnis (Gewinn positiv dargestellt)</v>
      </c>
      <c r="F25" s="75"/>
      <c r="G25" s="75"/>
      <c r="H25" s="76"/>
      <c r="I25" s="107"/>
      <c r="J25" s="108">
        <f>MAX($J$3,$K$5)*V25+MAX($K$3,$K$5)*Z25+MAX($H$4,$K$5)*AD25+MAX($I$4,$K$5)*AH25+MAX($J$4,$K$5)*AL25+MAX($H$5,$K$5)*AT25+MAX($K$4,$K$5)*AP25+MAX($I$5,$K$5)*AX25+MAX($J$5,$K$5)*BB25</f>
        <v>-8828.626599999998</v>
      </c>
      <c r="K25" s="435"/>
      <c r="L25" s="98"/>
      <c r="M25" s="99"/>
      <c r="N25" s="99"/>
      <c r="O25" s="100"/>
      <c r="P25" s="76"/>
      <c r="Q25" s="107"/>
      <c r="R25" s="108">
        <v>-32125.624909999995</v>
      </c>
      <c r="S25" s="435"/>
      <c r="T25" s="377"/>
      <c r="U25" s="75"/>
      <c r="V25" s="108">
        <v>-1128.647</v>
      </c>
      <c r="W25" s="102"/>
      <c r="X25" s="81"/>
      <c r="Y25" s="81"/>
      <c r="Z25" s="109">
        <v>2151</v>
      </c>
      <c r="AA25" s="344"/>
      <c r="AB25" s="377"/>
      <c r="AC25" s="75"/>
      <c r="AD25" s="108">
        <v>2240.5009</v>
      </c>
      <c r="AE25" s="102"/>
      <c r="AF25" s="377"/>
      <c r="AG25" s="75"/>
      <c r="AH25" s="108">
        <v>-11016.700519999995</v>
      </c>
      <c r="AI25" s="102"/>
      <c r="AJ25" s="377"/>
      <c r="AK25" s="75"/>
      <c r="AL25" s="108">
        <v>37.05799999999999</v>
      </c>
      <c r="AM25" s="299"/>
      <c r="AN25" s="377"/>
      <c r="AO25" s="75"/>
      <c r="AP25" s="108">
        <v>943.0635499999996</v>
      </c>
      <c r="AQ25" s="102"/>
      <c r="AR25" s="377"/>
      <c r="AS25" s="75"/>
      <c r="AT25" s="108">
        <v>5705.480169999999</v>
      </c>
      <c r="AU25" s="102"/>
      <c r="AV25" s="75"/>
      <c r="AW25" s="75"/>
      <c r="AX25" s="108">
        <v>-7710.764</v>
      </c>
      <c r="AY25" s="102"/>
      <c r="AZ25" s="377"/>
      <c r="BA25" s="75"/>
      <c r="BB25" s="108">
        <v>-49.61769999999999</v>
      </c>
      <c r="BC25" s="102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13.5" thickBot="1">
      <c r="A26" s="16">
        <v>27</v>
      </c>
      <c r="B26" s="61" t="s">
        <v>630</v>
      </c>
      <c r="C26" s="56">
        <v>406</v>
      </c>
      <c r="D26" s="68"/>
      <c r="E26" s="75" t="str">
        <f>VLOOKUP($A26&amp;E$1,TextDF,SprachwahlCode+1,FALSE)</f>
        <v>Gesamtertrag</v>
      </c>
      <c r="F26" s="75"/>
      <c r="G26" s="75"/>
      <c r="H26" s="76"/>
      <c r="I26" s="107"/>
      <c r="J26" s="110">
        <f>MAX($J$3,$K$5)*V26+MAX($K$3,$K$5)*Z26+MAX($H$4,$K$5)*AD26+MAX($I$4,$K$5)*AH26+MAX($J$4,$K$5)*AL26+MAX($H$5,$K$5)*AT26+MAX($K$4,$K$5)*AP26+MAX($I$5,$K$5)*AX26+MAX($J$5,$K$5)*BB26</f>
        <v>30145944.574670002</v>
      </c>
      <c r="K26" s="435"/>
      <c r="L26" s="98"/>
      <c r="M26" s="99"/>
      <c r="N26" s="99"/>
      <c r="O26" s="100"/>
      <c r="P26" s="76"/>
      <c r="Q26" s="107"/>
      <c r="R26" s="110">
        <v>29349359.405059483</v>
      </c>
      <c r="S26" s="435"/>
      <c r="T26" s="377"/>
      <c r="U26" s="75"/>
      <c r="V26" s="110">
        <v>10292814.91008</v>
      </c>
      <c r="W26" s="102"/>
      <c r="X26" s="81"/>
      <c r="Y26" s="81"/>
      <c r="Z26" s="111">
        <v>9336127</v>
      </c>
      <c r="AA26" s="344"/>
      <c r="AB26" s="377"/>
      <c r="AC26" s="75"/>
      <c r="AD26" s="110">
        <v>3042556.3659800002</v>
      </c>
      <c r="AE26" s="102"/>
      <c r="AF26" s="377"/>
      <c r="AG26" s="75"/>
      <c r="AH26" s="110">
        <v>3099871.3172700005</v>
      </c>
      <c r="AI26" s="102"/>
      <c r="AJ26" s="377"/>
      <c r="AK26" s="75"/>
      <c r="AL26" s="110">
        <v>1923796.1330000001</v>
      </c>
      <c r="AM26" s="299"/>
      <c r="AN26" s="377"/>
      <c r="AO26" s="75"/>
      <c r="AP26" s="110">
        <v>551728.0355400001</v>
      </c>
      <c r="AQ26" s="102"/>
      <c r="AR26" s="377"/>
      <c r="AS26" s="75"/>
      <c r="AT26" s="110">
        <v>1218492.7123</v>
      </c>
      <c r="AU26" s="102"/>
      <c r="AV26" s="75"/>
      <c r="AW26" s="75"/>
      <c r="AX26" s="110">
        <v>602747.907</v>
      </c>
      <c r="AY26" s="102"/>
      <c r="AZ26" s="377"/>
      <c r="BA26" s="75"/>
      <c r="BB26" s="110">
        <v>77810.19350000001</v>
      </c>
      <c r="BC26" s="102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3" customHeight="1">
      <c r="A27" s="16"/>
      <c r="B27" s="61"/>
      <c r="C27" s="56"/>
      <c r="D27" s="68"/>
      <c r="E27" s="95"/>
      <c r="F27" s="95"/>
      <c r="G27" s="68"/>
      <c r="H27" s="57"/>
      <c r="I27" s="112"/>
      <c r="J27" s="112"/>
      <c r="K27" s="139"/>
      <c r="L27" s="98"/>
      <c r="M27" s="99"/>
      <c r="N27" s="99"/>
      <c r="O27" s="100"/>
      <c r="P27" s="57"/>
      <c r="Q27" s="112"/>
      <c r="R27" s="112"/>
      <c r="S27" s="139"/>
      <c r="T27" s="376"/>
      <c r="U27" s="137"/>
      <c r="V27" s="137"/>
      <c r="W27" s="114"/>
      <c r="X27" s="94"/>
      <c r="Y27" s="138"/>
      <c r="Z27" s="138"/>
      <c r="AA27" s="344"/>
      <c r="AB27" s="376"/>
      <c r="AC27" s="137"/>
      <c r="AD27" s="137"/>
      <c r="AE27" s="114"/>
      <c r="AF27" s="376"/>
      <c r="AG27" s="137"/>
      <c r="AH27" s="137"/>
      <c r="AI27" s="114"/>
      <c r="AJ27" s="376"/>
      <c r="AK27" s="137"/>
      <c r="AL27" s="137"/>
      <c r="AM27" s="140"/>
      <c r="AN27" s="376"/>
      <c r="AO27" s="137"/>
      <c r="AP27" s="137"/>
      <c r="AQ27" s="114"/>
      <c r="AR27" s="376"/>
      <c r="AS27" s="137"/>
      <c r="AT27" s="137"/>
      <c r="AU27" s="114"/>
      <c r="AV27" s="68"/>
      <c r="AW27" s="137"/>
      <c r="AX27" s="137"/>
      <c r="AY27" s="114"/>
      <c r="AZ27" s="376"/>
      <c r="BA27" s="137"/>
      <c r="BB27" s="137"/>
      <c r="BC27" s="114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12.75">
      <c r="A28" s="16">
        <v>29</v>
      </c>
      <c r="B28" s="61"/>
      <c r="C28" s="56"/>
      <c r="D28" s="27" t="str">
        <f>VLOOKUP($A28&amp;D$1,TextDF,SprachwahlCode+1,FALSE)</f>
        <v>Aufwand</v>
      </c>
      <c r="E28" s="68"/>
      <c r="F28" s="68"/>
      <c r="G28" s="68"/>
      <c r="H28" s="57"/>
      <c r="I28" s="88"/>
      <c r="J28" s="115"/>
      <c r="K28" s="139"/>
      <c r="L28" s="98"/>
      <c r="M28" s="99"/>
      <c r="N28" s="99"/>
      <c r="O28" s="100"/>
      <c r="P28" s="57"/>
      <c r="Q28" s="88"/>
      <c r="R28" s="115"/>
      <c r="S28" s="139"/>
      <c r="T28" s="376"/>
      <c r="U28" s="91"/>
      <c r="V28" s="116"/>
      <c r="W28" s="114"/>
      <c r="X28" s="94"/>
      <c r="Y28" s="93"/>
      <c r="Z28" s="117"/>
      <c r="AA28" s="344"/>
      <c r="AB28" s="376"/>
      <c r="AC28" s="91"/>
      <c r="AD28" s="116"/>
      <c r="AE28" s="114"/>
      <c r="AF28" s="376"/>
      <c r="AG28" s="91"/>
      <c r="AH28" s="116"/>
      <c r="AI28" s="114"/>
      <c r="AJ28" s="376"/>
      <c r="AK28" s="91"/>
      <c r="AL28" s="116"/>
      <c r="AM28" s="140"/>
      <c r="AN28" s="376"/>
      <c r="AO28" s="91"/>
      <c r="AP28" s="116"/>
      <c r="AQ28" s="114"/>
      <c r="AR28" s="376"/>
      <c r="AS28" s="91"/>
      <c r="AT28" s="116"/>
      <c r="AU28" s="114"/>
      <c r="AV28" s="68"/>
      <c r="AW28" s="91"/>
      <c r="AX28" s="116"/>
      <c r="AY28" s="114"/>
      <c r="AZ28" s="376"/>
      <c r="BA28" s="91"/>
      <c r="BB28" s="116"/>
      <c r="BC28" s="114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12.75">
      <c r="A29" s="16">
        <v>30</v>
      </c>
      <c r="B29" s="331">
        <v>333</v>
      </c>
      <c r="C29" s="118">
        <v>333</v>
      </c>
      <c r="D29" s="68"/>
      <c r="E29" s="62" t="str">
        <f>VLOOKUP($A29&amp;E$1,TextDF,SprachwahlCode+1,FALSE)</f>
        <v>Versicherungsleistungen brutto</v>
      </c>
      <c r="F29" s="67"/>
      <c r="G29" s="67"/>
      <c r="H29" s="65"/>
      <c r="I29" s="89"/>
      <c r="J29" s="89"/>
      <c r="K29" s="139"/>
      <c r="L29" s="98"/>
      <c r="M29" s="99"/>
      <c r="N29" s="99"/>
      <c r="O29" s="100"/>
      <c r="P29" s="65"/>
      <c r="Q29" s="89"/>
      <c r="R29" s="89"/>
      <c r="S29" s="139"/>
      <c r="T29" s="258"/>
      <c r="U29" s="68"/>
      <c r="V29" s="68"/>
      <c r="W29" s="114"/>
      <c r="X29" s="72"/>
      <c r="Y29" s="94"/>
      <c r="Z29" s="94"/>
      <c r="AA29" s="344"/>
      <c r="AB29" s="258"/>
      <c r="AC29" s="68"/>
      <c r="AD29" s="68"/>
      <c r="AE29" s="114"/>
      <c r="AF29" s="258"/>
      <c r="AG29" s="68"/>
      <c r="AH29" s="68"/>
      <c r="AI29" s="114"/>
      <c r="AJ29" s="258"/>
      <c r="AK29" s="68"/>
      <c r="AL29" s="68"/>
      <c r="AM29" s="140"/>
      <c r="AN29" s="258"/>
      <c r="AO29" s="68"/>
      <c r="AP29" s="68"/>
      <c r="AQ29" s="114"/>
      <c r="AR29" s="258"/>
      <c r="AS29" s="68"/>
      <c r="AT29" s="68"/>
      <c r="AU29" s="114"/>
      <c r="AV29" s="67"/>
      <c r="AW29" s="68"/>
      <c r="AX29" s="68"/>
      <c r="AY29" s="114"/>
      <c r="AZ29" s="258"/>
      <c r="BA29" s="68"/>
      <c r="BB29" s="68"/>
      <c r="BC29" s="114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ht="12.75">
      <c r="A30" s="16">
        <v>31</v>
      </c>
      <c r="B30" s="61">
        <v>398</v>
      </c>
      <c r="C30" s="56">
        <v>407</v>
      </c>
      <c r="D30" s="68"/>
      <c r="E30" s="68"/>
      <c r="F30" s="75" t="str">
        <f>VLOOKUP($A30&amp;F$1,TextDF,SprachwahlCode+1,FALSE)</f>
        <v>Leistungen infolge Alter, Tod und Invalidität</v>
      </c>
      <c r="G30" s="75"/>
      <c r="H30" s="76"/>
      <c r="I30" s="96">
        <f>MAX($J$3,$K$5)*U30+MAX($K$3,$K$5)*Y30+MAX($H$4,$K$5)*AC30+MAX($I$4,$K$5)*AG30+MAX($J$4,$K$5)*AK30+MAX($H$5,$K$5)*AS30+MAX($K$4,$K$5)*AO30+MAX($I$5,$K$5)*AW30+MAX($J$5,$K$5)*BA30</f>
        <v>6991327.968540001</v>
      </c>
      <c r="J30" s="97"/>
      <c r="K30" s="435"/>
      <c r="L30" s="98"/>
      <c r="M30" s="99"/>
      <c r="N30" s="99"/>
      <c r="O30" s="100"/>
      <c r="P30" s="76"/>
      <c r="Q30" s="96">
        <v>6001277.952827</v>
      </c>
      <c r="R30" s="97"/>
      <c r="S30" s="435"/>
      <c r="T30" s="377"/>
      <c r="U30" s="96">
        <v>2052266.83225</v>
      </c>
      <c r="V30" s="67"/>
      <c r="W30" s="102"/>
      <c r="X30" s="81"/>
      <c r="Y30" s="82">
        <v>1875078</v>
      </c>
      <c r="Z30" s="83"/>
      <c r="AA30" s="344"/>
      <c r="AB30" s="377"/>
      <c r="AC30" s="96">
        <v>523050.93753</v>
      </c>
      <c r="AD30" s="67"/>
      <c r="AE30" s="102"/>
      <c r="AF30" s="377"/>
      <c r="AG30" s="96">
        <v>1490137.59872</v>
      </c>
      <c r="AH30" s="67"/>
      <c r="AI30" s="102"/>
      <c r="AJ30" s="377"/>
      <c r="AK30" s="96">
        <v>297842.349</v>
      </c>
      <c r="AL30" s="67"/>
      <c r="AM30" s="299"/>
      <c r="AN30" s="377"/>
      <c r="AO30" s="96">
        <v>104586.36356</v>
      </c>
      <c r="AP30" s="67"/>
      <c r="AQ30" s="102"/>
      <c r="AR30" s="377"/>
      <c r="AS30" s="96">
        <v>466392.65852999996</v>
      </c>
      <c r="AT30" s="67"/>
      <c r="AU30" s="102"/>
      <c r="AV30" s="75"/>
      <c r="AW30" s="96">
        <v>175114.336</v>
      </c>
      <c r="AX30" s="67"/>
      <c r="AY30" s="102"/>
      <c r="AZ30" s="377"/>
      <c r="BA30" s="96">
        <v>6858.89295</v>
      </c>
      <c r="BB30" s="67"/>
      <c r="BC30" s="102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12.75">
      <c r="A31" s="16">
        <v>32</v>
      </c>
      <c r="B31" s="61">
        <v>399</v>
      </c>
      <c r="C31" s="56">
        <v>408</v>
      </c>
      <c r="D31" s="68"/>
      <c r="E31" s="68"/>
      <c r="F31" s="75" t="str">
        <f>VLOOKUP($A31&amp;F$1,TextDF,SprachwahlCode+1,FALSE)</f>
        <v>Freizügigkeitsleistungen</v>
      </c>
      <c r="G31" s="75"/>
      <c r="H31" s="76"/>
      <c r="I31" s="96">
        <f>MAX($J$3,$K$5)*U31+MAX($K$3,$K$5)*Y31+MAX($H$4,$K$5)*AC31+MAX($I$4,$K$5)*AG31+MAX($J$4,$K$5)*AK31+MAX($H$5,$K$5)*AS31+MAX($K$4,$K$5)*AO31+MAX($I$5,$K$5)*AW31+MAX($J$5,$K$5)*BA31</f>
        <v>9262767.21424</v>
      </c>
      <c r="J31" s="97"/>
      <c r="K31" s="435"/>
      <c r="L31" s="98"/>
      <c r="M31" s="99"/>
      <c r="N31" s="99"/>
      <c r="O31" s="100"/>
      <c r="P31" s="76"/>
      <c r="Q31" s="96">
        <v>9991425.041790001</v>
      </c>
      <c r="R31" s="97"/>
      <c r="S31" s="435"/>
      <c r="T31" s="377"/>
      <c r="U31" s="96">
        <v>2923418.59049</v>
      </c>
      <c r="V31" s="75"/>
      <c r="W31" s="102"/>
      <c r="X31" s="81"/>
      <c r="Y31" s="104">
        <v>3462962</v>
      </c>
      <c r="Z31" s="103"/>
      <c r="AA31" s="344"/>
      <c r="AB31" s="377"/>
      <c r="AC31" s="96">
        <v>1013609.20526</v>
      </c>
      <c r="AD31" s="75"/>
      <c r="AE31" s="102"/>
      <c r="AF31" s="377"/>
      <c r="AG31" s="96">
        <v>871322.72496</v>
      </c>
      <c r="AH31" s="75"/>
      <c r="AI31" s="102"/>
      <c r="AJ31" s="377"/>
      <c r="AK31" s="96">
        <v>695328.99</v>
      </c>
      <c r="AL31" s="75"/>
      <c r="AM31" s="299"/>
      <c r="AN31" s="377"/>
      <c r="AO31" s="96">
        <v>188111.44042</v>
      </c>
      <c r="AP31" s="75"/>
      <c r="AQ31" s="102"/>
      <c r="AR31" s="377"/>
      <c r="AS31" s="96">
        <v>100759.65565</v>
      </c>
      <c r="AT31" s="75"/>
      <c r="AU31" s="102"/>
      <c r="AV31" s="75"/>
      <c r="AW31" s="96">
        <v>0</v>
      </c>
      <c r="AX31" s="75"/>
      <c r="AY31" s="102"/>
      <c r="AZ31" s="377"/>
      <c r="BA31" s="96">
        <v>7254.60746</v>
      </c>
      <c r="BB31" s="75"/>
      <c r="BC31" s="102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ht="12.75">
      <c r="A32" s="16">
        <v>33</v>
      </c>
      <c r="B32" s="61">
        <v>400</v>
      </c>
      <c r="C32" s="56">
        <v>409</v>
      </c>
      <c r="D32" s="68"/>
      <c r="E32" s="68"/>
      <c r="F32" s="75" t="str">
        <f>VLOOKUP($A32&amp;F$1,TextDF,SprachwahlCode+1,FALSE)</f>
        <v>Rückkaufswerte</v>
      </c>
      <c r="G32" s="75"/>
      <c r="H32" s="76"/>
      <c r="I32" s="96">
        <f>MAX($J$3,$K$5)*U32+MAX($K$3,$K$5)*Y32+MAX($H$4,$K$5)*AC32+MAX($I$4,$K$5)*AG32+MAX($J$4,$K$5)*AK32+MAX($H$5,$K$5)*AS32+MAX($K$4,$K$5)*AO32+MAX($I$5,$K$5)*AW32+MAX($J$5,$K$5)*BA32</f>
        <v>2762566.80459</v>
      </c>
      <c r="J32" s="89"/>
      <c r="K32" s="435"/>
      <c r="L32" s="98"/>
      <c r="M32" s="99"/>
      <c r="N32" s="99"/>
      <c r="O32" s="100"/>
      <c r="P32" s="76"/>
      <c r="Q32" s="96">
        <v>2584451.4535</v>
      </c>
      <c r="R32" s="89"/>
      <c r="S32" s="435"/>
      <c r="T32" s="377"/>
      <c r="U32" s="96">
        <v>661954.90821</v>
      </c>
      <c r="V32" s="68"/>
      <c r="W32" s="102"/>
      <c r="X32" s="81"/>
      <c r="Y32" s="104">
        <v>1052616</v>
      </c>
      <c r="Z32" s="103"/>
      <c r="AA32" s="344"/>
      <c r="AB32" s="377"/>
      <c r="AC32" s="96">
        <v>235099.88881</v>
      </c>
      <c r="AD32" s="68"/>
      <c r="AE32" s="102"/>
      <c r="AF32" s="377"/>
      <c r="AG32" s="96">
        <v>220411.75005999996</v>
      </c>
      <c r="AH32" s="68"/>
      <c r="AI32" s="102"/>
      <c r="AJ32" s="377"/>
      <c r="AK32" s="96">
        <v>284178.115</v>
      </c>
      <c r="AL32" s="68"/>
      <c r="AM32" s="299"/>
      <c r="AN32" s="377"/>
      <c r="AO32" s="96">
        <v>100861.07105</v>
      </c>
      <c r="AP32" s="68"/>
      <c r="AQ32" s="102"/>
      <c r="AR32" s="377"/>
      <c r="AS32" s="96">
        <v>85210.68526</v>
      </c>
      <c r="AT32" s="68"/>
      <c r="AU32" s="102"/>
      <c r="AV32" s="75"/>
      <c r="AW32" s="96">
        <v>121729.141</v>
      </c>
      <c r="AX32" s="68"/>
      <c r="AY32" s="102"/>
      <c r="AZ32" s="377"/>
      <c r="BA32" s="96">
        <v>505.2452000000003</v>
      </c>
      <c r="BB32" s="68"/>
      <c r="BC32" s="102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13.5" thickBot="1">
      <c r="A33" s="16">
        <v>34</v>
      </c>
      <c r="B33" s="61" t="s">
        <v>631</v>
      </c>
      <c r="C33" s="56" t="s">
        <v>242</v>
      </c>
      <c r="D33" s="68"/>
      <c r="E33" s="68"/>
      <c r="F33" s="75" t="str">
        <f>VLOOKUP($A33&amp;F$1,TextDF,SprachwahlCode+1,FALSE)</f>
        <v>Leistungsbearbeitungsaufwendungen / Leistungstotal</v>
      </c>
      <c r="G33" s="75"/>
      <c r="H33" s="76"/>
      <c r="I33" s="119">
        <f>MAX($J$3,$K$5)*U33+MAX($K$3,$K$5)*Y33+MAX($H$4,$K$5)*AC33+MAX($I$4,$K$5)*AG33+MAX($J$4,$K$5)*AK33+MAX($H$5,$K$5)*AS33+MAX($K$4,$K$5)*AO33+MAX($I$5,$K$5)*AW33+MAX($J$5,$K$5)*BA33</f>
        <v>99520.29955137546</v>
      </c>
      <c r="J33" s="106">
        <f>MAX($J$3,$K$5)*V33+MAX($K$3,$K$5)*Z33+MAX($H$4,$K$5)*AD33+MAX($I$4,$K$5)*AH33+MAX($J$4,$K$5)*AL33+MAX($H$5,$K$5)*AT33+MAX($K$4,$K$5)*AP33+MAX($I$5,$K$5)*AX33+MAX($J$5,$K$5)*BB33</f>
        <v>19116182.28692137</v>
      </c>
      <c r="K33" s="435"/>
      <c r="L33" s="98"/>
      <c r="M33" s="99"/>
      <c r="N33" s="99"/>
      <c r="O33" s="100"/>
      <c r="P33" s="76"/>
      <c r="Q33" s="119">
        <v>100305.17559971748</v>
      </c>
      <c r="R33" s="106">
        <v>18677459.623716716</v>
      </c>
      <c r="S33" s="435"/>
      <c r="T33" s="377"/>
      <c r="U33" s="119">
        <v>33757.28374137545</v>
      </c>
      <c r="V33" s="106">
        <v>5671397.614691375</v>
      </c>
      <c r="W33" s="102"/>
      <c r="X33" s="81"/>
      <c r="Y33" s="120">
        <v>28406</v>
      </c>
      <c r="Z33" s="87">
        <v>6419062</v>
      </c>
      <c r="AA33" s="344"/>
      <c r="AB33" s="377"/>
      <c r="AC33" s="119">
        <v>13465.09695</v>
      </c>
      <c r="AD33" s="106">
        <v>1785225.1285499998</v>
      </c>
      <c r="AE33" s="102"/>
      <c r="AF33" s="377"/>
      <c r="AG33" s="119">
        <v>6758.184740000001</v>
      </c>
      <c r="AH33" s="106">
        <v>2588630.25848</v>
      </c>
      <c r="AI33" s="102"/>
      <c r="AJ33" s="377"/>
      <c r="AK33" s="119">
        <v>2072.599</v>
      </c>
      <c r="AL33" s="106">
        <v>1279422.0529999998</v>
      </c>
      <c r="AM33" s="299"/>
      <c r="AN33" s="377"/>
      <c r="AO33" s="119">
        <v>1560</v>
      </c>
      <c r="AP33" s="106">
        <v>395118.87503</v>
      </c>
      <c r="AQ33" s="102"/>
      <c r="AR33" s="377"/>
      <c r="AS33" s="119">
        <v>8880.10112</v>
      </c>
      <c r="AT33" s="106">
        <v>661243.1005599999</v>
      </c>
      <c r="AU33" s="102"/>
      <c r="AV33" s="75"/>
      <c r="AW33" s="119">
        <v>4321.296</v>
      </c>
      <c r="AX33" s="106">
        <v>301164.773</v>
      </c>
      <c r="AY33" s="102"/>
      <c r="AZ33" s="377"/>
      <c r="BA33" s="119">
        <v>299.738</v>
      </c>
      <c r="BB33" s="106">
        <v>14918.483610000001</v>
      </c>
      <c r="BC33" s="102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12.75">
      <c r="A34" s="16">
        <v>35</v>
      </c>
      <c r="B34" s="61"/>
      <c r="C34" s="56"/>
      <c r="D34" s="68"/>
      <c r="E34" s="62" t="str">
        <f>VLOOKUP($A34&amp;E$1,TextDF,SprachwahlCode+1,FALSE)</f>
        <v>Veränderung versicherungstechnische Rückstellungen brutto</v>
      </c>
      <c r="F34" s="75"/>
      <c r="G34" s="75"/>
      <c r="H34" s="121"/>
      <c r="I34" s="122"/>
      <c r="J34" s="89"/>
      <c r="K34" s="139"/>
      <c r="L34" s="98"/>
      <c r="M34" s="99"/>
      <c r="N34" s="99"/>
      <c r="O34" s="100"/>
      <c r="P34" s="121"/>
      <c r="Q34" s="122"/>
      <c r="R34" s="89"/>
      <c r="S34" s="139"/>
      <c r="T34" s="378"/>
      <c r="U34" s="123"/>
      <c r="V34" s="68"/>
      <c r="W34" s="114"/>
      <c r="X34" s="124"/>
      <c r="Y34" s="124"/>
      <c r="Z34" s="94"/>
      <c r="AA34" s="344"/>
      <c r="AB34" s="378"/>
      <c r="AC34" s="123"/>
      <c r="AD34" s="68"/>
      <c r="AE34" s="114"/>
      <c r="AF34" s="378"/>
      <c r="AG34" s="123"/>
      <c r="AH34" s="68"/>
      <c r="AI34" s="114"/>
      <c r="AJ34" s="378"/>
      <c r="AK34" s="123"/>
      <c r="AL34" s="68"/>
      <c r="AM34" s="140"/>
      <c r="AN34" s="378"/>
      <c r="AO34" s="123"/>
      <c r="AP34" s="68"/>
      <c r="AQ34" s="114"/>
      <c r="AR34" s="378"/>
      <c r="AS34" s="123"/>
      <c r="AT34" s="68"/>
      <c r="AU34" s="114"/>
      <c r="AV34" s="123"/>
      <c r="AW34" s="123"/>
      <c r="AX34" s="68"/>
      <c r="AY34" s="114"/>
      <c r="AZ34" s="378"/>
      <c r="BA34" s="123"/>
      <c r="BB34" s="68"/>
      <c r="BC34" s="114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ht="12.75">
      <c r="A35" s="16">
        <v>36</v>
      </c>
      <c r="B35" s="61" t="s">
        <v>632</v>
      </c>
      <c r="C35" s="56">
        <v>410</v>
      </c>
      <c r="D35" s="68"/>
      <c r="E35" s="68"/>
      <c r="F35" s="75" t="str">
        <f aca="true" t="shared" si="2" ref="F35:F40">VLOOKUP($A35&amp;F$1,TextDF,SprachwahlCode+1,FALSE)</f>
        <v>Altersguthaben</v>
      </c>
      <c r="G35" s="75"/>
      <c r="H35" s="121"/>
      <c r="I35" s="96">
        <f aca="true" t="shared" si="3" ref="I35:I40">MAX($J$3,$K$5)*U35+MAX($K$3,$K$5)*Y35+MAX($H$4,$K$5)*AC35+MAX($I$4,$K$5)*AG35+MAX($J$4,$K$5)*AK35+MAX($H$5,$K$5)*AS35+MAX($K$4,$K$5)*AO35+MAX($I$5,$K$5)*AW35+MAX($J$5,$K$5)*BA35</f>
        <v>5310563.624305956</v>
      </c>
      <c r="J35" s="97"/>
      <c r="K35" s="435"/>
      <c r="L35" s="98"/>
      <c r="M35" s="99"/>
      <c r="N35" s="99"/>
      <c r="O35" s="100"/>
      <c r="P35" s="121"/>
      <c r="Q35" s="96">
        <v>4714468.42391296</v>
      </c>
      <c r="R35" s="97"/>
      <c r="S35" s="435"/>
      <c r="T35" s="378"/>
      <c r="U35" s="96">
        <v>2370597.4068799987</v>
      </c>
      <c r="V35" s="67"/>
      <c r="W35" s="102"/>
      <c r="X35" s="124"/>
      <c r="Y35" s="104">
        <v>1052730</v>
      </c>
      <c r="Z35" s="83"/>
      <c r="AA35" s="344"/>
      <c r="AB35" s="378"/>
      <c r="AC35" s="96">
        <v>668100.5693</v>
      </c>
      <c r="AD35" s="67"/>
      <c r="AE35" s="102"/>
      <c r="AF35" s="378"/>
      <c r="AG35" s="96">
        <v>786996.065</v>
      </c>
      <c r="AH35" s="67"/>
      <c r="AI35" s="102"/>
      <c r="AJ35" s="378"/>
      <c r="AK35" s="96">
        <v>309231.309</v>
      </c>
      <c r="AL35" s="67"/>
      <c r="AM35" s="299"/>
      <c r="AN35" s="378"/>
      <c r="AO35" s="96">
        <v>59536.74459999999</v>
      </c>
      <c r="AP35" s="67"/>
      <c r="AQ35" s="102"/>
      <c r="AR35" s="378"/>
      <c r="AS35" s="96">
        <v>64171.60199364531</v>
      </c>
      <c r="AT35" s="67"/>
      <c r="AU35" s="102"/>
      <c r="AV35" s="123"/>
      <c r="AW35" s="96">
        <v>0</v>
      </c>
      <c r="AX35" s="67"/>
      <c r="AY35" s="102"/>
      <c r="AZ35" s="378"/>
      <c r="BA35" s="96">
        <v>-800.072467688411</v>
      </c>
      <c r="BB35" s="67"/>
      <c r="BC35" s="102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2.75">
      <c r="A36" s="16">
        <v>37</v>
      </c>
      <c r="B36" s="61" t="s">
        <v>633</v>
      </c>
      <c r="C36" s="56" t="s">
        <v>251</v>
      </c>
      <c r="D36" s="68"/>
      <c r="E36" s="68"/>
      <c r="F36" s="75" t="str">
        <f t="shared" si="2"/>
        <v>Deckungskapital für laufende Alters- und Hinterbliebenenrenten</v>
      </c>
      <c r="G36" s="75"/>
      <c r="H36" s="121"/>
      <c r="I36" s="96">
        <f t="shared" si="3"/>
        <v>1147395.67402284</v>
      </c>
      <c r="J36" s="97"/>
      <c r="K36" s="435"/>
      <c r="L36" s="98"/>
      <c r="M36" s="99"/>
      <c r="N36" s="99"/>
      <c r="O36" s="100"/>
      <c r="P36" s="121"/>
      <c r="Q36" s="96">
        <v>2250046.551134532</v>
      </c>
      <c r="R36" s="97"/>
      <c r="S36" s="435"/>
      <c r="T36" s="378"/>
      <c r="U36" s="96">
        <v>413895.3340700001</v>
      </c>
      <c r="V36" s="67"/>
      <c r="W36" s="102"/>
      <c r="X36" s="124"/>
      <c r="Y36" s="104">
        <v>813206</v>
      </c>
      <c r="Z36" s="103"/>
      <c r="AA36" s="344"/>
      <c r="AB36" s="378"/>
      <c r="AC36" s="96">
        <v>169982.40011000002</v>
      </c>
      <c r="AD36" s="67"/>
      <c r="AE36" s="102"/>
      <c r="AF36" s="378"/>
      <c r="AG36" s="96">
        <v>-616470.972</v>
      </c>
      <c r="AH36" s="67"/>
      <c r="AI36" s="102"/>
      <c r="AJ36" s="378"/>
      <c r="AK36" s="96">
        <v>92862.124</v>
      </c>
      <c r="AL36" s="67"/>
      <c r="AM36" s="299"/>
      <c r="AN36" s="378"/>
      <c r="AO36" s="96">
        <v>32446.180179999996</v>
      </c>
      <c r="AP36" s="67"/>
      <c r="AQ36" s="102"/>
      <c r="AR36" s="378"/>
      <c r="AS36" s="96">
        <v>164070.38634694973</v>
      </c>
      <c r="AT36" s="67"/>
      <c r="AU36" s="102"/>
      <c r="AV36" s="123"/>
      <c r="AW36" s="96">
        <v>78814.86613179516</v>
      </c>
      <c r="AX36" s="67"/>
      <c r="AY36" s="102"/>
      <c r="AZ36" s="378"/>
      <c r="BA36" s="96">
        <v>-1410.6448159048996</v>
      </c>
      <c r="BB36" s="67"/>
      <c r="BC36" s="102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12.75">
      <c r="A37" s="16">
        <v>38</v>
      </c>
      <c r="B37" s="61" t="s">
        <v>634</v>
      </c>
      <c r="C37" s="56" t="s">
        <v>252</v>
      </c>
      <c r="D37" s="68"/>
      <c r="E37" s="68"/>
      <c r="F37" s="75" t="str">
        <f t="shared" si="2"/>
        <v>Deckungskapital für laufende Invalidenrenten</v>
      </c>
      <c r="G37" s="75"/>
      <c r="H37" s="121"/>
      <c r="I37" s="96">
        <f t="shared" si="3"/>
        <v>-97456.61148794921</v>
      </c>
      <c r="J37" s="97"/>
      <c r="K37" s="435"/>
      <c r="L37" s="98"/>
      <c r="M37" s="99"/>
      <c r="N37" s="99"/>
      <c r="O37" s="100"/>
      <c r="P37" s="121"/>
      <c r="Q37" s="96">
        <v>-93142.01578003619</v>
      </c>
      <c r="R37" s="97"/>
      <c r="S37" s="435"/>
      <c r="T37" s="378"/>
      <c r="U37" s="96">
        <v>-27604.856550000142</v>
      </c>
      <c r="V37" s="67"/>
      <c r="W37" s="102"/>
      <c r="X37" s="124"/>
      <c r="Y37" s="104">
        <v>-136951</v>
      </c>
      <c r="Z37" s="103"/>
      <c r="AA37" s="344"/>
      <c r="AB37" s="378"/>
      <c r="AC37" s="96">
        <v>-21081.82677</v>
      </c>
      <c r="AD37" s="67"/>
      <c r="AE37" s="102"/>
      <c r="AF37" s="378"/>
      <c r="AG37" s="96">
        <v>31543.057</v>
      </c>
      <c r="AH37" s="67"/>
      <c r="AI37" s="102"/>
      <c r="AJ37" s="378"/>
      <c r="AK37" s="96">
        <v>-3563.569</v>
      </c>
      <c r="AL37" s="67"/>
      <c r="AM37" s="299"/>
      <c r="AN37" s="378"/>
      <c r="AO37" s="96">
        <v>-4132.1245</v>
      </c>
      <c r="AP37" s="67"/>
      <c r="AQ37" s="102"/>
      <c r="AR37" s="378"/>
      <c r="AS37" s="96">
        <v>-9636.540762425051</v>
      </c>
      <c r="AT37" s="67"/>
      <c r="AU37" s="102"/>
      <c r="AV37" s="123"/>
      <c r="AW37" s="96">
        <v>75586.50552088255</v>
      </c>
      <c r="AX37" s="67"/>
      <c r="AY37" s="102"/>
      <c r="AZ37" s="378"/>
      <c r="BA37" s="96">
        <v>-1616.2564264065913</v>
      </c>
      <c r="BB37" s="67"/>
      <c r="BC37" s="102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12.75">
      <c r="A38" s="16">
        <v>39</v>
      </c>
      <c r="B38" s="61" t="s">
        <v>635</v>
      </c>
      <c r="C38" s="56">
        <v>412</v>
      </c>
      <c r="D38" s="68"/>
      <c r="E38" s="68"/>
      <c r="F38" s="75" t="str">
        <f t="shared" si="2"/>
        <v>Deckungskapital Freizügigkeitspolicen</v>
      </c>
      <c r="G38" s="75"/>
      <c r="H38" s="121"/>
      <c r="I38" s="96">
        <f t="shared" si="3"/>
        <v>460159.0268852847</v>
      </c>
      <c r="J38" s="97"/>
      <c r="K38" s="435"/>
      <c r="L38" s="98"/>
      <c r="M38" s="99"/>
      <c r="N38" s="99"/>
      <c r="O38" s="100"/>
      <c r="P38" s="121"/>
      <c r="Q38" s="96">
        <v>205764.3831726002</v>
      </c>
      <c r="R38" s="97"/>
      <c r="S38" s="435"/>
      <c r="T38" s="378"/>
      <c r="U38" s="96">
        <v>261029.5521999998</v>
      </c>
      <c r="V38" s="67"/>
      <c r="W38" s="102"/>
      <c r="X38" s="124"/>
      <c r="Y38" s="104">
        <v>161130</v>
      </c>
      <c r="Z38" s="103"/>
      <c r="AA38" s="344"/>
      <c r="AB38" s="378"/>
      <c r="AC38" s="96">
        <v>-14624.24245</v>
      </c>
      <c r="AD38" s="67"/>
      <c r="AE38" s="102"/>
      <c r="AF38" s="378"/>
      <c r="AG38" s="96">
        <v>-6423.434</v>
      </c>
      <c r="AH38" s="67"/>
      <c r="AI38" s="102"/>
      <c r="AJ38" s="378"/>
      <c r="AK38" s="96">
        <v>8850.173</v>
      </c>
      <c r="AL38" s="67"/>
      <c r="AM38" s="299"/>
      <c r="AN38" s="378"/>
      <c r="AO38" s="96">
        <v>-1294.3873999999985</v>
      </c>
      <c r="AP38" s="67"/>
      <c r="AQ38" s="102"/>
      <c r="AR38" s="378"/>
      <c r="AS38" s="96">
        <v>-12169.346584714978</v>
      </c>
      <c r="AT38" s="67"/>
      <c r="AU38" s="102"/>
      <c r="AV38" s="123"/>
      <c r="AW38" s="96">
        <v>-352.72699999999986</v>
      </c>
      <c r="AX38" s="67"/>
      <c r="AY38" s="102"/>
      <c r="AZ38" s="378"/>
      <c r="BA38" s="96">
        <v>64013.439119999915</v>
      </c>
      <c r="BB38" s="67"/>
      <c r="BC38" s="102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12.75">
      <c r="A39" s="16">
        <v>40</v>
      </c>
      <c r="B39" s="61" t="s">
        <v>636</v>
      </c>
      <c r="C39" s="56" t="s">
        <v>254</v>
      </c>
      <c r="D39" s="68"/>
      <c r="E39" s="68"/>
      <c r="F39" s="75" t="str">
        <f t="shared" si="2"/>
        <v>Rückstellung für eingetretene noch nicht erledigte Versicherungsfälle</v>
      </c>
      <c r="G39" s="75"/>
      <c r="H39" s="121"/>
      <c r="I39" s="96">
        <f t="shared" si="3"/>
        <v>22429.890296802158</v>
      </c>
      <c r="J39" s="89"/>
      <c r="K39" s="435"/>
      <c r="L39" s="98"/>
      <c r="M39" s="99"/>
      <c r="N39" s="99"/>
      <c r="O39" s="100"/>
      <c r="P39" s="121"/>
      <c r="Q39" s="96">
        <v>-12044.396822714134</v>
      </c>
      <c r="R39" s="89"/>
      <c r="S39" s="435"/>
      <c r="T39" s="378"/>
      <c r="U39" s="96">
        <v>-10653.902950000018</v>
      </c>
      <c r="V39" s="68"/>
      <c r="W39" s="102"/>
      <c r="X39" s="124"/>
      <c r="Y39" s="104">
        <v>-29744</v>
      </c>
      <c r="Z39" s="83"/>
      <c r="AA39" s="344"/>
      <c r="AB39" s="378"/>
      <c r="AC39" s="96">
        <v>42400</v>
      </c>
      <c r="AD39" s="68"/>
      <c r="AE39" s="102"/>
      <c r="AF39" s="378"/>
      <c r="AG39" s="96">
        <v>-135.93825</v>
      </c>
      <c r="AH39" s="68"/>
      <c r="AI39" s="102"/>
      <c r="AJ39" s="378"/>
      <c r="AK39" s="96">
        <v>-2960.401</v>
      </c>
      <c r="AL39" s="68"/>
      <c r="AM39" s="299"/>
      <c r="AN39" s="378"/>
      <c r="AO39" s="96">
        <v>-6969.0796</v>
      </c>
      <c r="AP39" s="68"/>
      <c r="AQ39" s="102"/>
      <c r="AR39" s="378"/>
      <c r="AS39" s="96">
        <v>9377.975886802189</v>
      </c>
      <c r="AT39" s="68"/>
      <c r="AU39" s="102"/>
      <c r="AV39" s="123"/>
      <c r="AW39" s="96">
        <v>21285.332009999984</v>
      </c>
      <c r="AX39" s="68"/>
      <c r="AY39" s="102"/>
      <c r="AZ39" s="378"/>
      <c r="BA39" s="96">
        <v>-170.09580000000096</v>
      </c>
      <c r="BB39" s="68"/>
      <c r="BC39" s="102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3.5" thickBot="1">
      <c r="A40" s="16">
        <v>41</v>
      </c>
      <c r="B40" s="61" t="s">
        <v>637</v>
      </c>
      <c r="C40" s="56">
        <v>413</v>
      </c>
      <c r="D40" s="68"/>
      <c r="E40" s="68"/>
      <c r="F40" s="75" t="str">
        <f t="shared" si="2"/>
        <v>Übrige techn. Rückstellungen / Zwischentotal</v>
      </c>
      <c r="G40" s="75"/>
      <c r="H40" s="121"/>
      <c r="I40" s="119">
        <f t="shared" si="3"/>
        <v>1774439.944008642</v>
      </c>
      <c r="J40" s="125">
        <f aca="true" t="shared" si="4" ref="J40:J45">MAX($J$3,$K$5)*V40+MAX($K$3,$K$5)*Z40+MAX($H$4,$K$5)*AD40+MAX($I$4,$K$5)*AH40+MAX($J$4,$K$5)*AL40+MAX($H$5,$K$5)*AT40+MAX($K$4,$K$5)*AP40+MAX($I$5,$K$5)*AX40+MAX($J$5,$K$5)*BB40</f>
        <v>8617531.548031574</v>
      </c>
      <c r="K40" s="435"/>
      <c r="L40" s="98"/>
      <c r="M40" s="99"/>
      <c r="N40" s="99"/>
      <c r="O40" s="100"/>
      <c r="P40" s="121"/>
      <c r="Q40" s="119">
        <v>1230762.2559581215</v>
      </c>
      <c r="R40" s="125">
        <v>8295855.201575462</v>
      </c>
      <c r="S40" s="435"/>
      <c r="T40" s="378"/>
      <c r="U40" s="119">
        <v>899196.6876000003</v>
      </c>
      <c r="V40" s="126">
        <v>3906460.2212499985</v>
      </c>
      <c r="W40" s="102"/>
      <c r="X40" s="124"/>
      <c r="Y40" s="120">
        <v>347785</v>
      </c>
      <c r="Z40" s="87">
        <v>2208156</v>
      </c>
      <c r="AA40" s="344"/>
      <c r="AB40" s="378"/>
      <c r="AC40" s="119">
        <v>190558.98861</v>
      </c>
      <c r="AD40" s="126">
        <v>1035335.8888</v>
      </c>
      <c r="AE40" s="102"/>
      <c r="AF40" s="378"/>
      <c r="AG40" s="119">
        <v>36145.35399999999</v>
      </c>
      <c r="AH40" s="126">
        <v>231654.13174999997</v>
      </c>
      <c r="AI40" s="102"/>
      <c r="AJ40" s="378"/>
      <c r="AK40" s="119">
        <v>101913.14800000004</v>
      </c>
      <c r="AL40" s="126">
        <v>506332.78400000004</v>
      </c>
      <c r="AM40" s="299"/>
      <c r="AN40" s="378"/>
      <c r="AO40" s="119">
        <v>39085.73372999998</v>
      </c>
      <c r="AP40" s="126">
        <v>118673.06700999997</v>
      </c>
      <c r="AQ40" s="102"/>
      <c r="AR40" s="378"/>
      <c r="AS40" s="119">
        <v>98167.30823864191</v>
      </c>
      <c r="AT40" s="126">
        <v>313981.3851188991</v>
      </c>
      <c r="AU40" s="102"/>
      <c r="AV40" s="123"/>
      <c r="AW40" s="119">
        <v>59237.0282400001</v>
      </c>
      <c r="AX40" s="126">
        <v>234571.00490267779</v>
      </c>
      <c r="AY40" s="102"/>
      <c r="AZ40" s="378"/>
      <c r="BA40" s="119">
        <v>2350.695590000003</v>
      </c>
      <c r="BB40" s="126">
        <v>62367.06520000001</v>
      </c>
      <c r="BC40" s="102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2.75">
      <c r="A41" s="16">
        <v>42</v>
      </c>
      <c r="B41" s="61" t="s">
        <v>638</v>
      </c>
      <c r="C41" s="56">
        <v>414</v>
      </c>
      <c r="D41" s="68"/>
      <c r="E41" s="67" t="str">
        <f>VLOOKUP($A41&amp;E$1,TextDF,SprachwahlCode+1,FALSE)</f>
        <v>Abschluss- und Verwaltungskosten brutto</v>
      </c>
      <c r="F41" s="75"/>
      <c r="G41" s="75"/>
      <c r="H41" s="121"/>
      <c r="I41" s="122"/>
      <c r="J41" s="108">
        <f t="shared" si="4"/>
        <v>823861.6678486445</v>
      </c>
      <c r="K41" s="435"/>
      <c r="L41" s="98"/>
      <c r="M41" s="99"/>
      <c r="N41" s="99"/>
      <c r="O41" s="100"/>
      <c r="P41" s="121"/>
      <c r="Q41" s="122"/>
      <c r="R41" s="108">
        <v>824379.4535338174</v>
      </c>
      <c r="S41" s="435"/>
      <c r="T41" s="378"/>
      <c r="U41" s="123"/>
      <c r="V41" s="108">
        <v>210975.1654975445</v>
      </c>
      <c r="W41" s="102"/>
      <c r="X41" s="124"/>
      <c r="Y41" s="124"/>
      <c r="Z41" s="109">
        <v>179410</v>
      </c>
      <c r="AA41" s="344"/>
      <c r="AB41" s="378"/>
      <c r="AC41" s="123"/>
      <c r="AD41" s="108">
        <v>75800.89372000001</v>
      </c>
      <c r="AE41" s="102"/>
      <c r="AF41" s="378"/>
      <c r="AG41" s="123"/>
      <c r="AH41" s="108">
        <v>89574.36257</v>
      </c>
      <c r="AI41" s="102"/>
      <c r="AJ41" s="378"/>
      <c r="AK41" s="123"/>
      <c r="AL41" s="108">
        <v>66466.543</v>
      </c>
      <c r="AM41" s="299"/>
      <c r="AN41" s="378"/>
      <c r="AO41" s="123"/>
      <c r="AP41" s="108">
        <v>22262.042655999998</v>
      </c>
      <c r="AQ41" s="102"/>
      <c r="AR41" s="378"/>
      <c r="AS41" s="123"/>
      <c r="AT41" s="108">
        <v>141341.51680509996</v>
      </c>
      <c r="AU41" s="102"/>
      <c r="AV41" s="123"/>
      <c r="AW41" s="123"/>
      <c r="AX41" s="108">
        <v>37544.356</v>
      </c>
      <c r="AY41" s="102"/>
      <c r="AZ41" s="378"/>
      <c r="BA41" s="123"/>
      <c r="BB41" s="108">
        <v>486.7876</v>
      </c>
      <c r="BC41" s="102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2.75">
      <c r="A42" s="16">
        <v>43</v>
      </c>
      <c r="B42" s="61" t="s">
        <v>639</v>
      </c>
      <c r="C42" s="56">
        <v>415</v>
      </c>
      <c r="D42" s="68"/>
      <c r="E42" s="75" t="str">
        <f>VLOOKUP($A42&amp;E$1,TextDF,SprachwahlCode+1,FALSE)</f>
        <v>Übriger Aufwand (zusammengefasst)</v>
      </c>
      <c r="F42" s="75"/>
      <c r="G42" s="75"/>
      <c r="H42" s="76"/>
      <c r="I42" s="97"/>
      <c r="J42" s="108">
        <f t="shared" si="4"/>
        <v>93887.60669598002</v>
      </c>
      <c r="K42" s="435"/>
      <c r="L42" s="98"/>
      <c r="M42" s="99"/>
      <c r="N42" s="99"/>
      <c r="O42" s="100"/>
      <c r="P42" s="76"/>
      <c r="Q42" s="97"/>
      <c r="R42" s="108">
        <v>98556.15954646499</v>
      </c>
      <c r="S42" s="435"/>
      <c r="T42" s="377"/>
      <c r="U42" s="67"/>
      <c r="V42" s="108">
        <v>33511.83335108003</v>
      </c>
      <c r="W42" s="102"/>
      <c r="X42" s="81"/>
      <c r="Y42" s="72"/>
      <c r="Z42" s="109">
        <v>36534</v>
      </c>
      <c r="AA42" s="344"/>
      <c r="AB42" s="377"/>
      <c r="AC42" s="67"/>
      <c r="AD42" s="108">
        <v>5482.725179999999</v>
      </c>
      <c r="AE42" s="102"/>
      <c r="AF42" s="377"/>
      <c r="AG42" s="67"/>
      <c r="AH42" s="108">
        <v>7120.12871</v>
      </c>
      <c r="AI42" s="102"/>
      <c r="AJ42" s="377"/>
      <c r="AK42" s="67"/>
      <c r="AL42" s="108">
        <v>4506.862</v>
      </c>
      <c r="AM42" s="299"/>
      <c r="AN42" s="377"/>
      <c r="AO42" s="67"/>
      <c r="AP42" s="108">
        <v>4155</v>
      </c>
      <c r="AQ42" s="102"/>
      <c r="AR42" s="377"/>
      <c r="AS42" s="67"/>
      <c r="AT42" s="108">
        <v>2075.2834549</v>
      </c>
      <c r="AU42" s="102"/>
      <c r="AV42" s="75"/>
      <c r="AW42" s="67"/>
      <c r="AX42" s="108">
        <v>501.774</v>
      </c>
      <c r="AY42" s="102"/>
      <c r="AZ42" s="377"/>
      <c r="BA42" s="67"/>
      <c r="BB42" s="108">
        <v>0</v>
      </c>
      <c r="BC42" s="102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2.75">
      <c r="A43" s="16">
        <v>44</v>
      </c>
      <c r="B43" s="61">
        <v>409</v>
      </c>
      <c r="C43" s="56">
        <v>417</v>
      </c>
      <c r="D43" s="68"/>
      <c r="E43" s="75" t="str">
        <f>VLOOKUP($A43&amp;E$1,TextDF,SprachwahlCode+1,FALSE)</f>
        <v>Dem Überschussfonds zugewiesene Überschussbeteiligung</v>
      </c>
      <c r="F43" s="75"/>
      <c r="G43" s="75"/>
      <c r="H43" s="76"/>
      <c r="I43" s="127"/>
      <c r="J43" s="108">
        <f t="shared" si="4"/>
        <v>808329.5850699999</v>
      </c>
      <c r="K43" s="435"/>
      <c r="L43" s="98"/>
      <c r="M43" s="99"/>
      <c r="N43" s="99"/>
      <c r="O43" s="100"/>
      <c r="P43" s="76"/>
      <c r="Q43" s="127"/>
      <c r="R43" s="108">
        <v>775431.155709745</v>
      </c>
      <c r="S43" s="435"/>
      <c r="T43" s="377"/>
      <c r="U43" s="128"/>
      <c r="V43" s="108">
        <v>265053.57837</v>
      </c>
      <c r="W43" s="102"/>
      <c r="X43" s="81"/>
      <c r="Y43" s="92"/>
      <c r="Z43" s="109">
        <v>271823</v>
      </c>
      <c r="AA43" s="344"/>
      <c r="AB43" s="377"/>
      <c r="AC43" s="128"/>
      <c r="AD43" s="108">
        <v>70000</v>
      </c>
      <c r="AE43" s="102"/>
      <c r="AF43" s="377"/>
      <c r="AG43" s="128"/>
      <c r="AH43" s="108">
        <v>130249.2627</v>
      </c>
      <c r="AI43" s="102"/>
      <c r="AJ43" s="377"/>
      <c r="AK43" s="128"/>
      <c r="AL43" s="108">
        <v>25127.949</v>
      </c>
      <c r="AM43" s="299"/>
      <c r="AN43" s="377"/>
      <c r="AO43" s="128"/>
      <c r="AP43" s="108">
        <v>2500</v>
      </c>
      <c r="AQ43" s="102"/>
      <c r="AR43" s="377"/>
      <c r="AS43" s="128"/>
      <c r="AT43" s="108">
        <v>15279.244</v>
      </c>
      <c r="AU43" s="102"/>
      <c r="AV43" s="75"/>
      <c r="AW43" s="128"/>
      <c r="AX43" s="108">
        <v>28294.551</v>
      </c>
      <c r="AY43" s="102"/>
      <c r="AZ43" s="377"/>
      <c r="BA43" s="128"/>
      <c r="BB43" s="108">
        <v>2</v>
      </c>
      <c r="BC43" s="102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13.5" thickBot="1">
      <c r="A44" s="16">
        <v>45</v>
      </c>
      <c r="B44" s="61">
        <v>410</v>
      </c>
      <c r="C44" s="56">
        <v>418</v>
      </c>
      <c r="D44" s="68"/>
      <c r="E44" s="75" t="str">
        <f>VLOOKUP($A44&amp;E$1,TextDF,SprachwahlCode+1,FALSE)</f>
        <v>Betriebsergebnis</v>
      </c>
      <c r="F44" s="75"/>
      <c r="G44" s="75"/>
      <c r="H44" s="76"/>
      <c r="I44" s="127"/>
      <c r="J44" s="129">
        <f t="shared" si="4"/>
        <v>686151.8801024276</v>
      </c>
      <c r="K44" s="435"/>
      <c r="L44" s="98"/>
      <c r="M44" s="99"/>
      <c r="N44" s="99"/>
      <c r="O44" s="100"/>
      <c r="P44" s="76"/>
      <c r="Q44" s="127"/>
      <c r="R44" s="129">
        <v>677677.8109772719</v>
      </c>
      <c r="S44" s="435"/>
      <c r="T44" s="377"/>
      <c r="U44" s="128"/>
      <c r="V44" s="129">
        <v>205416.49692000286</v>
      </c>
      <c r="W44" s="102"/>
      <c r="X44" s="81"/>
      <c r="Y44" s="92"/>
      <c r="Z44" s="130">
        <v>221142</v>
      </c>
      <c r="AA44" s="344"/>
      <c r="AB44" s="377"/>
      <c r="AC44" s="128"/>
      <c r="AD44" s="129">
        <v>70711.72973000049</v>
      </c>
      <c r="AE44" s="102"/>
      <c r="AF44" s="377"/>
      <c r="AG44" s="128"/>
      <c r="AH44" s="129">
        <v>52643.173060000685</v>
      </c>
      <c r="AI44" s="102"/>
      <c r="AJ44" s="377"/>
      <c r="AK44" s="128"/>
      <c r="AL44" s="129">
        <v>41939.942000000265</v>
      </c>
      <c r="AM44" s="299"/>
      <c r="AN44" s="377"/>
      <c r="AO44" s="128"/>
      <c r="AP44" s="129">
        <v>9019.050844000107</v>
      </c>
      <c r="AQ44" s="102"/>
      <c r="AR44" s="377"/>
      <c r="AS44" s="128"/>
      <c r="AT44" s="129">
        <v>84572.182361101</v>
      </c>
      <c r="AU44" s="102"/>
      <c r="AV44" s="75"/>
      <c r="AW44" s="128"/>
      <c r="AX44" s="129">
        <v>671.4480973222344</v>
      </c>
      <c r="AY44" s="102"/>
      <c r="AZ44" s="377"/>
      <c r="BA44" s="128"/>
      <c r="BB44" s="129">
        <v>35.85708999999372</v>
      </c>
      <c r="BC44" s="102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3.5" thickBot="1">
      <c r="A45" s="16">
        <v>46</v>
      </c>
      <c r="B45" s="61" t="s">
        <v>640</v>
      </c>
      <c r="C45" s="56">
        <v>419</v>
      </c>
      <c r="D45" s="68"/>
      <c r="E45" s="75" t="str">
        <f>VLOOKUP($A45&amp;E$1,TextDF,SprachwahlCode+1,FALSE)</f>
        <v>Gesamtaufwand</v>
      </c>
      <c r="F45" s="75"/>
      <c r="G45" s="75"/>
      <c r="H45" s="76"/>
      <c r="I45" s="127"/>
      <c r="J45" s="131">
        <f t="shared" si="4"/>
        <v>30145944.574670002</v>
      </c>
      <c r="K45" s="435"/>
      <c r="L45" s="98"/>
      <c r="M45" s="99"/>
      <c r="N45" s="99"/>
      <c r="O45" s="100"/>
      <c r="P45" s="76"/>
      <c r="Q45" s="127"/>
      <c r="R45" s="131">
        <v>29349359.405059483</v>
      </c>
      <c r="S45" s="435"/>
      <c r="T45" s="377"/>
      <c r="U45" s="128"/>
      <c r="V45" s="131">
        <v>10292814.91008</v>
      </c>
      <c r="W45" s="102"/>
      <c r="X45" s="81"/>
      <c r="Y45" s="92"/>
      <c r="Z45" s="132">
        <v>9336127</v>
      </c>
      <c r="AA45" s="344"/>
      <c r="AB45" s="377"/>
      <c r="AC45" s="128"/>
      <c r="AD45" s="131">
        <v>3042556.3659800002</v>
      </c>
      <c r="AE45" s="102"/>
      <c r="AF45" s="377"/>
      <c r="AG45" s="128"/>
      <c r="AH45" s="131">
        <v>3099871.3172700005</v>
      </c>
      <c r="AI45" s="102"/>
      <c r="AJ45" s="377"/>
      <c r="AK45" s="128"/>
      <c r="AL45" s="131">
        <v>1923796.1330000001</v>
      </c>
      <c r="AM45" s="299"/>
      <c r="AN45" s="377"/>
      <c r="AO45" s="128"/>
      <c r="AP45" s="131">
        <v>551728.0355400001</v>
      </c>
      <c r="AQ45" s="102"/>
      <c r="AR45" s="377"/>
      <c r="AS45" s="128"/>
      <c r="AT45" s="131">
        <v>1218492.7123</v>
      </c>
      <c r="AU45" s="102"/>
      <c r="AV45" s="75"/>
      <c r="AW45" s="128"/>
      <c r="AX45" s="131">
        <v>602747.907</v>
      </c>
      <c r="AY45" s="102"/>
      <c r="AZ45" s="377"/>
      <c r="BA45" s="128"/>
      <c r="BB45" s="131">
        <v>77810.19350000001</v>
      </c>
      <c r="BC45" s="102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3" customHeight="1">
      <c r="A46" s="16"/>
      <c r="B46" s="61"/>
      <c r="C46" s="56"/>
      <c r="D46" s="20"/>
      <c r="E46" s="20"/>
      <c r="F46" s="20"/>
      <c r="G46" s="20"/>
      <c r="H46" s="57"/>
      <c r="I46" s="112"/>
      <c r="J46" s="112"/>
      <c r="K46" s="89"/>
      <c r="L46" s="133"/>
      <c r="M46" s="134"/>
      <c r="N46" s="134"/>
      <c r="O46" s="135"/>
      <c r="P46" s="57"/>
      <c r="Q46" s="112"/>
      <c r="R46" s="112"/>
      <c r="S46" s="89"/>
      <c r="T46" s="376"/>
      <c r="U46" s="137"/>
      <c r="V46" s="137"/>
      <c r="W46" s="136"/>
      <c r="X46" s="94"/>
      <c r="Y46" s="138"/>
      <c r="Z46" s="138"/>
      <c r="AA46" s="345"/>
      <c r="AB46" s="376"/>
      <c r="AC46" s="137"/>
      <c r="AD46" s="137"/>
      <c r="AE46" s="136"/>
      <c r="AF46" s="376"/>
      <c r="AG46" s="137"/>
      <c r="AH46" s="137"/>
      <c r="AI46" s="136"/>
      <c r="AJ46" s="376"/>
      <c r="AK46" s="137"/>
      <c r="AL46" s="137"/>
      <c r="AM46" s="68"/>
      <c r="AN46" s="376"/>
      <c r="AO46" s="137"/>
      <c r="AP46" s="137"/>
      <c r="AQ46" s="136"/>
      <c r="AR46" s="376"/>
      <c r="AS46" s="137"/>
      <c r="AT46" s="137"/>
      <c r="AU46" s="136"/>
      <c r="AV46" s="68"/>
      <c r="AW46" s="137"/>
      <c r="AX46" s="137"/>
      <c r="AY46" s="136"/>
      <c r="AZ46" s="376"/>
      <c r="BA46" s="137"/>
      <c r="BB46" s="137"/>
      <c r="BC46" s="136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2.75">
      <c r="A47" s="16">
        <v>48</v>
      </c>
      <c r="B47" s="61"/>
      <c r="C47" s="56"/>
      <c r="D47" s="27" t="str">
        <f>VLOOKUP($A47&amp;D$1,TextDF,SprachwahlCode+1,FALSE)</f>
        <v>II.  Bilanzkennziffern</v>
      </c>
      <c r="E47" s="20"/>
      <c r="F47" s="20"/>
      <c r="G47" s="20"/>
      <c r="H47" s="57"/>
      <c r="I47" s="112"/>
      <c r="J47" s="112"/>
      <c r="K47" s="89"/>
      <c r="L47" s="133"/>
      <c r="M47" s="134"/>
      <c r="N47" s="134"/>
      <c r="O47" s="135"/>
      <c r="P47" s="57"/>
      <c r="Q47" s="112"/>
      <c r="R47" s="112"/>
      <c r="S47" s="89"/>
      <c r="T47" s="376"/>
      <c r="U47" s="137"/>
      <c r="V47" s="137"/>
      <c r="W47" s="136"/>
      <c r="X47" s="94"/>
      <c r="Y47" s="138"/>
      <c r="Z47" s="138"/>
      <c r="AA47" s="345"/>
      <c r="AB47" s="376"/>
      <c r="AC47" s="137"/>
      <c r="AD47" s="137"/>
      <c r="AE47" s="136"/>
      <c r="AF47" s="376"/>
      <c r="AG47" s="137"/>
      <c r="AH47" s="137"/>
      <c r="AI47" s="136"/>
      <c r="AJ47" s="376"/>
      <c r="AK47" s="137"/>
      <c r="AL47" s="137"/>
      <c r="AM47" s="68"/>
      <c r="AN47" s="376"/>
      <c r="AO47" s="137"/>
      <c r="AP47" s="137"/>
      <c r="AQ47" s="136"/>
      <c r="AR47" s="376"/>
      <c r="AS47" s="137"/>
      <c r="AT47" s="137"/>
      <c r="AU47" s="136"/>
      <c r="AV47" s="68"/>
      <c r="AW47" s="137"/>
      <c r="AX47" s="137"/>
      <c r="AY47" s="136"/>
      <c r="AZ47" s="376"/>
      <c r="BA47" s="137"/>
      <c r="BB47" s="137"/>
      <c r="BC47" s="136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2.75">
      <c r="A48" s="16">
        <v>49</v>
      </c>
      <c r="B48" s="61"/>
      <c r="C48" s="56"/>
      <c r="D48" s="27" t="str">
        <f>VLOOKUP($A48&amp;D$1,TextDF,SprachwahlCode+1,FALSE)</f>
        <v>Aktiven</v>
      </c>
      <c r="E48" s="20"/>
      <c r="F48" s="20"/>
      <c r="G48" s="20"/>
      <c r="H48" s="57"/>
      <c r="I48" s="112"/>
      <c r="J48" s="112"/>
      <c r="K48" s="89"/>
      <c r="L48" s="133"/>
      <c r="M48" s="134"/>
      <c r="N48" s="134"/>
      <c r="O48" s="135"/>
      <c r="P48" s="57"/>
      <c r="Q48" s="112"/>
      <c r="R48" s="112"/>
      <c r="S48" s="89"/>
      <c r="T48" s="376"/>
      <c r="U48" s="137"/>
      <c r="V48" s="137"/>
      <c r="W48" s="136"/>
      <c r="X48" s="94"/>
      <c r="Y48" s="138"/>
      <c r="Z48" s="138"/>
      <c r="AA48" s="345"/>
      <c r="AB48" s="376"/>
      <c r="AC48" s="137"/>
      <c r="AD48" s="137"/>
      <c r="AE48" s="136"/>
      <c r="AF48" s="376"/>
      <c r="AG48" s="137"/>
      <c r="AH48" s="137"/>
      <c r="AI48" s="136"/>
      <c r="AJ48" s="376"/>
      <c r="AK48" s="137"/>
      <c r="AL48" s="137"/>
      <c r="AM48" s="68"/>
      <c r="AN48" s="376"/>
      <c r="AO48" s="137"/>
      <c r="AP48" s="137"/>
      <c r="AQ48" s="136"/>
      <c r="AR48" s="376"/>
      <c r="AS48" s="137"/>
      <c r="AT48" s="137"/>
      <c r="AU48" s="136"/>
      <c r="AV48" s="68"/>
      <c r="AW48" s="137"/>
      <c r="AX48" s="137"/>
      <c r="AY48" s="136"/>
      <c r="AZ48" s="376"/>
      <c r="BA48" s="137"/>
      <c r="BB48" s="137"/>
      <c r="BC48" s="136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2.75">
      <c r="A49" s="16">
        <v>50</v>
      </c>
      <c r="B49" s="61"/>
      <c r="C49" s="56"/>
      <c r="D49" s="20"/>
      <c r="E49" s="62" t="str">
        <f>VLOOKUP($A49&amp;E$1,TextDF,SprachwahlCode+1,FALSE)</f>
        <v>Kapitalanlagen</v>
      </c>
      <c r="F49" s="20"/>
      <c r="G49" s="20"/>
      <c r="H49" s="57"/>
      <c r="I49" s="139"/>
      <c r="J49" s="139"/>
      <c r="K49" s="139"/>
      <c r="L49" s="98"/>
      <c r="M49" s="99"/>
      <c r="N49" s="99"/>
      <c r="O49" s="100"/>
      <c r="P49" s="57"/>
      <c r="Q49" s="139"/>
      <c r="R49" s="139"/>
      <c r="S49" s="139"/>
      <c r="T49" s="376"/>
      <c r="U49" s="140"/>
      <c r="V49" s="140"/>
      <c r="W49" s="114"/>
      <c r="X49" s="94"/>
      <c r="Y49" s="141"/>
      <c r="Z49" s="141"/>
      <c r="AA49" s="344"/>
      <c r="AB49" s="376"/>
      <c r="AC49" s="140"/>
      <c r="AD49" s="140"/>
      <c r="AE49" s="114"/>
      <c r="AF49" s="376"/>
      <c r="AG49" s="140"/>
      <c r="AH49" s="140"/>
      <c r="AI49" s="114"/>
      <c r="AJ49" s="376"/>
      <c r="AK49" s="140"/>
      <c r="AL49" s="140"/>
      <c r="AM49" s="140"/>
      <c r="AN49" s="376"/>
      <c r="AO49" s="140"/>
      <c r="AP49" s="140"/>
      <c r="AQ49" s="114"/>
      <c r="AR49" s="376"/>
      <c r="AS49" s="140"/>
      <c r="AT49" s="140"/>
      <c r="AU49" s="114"/>
      <c r="AV49" s="68"/>
      <c r="AW49" s="140"/>
      <c r="AX49" s="140"/>
      <c r="AY49" s="114"/>
      <c r="AZ49" s="376"/>
      <c r="BA49" s="140"/>
      <c r="BB49" s="140"/>
      <c r="BC49" s="114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2.75">
      <c r="A50" s="16">
        <v>51</v>
      </c>
      <c r="B50" s="61">
        <v>421</v>
      </c>
      <c r="C50" s="56">
        <v>420</v>
      </c>
      <c r="D50" s="68"/>
      <c r="E50" s="68"/>
      <c r="F50" s="75" t="str">
        <f aca="true" t="shared" si="5" ref="F50:F60">VLOOKUP($A50&amp;F$1,TextDF,SprachwahlCode+1,FALSE)</f>
        <v>Flüssige Mittel und Festgelder</v>
      </c>
      <c r="G50" s="75"/>
      <c r="H50" s="76"/>
      <c r="I50" s="96">
        <f aca="true" t="shared" si="6" ref="I50:I60">MAX($J$3,$K$5)*U50+MAX($K$3,$K$5)*Y50+MAX($H$4,$K$5)*AC50+MAX($I$4,$K$5)*AG50+MAX($J$4,$K$5)*AK50+MAX($H$5,$K$5)*AS50+MAX($K$4,$K$5)*AO50+MAX($I$5,$K$5)*AW50+MAX($J$5,$K$5)*BA50</f>
        <v>4818839.864759999</v>
      </c>
      <c r="J50" s="142" t="str">
        <f aca="true" t="shared" si="7" ref="J50:J59">VLOOKUP($A50&amp;J$1,TextDF,SprachwahlCode+1,FALSE)</f>
        <v>in %:</v>
      </c>
      <c r="K50" s="332">
        <f aca="true" t="shared" si="8" ref="K50:K60">IF(J$60&gt;0,I50/J$60,0)</f>
        <v>0.027574811769228536</v>
      </c>
      <c r="L50" s="144"/>
      <c r="M50" s="145"/>
      <c r="N50" s="145"/>
      <c r="O50" s="146"/>
      <c r="P50" s="76"/>
      <c r="Q50" s="96">
        <v>4197496.12245</v>
      </c>
      <c r="R50" s="142" t="str">
        <f aca="true" t="shared" si="9" ref="R50:R59">$J50</f>
        <v>in %:</v>
      </c>
      <c r="S50" s="332">
        <v>0.02571482178248837</v>
      </c>
      <c r="T50" s="377"/>
      <c r="U50" s="101">
        <v>1085548.8808499998</v>
      </c>
      <c r="V50" s="147" t="str">
        <f aca="true" t="shared" si="10" ref="V50:V59">$J50</f>
        <v>in %:</v>
      </c>
      <c r="W50" s="143">
        <v>0.01729938362787144</v>
      </c>
      <c r="X50" s="81"/>
      <c r="Y50" s="82">
        <v>1660415</v>
      </c>
      <c r="Z50" s="147" t="str">
        <f aca="true" t="shared" si="11" ref="Z50:Z59">$J50</f>
        <v>in %:</v>
      </c>
      <c r="AA50" s="346">
        <v>0.0307161108708392</v>
      </c>
      <c r="AB50" s="377"/>
      <c r="AC50" s="101">
        <v>390617</v>
      </c>
      <c r="AD50" s="147" t="str">
        <f aca="true" t="shared" si="12" ref="AD50:AD59">$J50</f>
        <v>in %:</v>
      </c>
      <c r="AE50" s="143">
        <v>0.02337741833685346</v>
      </c>
      <c r="AF50" s="377"/>
      <c r="AG50" s="101">
        <v>1060692.2073099995</v>
      </c>
      <c r="AH50" s="147" t="str">
        <f aca="true" t="shared" si="13" ref="AH50:AH59">$J50</f>
        <v>in %:</v>
      </c>
      <c r="AI50" s="143">
        <v>0.06557668788798722</v>
      </c>
      <c r="AJ50" s="377"/>
      <c r="AK50" s="101">
        <v>197291.67</v>
      </c>
      <c r="AL50" s="147" t="str">
        <f aca="true" t="shared" si="14" ref="AL50:AL59">$J50</f>
        <v>in %:</v>
      </c>
      <c r="AM50" s="332">
        <v>0.01968056074812699</v>
      </c>
      <c r="AN50" s="377"/>
      <c r="AO50" s="101">
        <v>117882.30611</v>
      </c>
      <c r="AP50" s="147" t="str">
        <f aca="true" t="shared" si="15" ref="AP50:AP59">$J50</f>
        <v>in %:</v>
      </c>
      <c r="AQ50" s="143">
        <v>0.03641958942895316</v>
      </c>
      <c r="AR50" s="377"/>
      <c r="AS50" s="101">
        <v>112637.63247999999</v>
      </c>
      <c r="AT50" s="147" t="str">
        <f aca="true" t="shared" si="16" ref="AT50:AT59">$J50</f>
        <v>in %:</v>
      </c>
      <c r="AU50" s="143">
        <v>0.013458430825811968</v>
      </c>
      <c r="AV50" s="75"/>
      <c r="AW50" s="101">
        <v>151947.44199999998</v>
      </c>
      <c r="AX50" s="147" t="str">
        <f aca="true" t="shared" si="17" ref="AX50:AX59">$J50</f>
        <v>in %:</v>
      </c>
      <c r="AY50" s="143">
        <v>0.04651586460723887</v>
      </c>
      <c r="AZ50" s="377"/>
      <c r="BA50" s="101">
        <v>41807.72601</v>
      </c>
      <c r="BB50" s="147" t="str">
        <f aca="true" t="shared" si="18" ref="BB50:BB59">$J50</f>
        <v>in %:</v>
      </c>
      <c r="BC50" s="143">
        <v>0.25147919482300607</v>
      </c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2.75">
      <c r="A51" s="16">
        <v>52</v>
      </c>
      <c r="B51" s="61" t="s">
        <v>641</v>
      </c>
      <c r="C51" s="56">
        <v>421</v>
      </c>
      <c r="D51" s="68"/>
      <c r="E51" s="68"/>
      <c r="F51" s="75" t="str">
        <f t="shared" si="5"/>
        <v>Festverzinsliche Wertpapiere in Schweizer Franken</v>
      </c>
      <c r="G51" s="75"/>
      <c r="H51" s="76"/>
      <c r="I51" s="96">
        <f t="shared" si="6"/>
        <v>67199200.15574999</v>
      </c>
      <c r="J51" s="148" t="str">
        <f t="shared" si="7"/>
        <v>in %:</v>
      </c>
      <c r="K51" s="332">
        <f t="shared" si="8"/>
        <v>0.3845334867606785</v>
      </c>
      <c r="L51" s="144"/>
      <c r="M51" s="145"/>
      <c r="N51" s="145"/>
      <c r="O51" s="146"/>
      <c r="P51" s="76"/>
      <c r="Q51" s="96">
        <v>66869842.852809995</v>
      </c>
      <c r="R51" s="148" t="str">
        <f t="shared" si="9"/>
        <v>in %:</v>
      </c>
      <c r="S51" s="332">
        <v>0.4096599595139938</v>
      </c>
      <c r="T51" s="377"/>
      <c r="U51" s="96">
        <v>25586279.009219997</v>
      </c>
      <c r="V51" s="149" t="str">
        <f t="shared" si="10"/>
        <v>in %:</v>
      </c>
      <c r="W51" s="143">
        <v>0.4077447492218574</v>
      </c>
      <c r="X51" s="81"/>
      <c r="Y51" s="104">
        <v>12403449</v>
      </c>
      <c r="Z51" s="149" t="str">
        <f t="shared" si="11"/>
        <v>in %:</v>
      </c>
      <c r="AA51" s="347">
        <v>0.229452103639632</v>
      </c>
      <c r="AB51" s="377"/>
      <c r="AC51" s="96">
        <v>7544022</v>
      </c>
      <c r="AD51" s="149" t="str">
        <f t="shared" si="12"/>
        <v>in %:</v>
      </c>
      <c r="AE51" s="143">
        <v>0.45149022760511165</v>
      </c>
      <c r="AF51" s="377"/>
      <c r="AG51" s="96">
        <v>7347964.22116</v>
      </c>
      <c r="AH51" s="149" t="str">
        <f t="shared" si="13"/>
        <v>in %:</v>
      </c>
      <c r="AI51" s="143">
        <v>0.4542836772272795</v>
      </c>
      <c r="AJ51" s="377"/>
      <c r="AK51" s="96">
        <v>5666484.211999999</v>
      </c>
      <c r="AL51" s="149" t="str">
        <f t="shared" si="14"/>
        <v>in %:</v>
      </c>
      <c r="AM51" s="332">
        <v>0.5652523837553226</v>
      </c>
      <c r="AN51" s="377"/>
      <c r="AO51" s="96">
        <v>1879321.6233199998</v>
      </c>
      <c r="AP51" s="149" t="str">
        <f t="shared" si="15"/>
        <v>in %:</v>
      </c>
      <c r="AQ51" s="143">
        <v>0.5806140394165737</v>
      </c>
      <c r="AR51" s="377"/>
      <c r="AS51" s="96">
        <v>4685155.497680003</v>
      </c>
      <c r="AT51" s="149" t="str">
        <f t="shared" si="16"/>
        <v>in %:</v>
      </c>
      <c r="AU51" s="143">
        <v>0.559802614680267</v>
      </c>
      <c r="AV51" s="75"/>
      <c r="AW51" s="96">
        <v>1995397.838</v>
      </c>
      <c r="AX51" s="149" t="str">
        <f t="shared" si="17"/>
        <v>in %:</v>
      </c>
      <c r="AY51" s="143">
        <v>0.6108536902515619</v>
      </c>
      <c r="AZ51" s="377"/>
      <c r="BA51" s="96">
        <v>91126.75437000001</v>
      </c>
      <c r="BB51" s="149" t="str">
        <f t="shared" si="18"/>
        <v>in %:</v>
      </c>
      <c r="BC51" s="143">
        <v>0.5481399014698876</v>
      </c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2.75">
      <c r="A52" s="16">
        <v>53</v>
      </c>
      <c r="B52" s="61" t="s">
        <v>642</v>
      </c>
      <c r="C52" s="56" t="s">
        <v>256</v>
      </c>
      <c r="D52" s="68"/>
      <c r="E52" s="68"/>
      <c r="F52" s="75" t="str">
        <f t="shared" si="5"/>
        <v>Festverzinsliche Wertpapiere in ausländischen Währungen</v>
      </c>
      <c r="G52" s="75"/>
      <c r="H52" s="76"/>
      <c r="I52" s="96">
        <f t="shared" si="6"/>
        <v>47331846.03543001</v>
      </c>
      <c r="J52" s="148" t="str">
        <f t="shared" si="7"/>
        <v>in %:</v>
      </c>
      <c r="K52" s="332">
        <f>IF(J$60&gt;0,I52/J$60,0)</f>
        <v>0.2708466730056181</v>
      </c>
      <c r="L52" s="144"/>
      <c r="M52" s="145"/>
      <c r="N52" s="145"/>
      <c r="O52" s="146"/>
      <c r="P52" s="76"/>
      <c r="Q52" s="96">
        <v>41294669.99252</v>
      </c>
      <c r="R52" s="148" t="str">
        <f t="shared" si="9"/>
        <v>in %:</v>
      </c>
      <c r="S52" s="332">
        <v>0.2529805980629518</v>
      </c>
      <c r="T52" s="377"/>
      <c r="U52" s="96">
        <v>21711932.339470007</v>
      </c>
      <c r="V52" s="149" t="str">
        <f t="shared" si="10"/>
        <v>in %:</v>
      </c>
      <c r="W52" s="143">
        <v>0.3460028870821344</v>
      </c>
      <c r="X52" s="81"/>
      <c r="Y52" s="104">
        <v>17739067</v>
      </c>
      <c r="Z52" s="149" t="str">
        <f t="shared" si="11"/>
        <v>in %:</v>
      </c>
      <c r="AA52" s="347">
        <v>0.3281560023953318</v>
      </c>
      <c r="AB52" s="377"/>
      <c r="AC52" s="96">
        <v>2672836</v>
      </c>
      <c r="AD52" s="149" t="str">
        <f t="shared" si="12"/>
        <v>in %:</v>
      </c>
      <c r="AE52" s="143">
        <v>0.15996232964208432</v>
      </c>
      <c r="AF52" s="377"/>
      <c r="AG52" s="96">
        <v>1984541</v>
      </c>
      <c r="AH52" s="149" t="str">
        <f t="shared" si="13"/>
        <v>in %:</v>
      </c>
      <c r="AI52" s="143">
        <v>0.1226931100851194</v>
      </c>
      <c r="AJ52" s="377"/>
      <c r="AK52" s="96">
        <v>929352.724</v>
      </c>
      <c r="AL52" s="149" t="str">
        <f t="shared" si="14"/>
        <v>in %:</v>
      </c>
      <c r="AM52" s="332">
        <v>0.09270631010989615</v>
      </c>
      <c r="AN52" s="377"/>
      <c r="AO52" s="96">
        <v>427993.85063</v>
      </c>
      <c r="AP52" s="149" t="str">
        <f t="shared" si="15"/>
        <v>in %:</v>
      </c>
      <c r="AQ52" s="143">
        <v>0.13222815902088145</v>
      </c>
      <c r="AR52" s="377"/>
      <c r="AS52" s="96">
        <v>1680986.4123300002</v>
      </c>
      <c r="AT52" s="149" t="str">
        <f t="shared" si="16"/>
        <v>in %:</v>
      </c>
      <c r="AU52" s="143">
        <v>0.20085151695185155</v>
      </c>
      <c r="AV52" s="75"/>
      <c r="AW52" s="96">
        <v>185136.709</v>
      </c>
      <c r="AX52" s="149" t="str">
        <f t="shared" si="17"/>
        <v>in %:</v>
      </c>
      <c r="AY52" s="143">
        <v>0.05667613732960231</v>
      </c>
      <c r="AZ52" s="377"/>
      <c r="BA52" s="96">
        <v>0</v>
      </c>
      <c r="BB52" s="149" t="str">
        <f t="shared" si="18"/>
        <v>in %:</v>
      </c>
      <c r="BC52" s="143">
        <v>0</v>
      </c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2.75">
      <c r="A53" s="16">
        <v>54</v>
      </c>
      <c r="B53" s="61">
        <v>423</v>
      </c>
      <c r="C53" s="56">
        <v>422</v>
      </c>
      <c r="D53" s="68"/>
      <c r="E53" s="68"/>
      <c r="F53" s="75" t="str">
        <f t="shared" si="5"/>
        <v>Hypotheken und andere Nominalwertforderungen</v>
      </c>
      <c r="G53" s="75"/>
      <c r="H53" s="76"/>
      <c r="I53" s="96">
        <f t="shared" si="6"/>
        <v>21156976.54567</v>
      </c>
      <c r="J53" s="148" t="str">
        <f t="shared" si="7"/>
        <v>in %:</v>
      </c>
      <c r="K53" s="332">
        <f t="shared" si="8"/>
        <v>0.12106641063530946</v>
      </c>
      <c r="L53" s="144"/>
      <c r="M53" s="145"/>
      <c r="N53" s="145"/>
      <c r="O53" s="146"/>
      <c r="P53" s="76"/>
      <c r="Q53" s="96">
        <v>20823326.6031</v>
      </c>
      <c r="R53" s="148" t="str">
        <f t="shared" si="9"/>
        <v>in %:</v>
      </c>
      <c r="S53" s="332">
        <v>0.127568463888115</v>
      </c>
      <c r="T53" s="377"/>
      <c r="U53" s="96">
        <v>4005965.66059</v>
      </c>
      <c r="V53" s="149" t="str">
        <f t="shared" si="10"/>
        <v>in %:</v>
      </c>
      <c r="W53" s="143">
        <v>0.063839351672826</v>
      </c>
      <c r="X53" s="81"/>
      <c r="Y53" s="104">
        <v>8293020</v>
      </c>
      <c r="Z53" s="149" t="str">
        <f t="shared" si="11"/>
        <v>in %:</v>
      </c>
      <c r="AA53" s="347">
        <v>0.15341304539773906</v>
      </c>
      <c r="AB53" s="377"/>
      <c r="AC53" s="96">
        <v>2861129</v>
      </c>
      <c r="AD53" s="149" t="str">
        <f t="shared" si="12"/>
        <v>in %:</v>
      </c>
      <c r="AE53" s="143">
        <v>0.17123117925923143</v>
      </c>
      <c r="AF53" s="377"/>
      <c r="AG53" s="96">
        <v>3027261.11693</v>
      </c>
      <c r="AH53" s="149" t="str">
        <f t="shared" si="13"/>
        <v>in %:</v>
      </c>
      <c r="AI53" s="143">
        <v>0.18715868378425743</v>
      </c>
      <c r="AJ53" s="377"/>
      <c r="AK53" s="96">
        <v>1517772.876</v>
      </c>
      <c r="AL53" s="149" t="str">
        <f t="shared" si="14"/>
        <v>in %:</v>
      </c>
      <c r="AM53" s="332">
        <v>0.15140335771894176</v>
      </c>
      <c r="AN53" s="377"/>
      <c r="AO53" s="96">
        <v>326500.827</v>
      </c>
      <c r="AP53" s="149" t="str">
        <f t="shared" si="15"/>
        <v>in %:</v>
      </c>
      <c r="AQ53" s="143">
        <v>0.10087201769244097</v>
      </c>
      <c r="AR53" s="377"/>
      <c r="AS53" s="96">
        <v>860842.69815</v>
      </c>
      <c r="AT53" s="149" t="str">
        <f t="shared" si="16"/>
        <v>in %:</v>
      </c>
      <c r="AU53" s="143">
        <v>0.10285720367048953</v>
      </c>
      <c r="AV53" s="75"/>
      <c r="AW53" s="96">
        <v>264484.36699999997</v>
      </c>
      <c r="AX53" s="149" t="str">
        <f t="shared" si="17"/>
        <v>in %:</v>
      </c>
      <c r="AY53" s="143">
        <v>0.08096693727889986</v>
      </c>
      <c r="AZ53" s="377"/>
      <c r="BA53" s="96">
        <v>0</v>
      </c>
      <c r="BB53" s="149" t="str">
        <f t="shared" si="18"/>
        <v>in %:</v>
      </c>
      <c r="BC53" s="143">
        <v>0</v>
      </c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2.75">
      <c r="A54" s="16">
        <v>55</v>
      </c>
      <c r="B54" s="61" t="s">
        <v>643</v>
      </c>
      <c r="C54" s="56">
        <v>423</v>
      </c>
      <c r="D54" s="68"/>
      <c r="E54" s="68"/>
      <c r="F54" s="75" t="str">
        <f t="shared" si="5"/>
        <v>Schweizerische und ausländische Aktien</v>
      </c>
      <c r="G54" s="75"/>
      <c r="H54" s="76"/>
      <c r="I54" s="96">
        <f t="shared" si="6"/>
        <v>3768198.28181</v>
      </c>
      <c r="J54" s="148" t="str">
        <f t="shared" si="7"/>
        <v>in %:</v>
      </c>
      <c r="K54" s="332">
        <f t="shared" si="8"/>
        <v>0.02156273319848453</v>
      </c>
      <c r="L54" s="144"/>
      <c r="M54" s="145"/>
      <c r="N54" s="145"/>
      <c r="O54" s="146"/>
      <c r="P54" s="76"/>
      <c r="Q54" s="96">
        <v>2922589.25776</v>
      </c>
      <c r="R54" s="148" t="str">
        <f t="shared" si="9"/>
        <v>in %:</v>
      </c>
      <c r="S54" s="332">
        <v>0.017904450585375997</v>
      </c>
      <c r="T54" s="377"/>
      <c r="U54" s="96">
        <v>602321.4242100001</v>
      </c>
      <c r="V54" s="149" t="str">
        <f t="shared" si="10"/>
        <v>in %:</v>
      </c>
      <c r="W54" s="143">
        <v>0.009598636752806419</v>
      </c>
      <c r="X54" s="81"/>
      <c r="Y54" s="104">
        <v>1679219</v>
      </c>
      <c r="Z54" s="149" t="str">
        <f t="shared" si="11"/>
        <v>in %:</v>
      </c>
      <c r="AA54" s="347">
        <v>0.031063967128952538</v>
      </c>
      <c r="AB54" s="377"/>
      <c r="AC54" s="96">
        <v>444628</v>
      </c>
      <c r="AD54" s="149" t="str">
        <f t="shared" si="12"/>
        <v>in %:</v>
      </c>
      <c r="AE54" s="143">
        <v>0.026609837155777857</v>
      </c>
      <c r="AF54" s="377"/>
      <c r="AG54" s="96">
        <v>379813.73195</v>
      </c>
      <c r="AH54" s="149" t="str">
        <f t="shared" si="13"/>
        <v>in %:</v>
      </c>
      <c r="AI54" s="143">
        <v>0.02348176632580601</v>
      </c>
      <c r="AJ54" s="377"/>
      <c r="AK54" s="96">
        <v>228747.407</v>
      </c>
      <c r="AL54" s="149" t="str">
        <f t="shared" si="14"/>
        <v>in %:</v>
      </c>
      <c r="AM54" s="332">
        <v>0.022818384777421312</v>
      </c>
      <c r="AN54" s="377"/>
      <c r="AO54" s="96">
        <v>36147.92535</v>
      </c>
      <c r="AP54" s="149" t="str">
        <f t="shared" si="15"/>
        <v>in %:</v>
      </c>
      <c r="AQ54" s="143">
        <v>0.011167855833486864</v>
      </c>
      <c r="AR54" s="377"/>
      <c r="AS54" s="96">
        <v>267036.2673</v>
      </c>
      <c r="AT54" s="149" t="str">
        <f t="shared" si="16"/>
        <v>in %:</v>
      </c>
      <c r="AU54" s="143">
        <v>0.03190664658259945</v>
      </c>
      <c r="AV54" s="75"/>
      <c r="AW54" s="96">
        <v>130284.526</v>
      </c>
      <c r="AX54" s="149" t="str">
        <f t="shared" si="17"/>
        <v>in %:</v>
      </c>
      <c r="AY54" s="143">
        <v>0.03988416844710221</v>
      </c>
      <c r="AZ54" s="377"/>
      <c r="BA54" s="96">
        <v>0</v>
      </c>
      <c r="BB54" s="149" t="str">
        <f t="shared" si="18"/>
        <v>in %:</v>
      </c>
      <c r="BC54" s="143">
        <v>0</v>
      </c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ht="12.75">
      <c r="A55" s="16">
        <v>56</v>
      </c>
      <c r="B55" s="61" t="s">
        <v>644</v>
      </c>
      <c r="C55" s="56" t="s">
        <v>258</v>
      </c>
      <c r="D55" s="68"/>
      <c r="E55" s="68"/>
      <c r="F55" s="75" t="str">
        <f t="shared" si="5"/>
        <v>Anteile an Anlagefonds</v>
      </c>
      <c r="G55" s="75"/>
      <c r="H55" s="76"/>
      <c r="I55" s="96">
        <f t="shared" si="6"/>
        <v>2908270.73127</v>
      </c>
      <c r="J55" s="148" t="str">
        <f t="shared" si="7"/>
        <v>in %:</v>
      </c>
      <c r="K55" s="332">
        <f>IF(J$60&gt;0,I55/J$60,0)</f>
        <v>0.016641976126907668</v>
      </c>
      <c r="L55" s="144"/>
      <c r="M55" s="145"/>
      <c r="N55" s="145"/>
      <c r="O55" s="146"/>
      <c r="P55" s="76"/>
      <c r="Q55" s="96">
        <v>1614995.44876</v>
      </c>
      <c r="R55" s="148" t="str">
        <f t="shared" si="9"/>
        <v>in %:</v>
      </c>
      <c r="S55" s="332">
        <v>0.009893831687485479</v>
      </c>
      <c r="T55" s="377"/>
      <c r="U55" s="96">
        <v>940468.96544</v>
      </c>
      <c r="V55" s="149" t="str">
        <f t="shared" si="10"/>
        <v>in %:</v>
      </c>
      <c r="W55" s="143">
        <v>0.014987379850195836</v>
      </c>
      <c r="X55" s="81"/>
      <c r="Y55" s="104">
        <v>174438</v>
      </c>
      <c r="Z55" s="149" t="str">
        <f t="shared" si="11"/>
        <v>in %:</v>
      </c>
      <c r="AA55" s="347">
        <v>0.0032269384148465585</v>
      </c>
      <c r="AB55" s="377"/>
      <c r="AC55" s="96">
        <v>333122</v>
      </c>
      <c r="AD55" s="149" t="str">
        <f t="shared" si="12"/>
        <v>in %:</v>
      </c>
      <c r="AE55" s="143">
        <v>0.01993649111843391</v>
      </c>
      <c r="AF55" s="377"/>
      <c r="AG55" s="96">
        <v>351268.99689000007</v>
      </c>
      <c r="AH55" s="149" t="str">
        <f t="shared" si="13"/>
        <v>in %:</v>
      </c>
      <c r="AI55" s="143">
        <v>0.021717004438262674</v>
      </c>
      <c r="AJ55" s="377"/>
      <c r="AK55" s="96">
        <v>619976.597</v>
      </c>
      <c r="AL55" s="149" t="str">
        <f t="shared" si="14"/>
        <v>in %:</v>
      </c>
      <c r="AM55" s="332">
        <v>0.0618449176271636</v>
      </c>
      <c r="AN55" s="377"/>
      <c r="AO55" s="96">
        <v>0</v>
      </c>
      <c r="AP55" s="149" t="str">
        <f t="shared" si="15"/>
        <v>in %:</v>
      </c>
      <c r="AQ55" s="143">
        <v>0</v>
      </c>
      <c r="AR55" s="377"/>
      <c r="AS55" s="96">
        <v>254646.50569999972</v>
      </c>
      <c r="AT55" s="149" t="str">
        <f t="shared" si="16"/>
        <v>in %:</v>
      </c>
      <c r="AU55" s="143">
        <v>0.03042626435358276</v>
      </c>
      <c r="AV55" s="75"/>
      <c r="AW55" s="96">
        <v>216266.705</v>
      </c>
      <c r="AX55" s="149" t="str">
        <f t="shared" si="17"/>
        <v>in %:</v>
      </c>
      <c r="AY55" s="143">
        <v>0.06620600278900167</v>
      </c>
      <c r="AZ55" s="377"/>
      <c r="BA55" s="96">
        <v>18082.961239999997</v>
      </c>
      <c r="BB55" s="149" t="str">
        <f t="shared" si="18"/>
        <v>in %:</v>
      </c>
      <c r="BC55" s="143">
        <v>0.10877148715438655</v>
      </c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2.75">
      <c r="A56" s="16">
        <v>57</v>
      </c>
      <c r="B56" s="61">
        <v>425</v>
      </c>
      <c r="C56" s="56">
        <v>424</v>
      </c>
      <c r="D56" s="68"/>
      <c r="E56" s="68"/>
      <c r="F56" s="75" t="str">
        <f t="shared" si="5"/>
        <v>Private Equity und Hedge Funds</v>
      </c>
      <c r="G56" s="75"/>
      <c r="H56" s="76"/>
      <c r="I56" s="96">
        <f t="shared" si="6"/>
        <v>3708231.5038</v>
      </c>
      <c r="J56" s="148" t="str">
        <f t="shared" si="7"/>
        <v>in %:</v>
      </c>
      <c r="K56" s="332">
        <f t="shared" si="8"/>
        <v>0.021219585747554406</v>
      </c>
      <c r="L56" s="144"/>
      <c r="M56" s="145"/>
      <c r="N56" s="145"/>
      <c r="O56" s="146"/>
      <c r="P56" s="76"/>
      <c r="Q56" s="96">
        <v>2529501.03608</v>
      </c>
      <c r="R56" s="148" t="str">
        <f t="shared" si="9"/>
        <v>in %:</v>
      </c>
      <c r="S56" s="332">
        <v>0.015496302186802487</v>
      </c>
      <c r="T56" s="377"/>
      <c r="U56" s="96">
        <v>61712.16649</v>
      </c>
      <c r="V56" s="149" t="str">
        <f t="shared" si="10"/>
        <v>in %:</v>
      </c>
      <c r="W56" s="143">
        <v>0.0009834494433651395</v>
      </c>
      <c r="X56" s="81"/>
      <c r="Y56" s="104">
        <v>3079042</v>
      </c>
      <c r="Z56" s="149" t="str">
        <f t="shared" si="11"/>
        <v>in %:</v>
      </c>
      <c r="AA56" s="347">
        <v>0.05695937187267669</v>
      </c>
      <c r="AB56" s="377"/>
      <c r="AC56" s="96">
        <v>470966</v>
      </c>
      <c r="AD56" s="149" t="str">
        <f t="shared" si="12"/>
        <v>in %:</v>
      </c>
      <c r="AE56" s="143">
        <v>0.02818609841464792</v>
      </c>
      <c r="AF56" s="377"/>
      <c r="AG56" s="96">
        <v>1198.02769</v>
      </c>
      <c r="AH56" s="149" t="str">
        <f t="shared" si="13"/>
        <v>in %:</v>
      </c>
      <c r="AI56" s="143">
        <v>7.406737540529085E-05</v>
      </c>
      <c r="AJ56" s="377"/>
      <c r="AK56" s="96">
        <v>0</v>
      </c>
      <c r="AL56" s="149" t="str">
        <f t="shared" si="14"/>
        <v>in %:</v>
      </c>
      <c r="AM56" s="332">
        <v>0</v>
      </c>
      <c r="AN56" s="377"/>
      <c r="AO56" s="96">
        <v>0</v>
      </c>
      <c r="AP56" s="149" t="str">
        <f t="shared" si="15"/>
        <v>in %:</v>
      </c>
      <c r="AQ56" s="143">
        <v>0</v>
      </c>
      <c r="AR56" s="377"/>
      <c r="AS56" s="96">
        <v>36455.93861999999</v>
      </c>
      <c r="AT56" s="149" t="str">
        <f t="shared" si="16"/>
        <v>in %:</v>
      </c>
      <c r="AU56" s="143">
        <v>0.004355913004425366</v>
      </c>
      <c r="AV56" s="75"/>
      <c r="AW56" s="96">
        <v>58857.371</v>
      </c>
      <c r="AX56" s="149" t="str">
        <f t="shared" si="17"/>
        <v>in %:</v>
      </c>
      <c r="AY56" s="143">
        <v>0.01801808220354264</v>
      </c>
      <c r="AZ56" s="377"/>
      <c r="BA56" s="96">
        <v>0</v>
      </c>
      <c r="BB56" s="149" t="str">
        <f t="shared" si="18"/>
        <v>in %:</v>
      </c>
      <c r="BC56" s="143">
        <v>0</v>
      </c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12.75">
      <c r="A57" s="16">
        <v>58</v>
      </c>
      <c r="B57" s="61" t="s">
        <v>645</v>
      </c>
      <c r="C57" s="56" t="s">
        <v>260</v>
      </c>
      <c r="D57" s="68"/>
      <c r="E57" s="68"/>
      <c r="F57" s="75" t="str">
        <f t="shared" si="5"/>
        <v>Guthaben aus derivativen Finanzinstrumenten</v>
      </c>
      <c r="G57" s="75"/>
      <c r="H57" s="76"/>
      <c r="I57" s="96">
        <f t="shared" si="6"/>
        <v>1339570.2274800001</v>
      </c>
      <c r="J57" s="148" t="str">
        <f t="shared" si="7"/>
        <v>in %:</v>
      </c>
      <c r="K57" s="332">
        <f>IF(J$60&gt;0,I57/J$60,0)</f>
        <v>0.007665412819494752</v>
      </c>
      <c r="L57" s="144"/>
      <c r="M57" s="145"/>
      <c r="N57" s="145"/>
      <c r="O57" s="146"/>
      <c r="P57" s="76"/>
      <c r="Q57" s="96">
        <v>1365871.0011</v>
      </c>
      <c r="R57" s="148" t="str">
        <f t="shared" si="9"/>
        <v>in %:</v>
      </c>
      <c r="S57" s="332">
        <v>0.008367638312588785</v>
      </c>
      <c r="T57" s="377"/>
      <c r="U57" s="96">
        <v>849071.07438</v>
      </c>
      <c r="V57" s="149" t="str">
        <f t="shared" si="10"/>
        <v>in %:</v>
      </c>
      <c r="W57" s="143">
        <v>0.013530856603644932</v>
      </c>
      <c r="X57" s="81"/>
      <c r="Y57" s="104">
        <v>465887</v>
      </c>
      <c r="Z57" s="149" t="str">
        <f t="shared" si="11"/>
        <v>in %:</v>
      </c>
      <c r="AA57" s="347">
        <v>0.008618469927869033</v>
      </c>
      <c r="AB57" s="377"/>
      <c r="AC57" s="96">
        <v>10512</v>
      </c>
      <c r="AD57" s="149" t="str">
        <f t="shared" si="12"/>
        <v>in %:</v>
      </c>
      <c r="AE57" s="143">
        <v>0.0006291160434824996</v>
      </c>
      <c r="AF57" s="377"/>
      <c r="AG57" s="96">
        <v>13143.367100000001</v>
      </c>
      <c r="AH57" s="149" t="str">
        <f t="shared" si="13"/>
        <v>in %:</v>
      </c>
      <c r="AI57" s="143">
        <v>0.0008125811391598545</v>
      </c>
      <c r="AJ57" s="377"/>
      <c r="AK57" s="96">
        <v>282.318</v>
      </c>
      <c r="AL57" s="149" t="str">
        <f t="shared" si="14"/>
        <v>in %:</v>
      </c>
      <c r="AM57" s="332">
        <v>2.8162246025337587E-05</v>
      </c>
      <c r="AN57" s="377"/>
      <c r="AO57" s="96">
        <v>0</v>
      </c>
      <c r="AP57" s="149" t="str">
        <f t="shared" si="15"/>
        <v>in %:</v>
      </c>
      <c r="AQ57" s="143">
        <v>0</v>
      </c>
      <c r="AR57" s="377"/>
      <c r="AS57" s="96">
        <v>0</v>
      </c>
      <c r="AT57" s="149" t="str">
        <f t="shared" si="16"/>
        <v>in %:</v>
      </c>
      <c r="AU57" s="143">
        <v>0</v>
      </c>
      <c r="AV57" s="75"/>
      <c r="AW57" s="96">
        <v>674.468</v>
      </c>
      <c r="AX57" s="149" t="str">
        <f t="shared" si="17"/>
        <v>in %:</v>
      </c>
      <c r="AY57" s="143">
        <v>0.00020647575080543434</v>
      </c>
      <c r="AZ57" s="377"/>
      <c r="BA57" s="96">
        <v>0</v>
      </c>
      <c r="BB57" s="149" t="str">
        <f t="shared" si="18"/>
        <v>in %:</v>
      </c>
      <c r="BC57" s="143">
        <v>0</v>
      </c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2.75">
      <c r="A58" s="16">
        <v>59</v>
      </c>
      <c r="B58" s="61">
        <v>426</v>
      </c>
      <c r="C58" s="56">
        <v>425</v>
      </c>
      <c r="D58" s="68"/>
      <c r="E58" s="68"/>
      <c r="F58" s="75" t="str">
        <f t="shared" si="5"/>
        <v>Anlagen in Beteiligungen und verbundenen Unternehmen</v>
      </c>
      <c r="G58" s="75"/>
      <c r="H58" s="76"/>
      <c r="I58" s="96">
        <f t="shared" si="6"/>
        <v>407318.75628</v>
      </c>
      <c r="J58" s="148" t="str">
        <f t="shared" si="7"/>
        <v>in %:</v>
      </c>
      <c r="K58" s="332">
        <f t="shared" si="8"/>
        <v>0.0023307971108636675</v>
      </c>
      <c r="L58" s="144"/>
      <c r="M58" s="145"/>
      <c r="N58" s="145"/>
      <c r="O58" s="146"/>
      <c r="P58" s="76"/>
      <c r="Q58" s="96">
        <v>438157.64102000004</v>
      </c>
      <c r="R58" s="148" t="str">
        <f t="shared" si="9"/>
        <v>in %:</v>
      </c>
      <c r="S58" s="332">
        <v>0.00268425397493599</v>
      </c>
      <c r="T58" s="377"/>
      <c r="U58" s="96">
        <v>331516.58741</v>
      </c>
      <c r="V58" s="149" t="str">
        <f t="shared" si="10"/>
        <v>in %:</v>
      </c>
      <c r="W58" s="143">
        <v>0.005283071749028707</v>
      </c>
      <c r="X58" s="81"/>
      <c r="Y58" s="104">
        <v>0</v>
      </c>
      <c r="Z58" s="149" t="str">
        <f t="shared" si="11"/>
        <v>in %:</v>
      </c>
      <c r="AA58" s="347">
        <v>0</v>
      </c>
      <c r="AB58" s="377"/>
      <c r="AC58" s="96">
        <v>0</v>
      </c>
      <c r="AD58" s="149" t="str">
        <f t="shared" si="12"/>
        <v>in %:</v>
      </c>
      <c r="AE58" s="143">
        <v>0</v>
      </c>
      <c r="AF58" s="377"/>
      <c r="AG58" s="96">
        <v>112.237</v>
      </c>
      <c r="AH58" s="149" t="str">
        <f t="shared" si="13"/>
        <v>in %:</v>
      </c>
      <c r="AI58" s="143">
        <v>6.938988207662903E-06</v>
      </c>
      <c r="AJ58" s="377"/>
      <c r="AK58" s="96">
        <v>0</v>
      </c>
      <c r="AL58" s="149" t="str">
        <f t="shared" si="14"/>
        <v>in %:</v>
      </c>
      <c r="AM58" s="332">
        <v>0</v>
      </c>
      <c r="AN58" s="377"/>
      <c r="AO58" s="96">
        <v>0</v>
      </c>
      <c r="AP58" s="149" t="str">
        <f t="shared" si="15"/>
        <v>in %:</v>
      </c>
      <c r="AQ58" s="143">
        <v>0</v>
      </c>
      <c r="AR58" s="377"/>
      <c r="AS58" s="96">
        <v>75689.93187</v>
      </c>
      <c r="AT58" s="149" t="str">
        <f t="shared" si="16"/>
        <v>in %:</v>
      </c>
      <c r="AU58" s="143">
        <v>0.00904375997483515</v>
      </c>
      <c r="AV58" s="75"/>
      <c r="AW58" s="96">
        <v>0</v>
      </c>
      <c r="AX58" s="149" t="str">
        <f t="shared" si="17"/>
        <v>in %:</v>
      </c>
      <c r="AY58" s="143">
        <v>0</v>
      </c>
      <c r="AZ58" s="377"/>
      <c r="BA58" s="96">
        <v>0</v>
      </c>
      <c r="BB58" s="149" t="str">
        <f t="shared" si="18"/>
        <v>in %:</v>
      </c>
      <c r="BC58" s="143">
        <v>0</v>
      </c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2.75">
      <c r="A59" s="16">
        <v>60</v>
      </c>
      <c r="B59" s="61">
        <v>427</v>
      </c>
      <c r="C59" s="56">
        <v>426</v>
      </c>
      <c r="D59" s="68"/>
      <c r="E59" s="68"/>
      <c r="F59" s="75" t="str">
        <f t="shared" si="5"/>
        <v>Immobilien</v>
      </c>
      <c r="G59" s="75"/>
      <c r="H59" s="76"/>
      <c r="I59" s="96">
        <f t="shared" si="6"/>
        <v>22116679.685720004</v>
      </c>
      <c r="J59" s="150" t="str">
        <f t="shared" si="7"/>
        <v>in %:</v>
      </c>
      <c r="K59" s="332">
        <f t="shared" si="8"/>
        <v>0.12655811282586035</v>
      </c>
      <c r="L59" s="144"/>
      <c r="M59" s="145"/>
      <c r="N59" s="145"/>
      <c r="O59" s="146"/>
      <c r="P59" s="76"/>
      <c r="Q59" s="96">
        <v>21043707.26898</v>
      </c>
      <c r="R59" s="150" t="str">
        <f t="shared" si="9"/>
        <v>in %:</v>
      </c>
      <c r="S59" s="332">
        <v>0.12891856627822812</v>
      </c>
      <c r="T59" s="377"/>
      <c r="U59" s="96">
        <v>7575909.82538</v>
      </c>
      <c r="V59" s="151" t="str">
        <f t="shared" si="10"/>
        <v>in %:</v>
      </c>
      <c r="W59" s="143">
        <v>0.12073023399626968</v>
      </c>
      <c r="X59" s="81"/>
      <c r="Y59" s="104">
        <v>8562274</v>
      </c>
      <c r="Z59" s="151" t="str">
        <f t="shared" si="11"/>
        <v>in %:</v>
      </c>
      <c r="AA59" s="347">
        <v>0.15839399035211307</v>
      </c>
      <c r="AB59" s="377"/>
      <c r="AC59" s="96">
        <v>1981327</v>
      </c>
      <c r="AD59" s="151" t="str">
        <f t="shared" si="12"/>
        <v>in %:</v>
      </c>
      <c r="AE59" s="143">
        <v>0.11857730242437696</v>
      </c>
      <c r="AF59" s="377"/>
      <c r="AG59" s="96">
        <v>2008841.6322499998</v>
      </c>
      <c r="AH59" s="151" t="str">
        <f t="shared" si="13"/>
        <v>in %:</v>
      </c>
      <c r="AI59" s="143">
        <v>0.12419548274851473</v>
      </c>
      <c r="AJ59" s="377"/>
      <c r="AK59" s="96">
        <v>864789.791</v>
      </c>
      <c r="AL59" s="151" t="str">
        <f t="shared" si="14"/>
        <v>in %:</v>
      </c>
      <c r="AM59" s="332">
        <v>0.08626592301710224</v>
      </c>
      <c r="AN59" s="377"/>
      <c r="AO59" s="96">
        <v>448936.4176</v>
      </c>
      <c r="AP59" s="151" t="str">
        <f t="shared" si="15"/>
        <v>in %:</v>
      </c>
      <c r="AQ59" s="143">
        <v>0.13869833860766384</v>
      </c>
      <c r="AR59" s="377"/>
      <c r="AS59" s="96">
        <v>395848.17738999997</v>
      </c>
      <c r="AT59" s="151" t="str">
        <f t="shared" si="16"/>
        <v>in %:</v>
      </c>
      <c r="AU59" s="143">
        <v>0.04729764995613711</v>
      </c>
      <c r="AV59" s="75"/>
      <c r="AW59" s="96">
        <v>263523.028</v>
      </c>
      <c r="AX59" s="151" t="str">
        <f t="shared" si="17"/>
        <v>in %:</v>
      </c>
      <c r="AY59" s="143">
        <v>0.08067264134224529</v>
      </c>
      <c r="AZ59" s="377"/>
      <c r="BA59" s="96">
        <v>15229.8141</v>
      </c>
      <c r="BB59" s="151" t="str">
        <f t="shared" si="18"/>
        <v>in %:</v>
      </c>
      <c r="BC59" s="143">
        <v>0.09160941655271973</v>
      </c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ht="13.5" thickBot="1">
      <c r="A60" s="16">
        <v>61</v>
      </c>
      <c r="B60" s="61">
        <v>428</v>
      </c>
      <c r="C60" s="56">
        <v>427</v>
      </c>
      <c r="D60" s="68"/>
      <c r="E60" s="68"/>
      <c r="F60" s="75" t="str">
        <f t="shared" si="5"/>
        <v>Sonstige Kapitalanlagen / Total</v>
      </c>
      <c r="G60" s="75"/>
      <c r="H60" s="76"/>
      <c r="I60" s="152">
        <f t="shared" si="6"/>
        <v>0</v>
      </c>
      <c r="J60" s="153">
        <f>MAX($J$3,$K$5)*V60+MAX($K$3,$K$5)*Z60+MAX($H$4,$K$5)*AD60+MAX($I$4,$K$5)*AH60+MAX($J$4,$K$5)*AL60+MAX($H$5,$K$5)*AT60+MAX($K$4,$K$5)*AP60+MAX($I$5,$K$5)*AX60+MAX($J$5,$K$5)*BB60</f>
        <v>174755131.78797</v>
      </c>
      <c r="K60" s="333">
        <f t="shared" si="8"/>
        <v>0</v>
      </c>
      <c r="L60" s="144"/>
      <c r="M60" s="145"/>
      <c r="N60" s="145"/>
      <c r="O60" s="146"/>
      <c r="P60" s="76"/>
      <c r="Q60" s="152">
        <v>132400.168</v>
      </c>
      <c r="R60" s="153">
        <v>163232557.39258</v>
      </c>
      <c r="S60" s="333">
        <v>0.0008111137270340804</v>
      </c>
      <c r="T60" s="377"/>
      <c r="U60" s="152">
        <v>0</v>
      </c>
      <c r="V60" s="153">
        <v>62750725.93344001</v>
      </c>
      <c r="W60" s="154">
        <v>0</v>
      </c>
      <c r="X60" s="81"/>
      <c r="Y60" s="155">
        <v>0</v>
      </c>
      <c r="Z60" s="156">
        <v>54056811</v>
      </c>
      <c r="AA60" s="348">
        <v>0</v>
      </c>
      <c r="AB60" s="377"/>
      <c r="AC60" s="152">
        <v>0</v>
      </c>
      <c r="AD60" s="426">
        <v>16709159</v>
      </c>
      <c r="AE60" s="154">
        <v>0</v>
      </c>
      <c r="AF60" s="377"/>
      <c r="AG60" s="152">
        <v>0</v>
      </c>
      <c r="AH60" s="153">
        <v>16174836.538280003</v>
      </c>
      <c r="AI60" s="154">
        <v>0</v>
      </c>
      <c r="AJ60" s="377"/>
      <c r="AK60" s="152">
        <v>0</v>
      </c>
      <c r="AL60" s="153">
        <v>10024697.594999999</v>
      </c>
      <c r="AM60" s="333">
        <v>0</v>
      </c>
      <c r="AN60" s="377"/>
      <c r="AO60" s="152">
        <v>0</v>
      </c>
      <c r="AP60" s="153">
        <v>3236782.95001</v>
      </c>
      <c r="AQ60" s="154">
        <v>0</v>
      </c>
      <c r="AR60" s="377"/>
      <c r="AS60" s="152">
        <v>0</v>
      </c>
      <c r="AT60" s="153">
        <v>8369299.061520004</v>
      </c>
      <c r="AU60" s="154">
        <v>0</v>
      </c>
      <c r="AV60" s="75"/>
      <c r="AW60" s="152">
        <v>0</v>
      </c>
      <c r="AX60" s="153">
        <v>3266572.4539999994</v>
      </c>
      <c r="AY60" s="154">
        <v>0</v>
      </c>
      <c r="AZ60" s="377"/>
      <c r="BA60" s="152">
        <v>0</v>
      </c>
      <c r="BB60" s="153">
        <v>166247.25572000002</v>
      </c>
      <c r="BC60" s="154">
        <v>0</v>
      </c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ht="3" customHeight="1">
      <c r="A61" s="16"/>
      <c r="B61" s="61"/>
      <c r="C61" s="56"/>
      <c r="D61" s="20"/>
      <c r="E61" s="20"/>
      <c r="F61" s="20"/>
      <c r="G61" s="20"/>
      <c r="H61" s="57"/>
      <c r="I61" s="112"/>
      <c r="J61" s="112"/>
      <c r="K61" s="89"/>
      <c r="L61" s="133"/>
      <c r="M61" s="134"/>
      <c r="N61" s="134"/>
      <c r="O61" s="135"/>
      <c r="P61" s="57"/>
      <c r="Q61" s="112"/>
      <c r="R61" s="112"/>
      <c r="S61" s="89"/>
      <c r="T61" s="376"/>
      <c r="U61" s="137"/>
      <c r="V61" s="137"/>
      <c r="W61" s="136"/>
      <c r="X61" s="94"/>
      <c r="Y61" s="138"/>
      <c r="Z61" s="138"/>
      <c r="AA61" s="345"/>
      <c r="AB61" s="376"/>
      <c r="AC61" s="137"/>
      <c r="AD61" s="137"/>
      <c r="AE61" s="136"/>
      <c r="AF61" s="376"/>
      <c r="AG61" s="137"/>
      <c r="AH61" s="137"/>
      <c r="AI61" s="136"/>
      <c r="AJ61" s="376"/>
      <c r="AK61" s="137"/>
      <c r="AL61" s="137"/>
      <c r="AM61" s="68"/>
      <c r="AN61" s="376"/>
      <c r="AO61" s="137"/>
      <c r="AP61" s="137"/>
      <c r="AQ61" s="136"/>
      <c r="AR61" s="376"/>
      <c r="AS61" s="137"/>
      <c r="AT61" s="137"/>
      <c r="AU61" s="136"/>
      <c r="AV61" s="68"/>
      <c r="AW61" s="137"/>
      <c r="AX61" s="137"/>
      <c r="AY61" s="136"/>
      <c r="AZ61" s="376"/>
      <c r="BA61" s="137"/>
      <c r="BB61" s="137"/>
      <c r="BC61" s="136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2.75">
      <c r="A62" s="16">
        <v>63</v>
      </c>
      <c r="B62" s="61"/>
      <c r="C62" s="56"/>
      <c r="D62" s="26" t="str">
        <f>VLOOKUP($A62&amp;D$1,TextDF,SprachwahlCode+1,FALSE)</f>
        <v>Passiven</v>
      </c>
      <c r="E62" s="20"/>
      <c r="F62" s="20"/>
      <c r="G62" s="20"/>
      <c r="H62" s="57"/>
      <c r="I62" s="112"/>
      <c r="J62" s="112"/>
      <c r="K62" s="89"/>
      <c r="L62" s="133"/>
      <c r="M62" s="134"/>
      <c r="N62" s="134"/>
      <c r="O62" s="135"/>
      <c r="P62" s="57"/>
      <c r="Q62" s="112"/>
      <c r="R62" s="112"/>
      <c r="S62" s="89"/>
      <c r="T62" s="376"/>
      <c r="U62" s="137"/>
      <c r="V62" s="137"/>
      <c r="W62" s="136"/>
      <c r="X62" s="94"/>
      <c r="Y62" s="138"/>
      <c r="Z62" s="138"/>
      <c r="AA62" s="345"/>
      <c r="AB62" s="376"/>
      <c r="AC62" s="137"/>
      <c r="AD62" s="137"/>
      <c r="AE62" s="136"/>
      <c r="AF62" s="376"/>
      <c r="AG62" s="137"/>
      <c r="AH62" s="137"/>
      <c r="AI62" s="136"/>
      <c r="AJ62" s="376"/>
      <c r="AK62" s="137"/>
      <c r="AL62" s="137"/>
      <c r="AM62" s="68"/>
      <c r="AN62" s="376"/>
      <c r="AO62" s="137"/>
      <c r="AP62" s="137"/>
      <c r="AQ62" s="136"/>
      <c r="AR62" s="376"/>
      <c r="AS62" s="137"/>
      <c r="AT62" s="137"/>
      <c r="AU62" s="136"/>
      <c r="AV62" s="68"/>
      <c r="AW62" s="137"/>
      <c r="AX62" s="137"/>
      <c r="AY62" s="136"/>
      <c r="AZ62" s="376"/>
      <c r="BA62" s="137"/>
      <c r="BB62" s="137"/>
      <c r="BC62" s="136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2.75">
      <c r="A63" s="16">
        <v>64</v>
      </c>
      <c r="B63" s="61"/>
      <c r="C63" s="56"/>
      <c r="D63" s="20"/>
      <c r="E63" s="62" t="str">
        <f>VLOOKUP($A63&amp;E$1,TextDF,SprachwahlCode+1,FALSE)</f>
        <v>Versicherungstechnische Rückstellungen brutto</v>
      </c>
      <c r="F63" s="20"/>
      <c r="G63" s="20"/>
      <c r="H63" s="157"/>
      <c r="I63" s="158"/>
      <c r="J63" s="159" t="str">
        <f>VLOOKUP($A63&amp;J$1,TextDF,SprachwahlCode+1,FALSE)</f>
        <v>Obligatorium</v>
      </c>
      <c r="K63" s="159" t="str">
        <f>VLOOKUP($A63&amp;K$1,TextDF,SprachwahlCode+1,FALSE)</f>
        <v>Überobligatorium</v>
      </c>
      <c r="L63" s="160"/>
      <c r="M63" s="161"/>
      <c r="N63" s="161"/>
      <c r="O63" s="162"/>
      <c r="P63" s="157"/>
      <c r="Q63" s="158"/>
      <c r="R63" s="159" t="str">
        <f>$J63</f>
        <v>Obligatorium</v>
      </c>
      <c r="S63" s="159" t="str">
        <f>$K63</f>
        <v>Überobligatorium</v>
      </c>
      <c r="T63" s="379"/>
      <c r="U63" s="163"/>
      <c r="V63" s="164" t="str">
        <f>$J63</f>
        <v>Obligatorium</v>
      </c>
      <c r="W63" s="165" t="str">
        <f>$K63</f>
        <v>Überobligatorium</v>
      </c>
      <c r="X63" s="94"/>
      <c r="Y63" s="138"/>
      <c r="Z63" s="164" t="str">
        <f>$J63</f>
        <v>Obligatorium</v>
      </c>
      <c r="AA63" s="165" t="str">
        <f>$K63</f>
        <v>Überobligatorium</v>
      </c>
      <c r="AB63" s="379"/>
      <c r="AC63" s="163"/>
      <c r="AD63" s="164" t="str">
        <f>$J63</f>
        <v>Obligatorium</v>
      </c>
      <c r="AE63" s="165" t="str">
        <f>$K63</f>
        <v>Überobligatorium</v>
      </c>
      <c r="AF63" s="379"/>
      <c r="AG63" s="163"/>
      <c r="AH63" s="164" t="str">
        <f>$J63</f>
        <v>Obligatorium</v>
      </c>
      <c r="AI63" s="165" t="str">
        <f>$K63</f>
        <v>Überobligatorium</v>
      </c>
      <c r="AJ63" s="379"/>
      <c r="AK63" s="163"/>
      <c r="AL63" s="164" t="str">
        <f>$J63</f>
        <v>Obligatorium</v>
      </c>
      <c r="AM63" s="164" t="str">
        <f>$K63</f>
        <v>Überobligatorium</v>
      </c>
      <c r="AN63" s="379"/>
      <c r="AO63" s="163"/>
      <c r="AP63" s="164" t="str">
        <f>$J63</f>
        <v>Obligatorium</v>
      </c>
      <c r="AQ63" s="165" t="str">
        <f>$K63</f>
        <v>Überobligatorium</v>
      </c>
      <c r="AR63" s="379"/>
      <c r="AS63" s="163"/>
      <c r="AT63" s="164" t="str">
        <f>$J63</f>
        <v>Obligatorium</v>
      </c>
      <c r="AU63" s="165" t="str">
        <f>$K63</f>
        <v>Überobligatorium</v>
      </c>
      <c r="AV63" s="163"/>
      <c r="AW63" s="163"/>
      <c r="AX63" s="164" t="str">
        <f>$J63</f>
        <v>Obligatorium</v>
      </c>
      <c r="AY63" s="165" t="str">
        <f>$K63</f>
        <v>Überobligatorium</v>
      </c>
      <c r="AZ63" s="379"/>
      <c r="BA63" s="163"/>
      <c r="BB63" s="164" t="str">
        <f>$J63</f>
        <v>Obligatorium</v>
      </c>
      <c r="BC63" s="165" t="str">
        <f>$K63</f>
        <v>Überobligatorium</v>
      </c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ht="12.75">
      <c r="A64" s="16">
        <v>65</v>
      </c>
      <c r="B64" s="61" t="s">
        <v>646</v>
      </c>
      <c r="C64" s="56">
        <v>428</v>
      </c>
      <c r="D64" s="68"/>
      <c r="E64" s="68"/>
      <c r="F64" s="75" t="str">
        <f aca="true" t="shared" si="19" ref="F64:F73">VLOOKUP($A64&amp;F$1,TextDF,SprachwahlCode+1,FALSE)</f>
        <v>Altersguthaben / Aufgeteilt nach Obligatorium und Überobligatorium</v>
      </c>
      <c r="G64" s="75"/>
      <c r="H64" s="166"/>
      <c r="I64" s="96">
        <f aca="true" t="shared" si="20" ref="I64:I73">MAX($J$3,$K$5)*U64+MAX($K$3,$K$5)*Y64+MAX($H$4,$K$5)*AC64+MAX($I$4,$K$5)*AG64+MAX($J$4,$K$5)*AK64+MAX($H$5,$K$5)*AS64+MAX($K$4,$K$5)*AO64+MAX($I$5,$K$5)*AW64+MAX($J$5,$K$5)*BA64</f>
        <v>93923274.3507985</v>
      </c>
      <c r="J64" s="167">
        <f>I64-K64</f>
        <v>49851540.46026025</v>
      </c>
      <c r="K64" s="167">
        <f>MAX($J$3,$K$5)*W64+MAX($K$3,$K$5)*AA64+MAX($H$4,$K$5)*AE64+MAX($I$4,$K$5)*AI64+MAX($J$4,$K$5)*AM64+MAX($H$5,$K$5)*AU64+MAX($K$4,$K$5)*AQ64+MAX($I$5,$K$5)*AY64+MAX($J$5,$K$5)*BC64</f>
        <v>44071733.89053825</v>
      </c>
      <c r="L64" s="169" t="str">
        <f>VLOOKUP($A64&amp;L$1,TextDF,SprachwahlCode+1,FALSE)</f>
        <v> Anteil Obligatorium:</v>
      </c>
      <c r="M64" s="59"/>
      <c r="N64" s="170">
        <f>IF(I64&gt;0,J64/I64,0)</f>
        <v>0.530768766366336</v>
      </c>
      <c r="O64" s="171"/>
      <c r="P64" s="166"/>
      <c r="Q64" s="96">
        <v>88612808.11453256</v>
      </c>
      <c r="R64" s="167">
        <v>47394426.58189604</v>
      </c>
      <c r="S64" s="167">
        <v>41218381.53263652</v>
      </c>
      <c r="T64" s="380"/>
      <c r="U64" s="96">
        <v>33002596.190279998</v>
      </c>
      <c r="V64" s="167">
        <v>16964777.739</v>
      </c>
      <c r="W64" s="168">
        <v>16037818.451279998</v>
      </c>
      <c r="X64" s="81"/>
      <c r="Y64" s="104">
        <v>30754428</v>
      </c>
      <c r="Z64" s="6">
        <v>16307776</v>
      </c>
      <c r="AA64" s="349">
        <v>14446652</v>
      </c>
      <c r="AB64" s="380"/>
      <c r="AC64" s="96">
        <v>10494459.50168</v>
      </c>
      <c r="AD64" s="167">
        <v>5861312.9270399995</v>
      </c>
      <c r="AE64" s="168">
        <v>4633146.57464</v>
      </c>
      <c r="AF64" s="380"/>
      <c r="AG64" s="96">
        <v>9987831.904</v>
      </c>
      <c r="AH64" s="167">
        <v>5487346.729792694</v>
      </c>
      <c r="AI64" s="168">
        <v>4500485.174207306</v>
      </c>
      <c r="AJ64" s="380"/>
      <c r="AK64" s="96">
        <v>6003532.703</v>
      </c>
      <c r="AL64" s="167">
        <v>3440004.448</v>
      </c>
      <c r="AM64" s="167">
        <v>2563528.255</v>
      </c>
      <c r="AN64" s="380"/>
      <c r="AO64" s="96">
        <v>1970218.1912</v>
      </c>
      <c r="AP64" s="167">
        <v>1309625.4121500002</v>
      </c>
      <c r="AQ64" s="168">
        <v>660592.7790499998</v>
      </c>
      <c r="AR64" s="380"/>
      <c r="AS64" s="96">
        <v>1706902.8019161944</v>
      </c>
      <c r="AT64" s="167">
        <v>480030.7432775628</v>
      </c>
      <c r="AU64" s="168">
        <v>1226872.0586386316</v>
      </c>
      <c r="AV64" s="172"/>
      <c r="AW64" s="96">
        <v>0</v>
      </c>
      <c r="AX64" s="167">
        <v>0</v>
      </c>
      <c r="AY64" s="168">
        <v>0</v>
      </c>
      <c r="AZ64" s="380"/>
      <c r="BA64" s="96">
        <v>3305.0587223115745</v>
      </c>
      <c r="BB64" s="167">
        <v>666.4610000000002</v>
      </c>
      <c r="BC64" s="168">
        <v>2638.597722311574</v>
      </c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2.75">
      <c r="A65" s="173" t="s">
        <v>525</v>
      </c>
      <c r="B65" s="61" t="s">
        <v>647</v>
      </c>
      <c r="C65" s="56" t="s">
        <v>488</v>
      </c>
      <c r="D65" s="68"/>
      <c r="E65" s="68"/>
      <c r="F65" s="75" t="str">
        <f t="shared" si="19"/>
        <v>Zusätzliche Rückstellung für zukünftige Rentenumwandlungen</v>
      </c>
      <c r="G65" s="75"/>
      <c r="H65" s="166"/>
      <c r="I65" s="96">
        <f t="shared" si="20"/>
        <v>3242574.6259800554</v>
      </c>
      <c r="J65" s="167">
        <f>I65-K65</f>
        <v>2408782.494674029</v>
      </c>
      <c r="K65" s="167">
        <f>MAX($J$3,$K$5)*W65+MAX($K$3,$K$5)*AA65+MAX($H$4,$K$5)*AE65+MAX($I$4,$K$5)*AI65+MAX($J$4,$K$5)*AM65+MAX($H$5,$K$5)*AU65+MAX($K$4,$K$5)*AQ65+MAX($I$5,$K$5)*AY65+MAX($J$5,$K$5)*BC65</f>
        <v>833792.1313060268</v>
      </c>
      <c r="L65" s="169" t="str">
        <f>VLOOKUP($A65&amp;L$1,TextDF,SprachwahlCode+1,FALSE)</f>
        <v> Anteil Obligatorium:</v>
      </c>
      <c r="M65" s="59"/>
      <c r="N65" s="170">
        <f>IF(I65&gt;0,J65/I65,0)</f>
        <v>0.7428610818620662</v>
      </c>
      <c r="O65" s="171"/>
      <c r="P65" s="166"/>
      <c r="Q65" s="96">
        <v>2692799.593919084</v>
      </c>
      <c r="R65" s="167">
        <v>2009618.6232322287</v>
      </c>
      <c r="S65" s="167">
        <v>683180.9706868553</v>
      </c>
      <c r="T65" s="380"/>
      <c r="U65" s="96">
        <v>1581100</v>
      </c>
      <c r="V65" s="167">
        <v>1027700</v>
      </c>
      <c r="W65" s="168">
        <v>553400</v>
      </c>
      <c r="X65" s="81"/>
      <c r="Y65" s="104">
        <v>570000</v>
      </c>
      <c r="Z65" s="6">
        <v>570000</v>
      </c>
      <c r="AA65" s="350">
        <v>0</v>
      </c>
      <c r="AB65" s="380"/>
      <c r="AC65" s="96">
        <v>322700</v>
      </c>
      <c r="AD65" s="167">
        <v>253138.86148007592</v>
      </c>
      <c r="AE65" s="168">
        <v>69561.13851992409</v>
      </c>
      <c r="AF65" s="380"/>
      <c r="AG65" s="96">
        <v>423900</v>
      </c>
      <c r="AH65" s="167">
        <v>335500</v>
      </c>
      <c r="AI65" s="168">
        <v>88400</v>
      </c>
      <c r="AJ65" s="380"/>
      <c r="AK65" s="96">
        <v>200000</v>
      </c>
      <c r="AL65" s="167">
        <v>130000</v>
      </c>
      <c r="AM65" s="167">
        <v>70000</v>
      </c>
      <c r="AN65" s="380"/>
      <c r="AO65" s="96">
        <v>85700</v>
      </c>
      <c r="AP65" s="167">
        <v>69100</v>
      </c>
      <c r="AQ65" s="168">
        <v>16600</v>
      </c>
      <c r="AR65" s="380"/>
      <c r="AS65" s="96">
        <v>59137.35648005538</v>
      </c>
      <c r="AT65" s="167">
        <v>23335.36369395272</v>
      </c>
      <c r="AU65" s="168">
        <v>35801.99278610266</v>
      </c>
      <c r="AV65" s="172"/>
      <c r="AW65" s="96">
        <v>0</v>
      </c>
      <c r="AX65" s="167">
        <v>0</v>
      </c>
      <c r="AY65" s="168">
        <v>0</v>
      </c>
      <c r="AZ65" s="380"/>
      <c r="BA65" s="96">
        <v>37.2695</v>
      </c>
      <c r="BB65" s="167">
        <v>8.2695</v>
      </c>
      <c r="BC65" s="168">
        <v>29</v>
      </c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2.75">
      <c r="A66" s="16">
        <v>66</v>
      </c>
      <c r="B66" s="61" t="s">
        <v>648</v>
      </c>
      <c r="C66" s="56">
        <v>429</v>
      </c>
      <c r="D66" s="68"/>
      <c r="E66" s="68"/>
      <c r="F66" s="75" t="str">
        <f t="shared" si="19"/>
        <v>Deckungskapital für laufende Alters- und Hinterbliebenenrenten</v>
      </c>
      <c r="G66" s="75"/>
      <c r="H66" s="166"/>
      <c r="I66" s="96">
        <f t="shared" si="20"/>
        <v>31002703.699839275</v>
      </c>
      <c r="J66" s="167">
        <f>I66-K66</f>
        <v>16030066.037027301</v>
      </c>
      <c r="K66" s="167">
        <f>MAX($J$3,$K$5)*W66+MAX($K$3,$K$5)*AA66+MAX($H$4,$K$5)*AE66+MAX($I$4,$K$5)*AI66+MAX($J$4,$K$5)*AM66+MAX($H$5,$K$5)*AU66+MAX($K$4,$K$5)*AQ66+MAX($I$5,$K$5)*AY66+MAX($J$5,$K$5)*BC66</f>
        <v>14972637.662811974</v>
      </c>
      <c r="L66" s="169" t="str">
        <f>VLOOKUP($A66&amp;L$1,TextDF,SprachwahlCode+1,FALSE)</f>
        <v> Anteil Obligatorium:</v>
      </c>
      <c r="M66" s="59"/>
      <c r="N66" s="170">
        <f>IF(I66&gt;0,J66/I66,0)</f>
        <v>0.5170538089911947</v>
      </c>
      <c r="O66" s="171"/>
      <c r="P66" s="166"/>
      <c r="Q66" s="96">
        <v>29855517.26139644</v>
      </c>
      <c r="R66" s="167">
        <v>15364382.704704514</v>
      </c>
      <c r="S66" s="167">
        <v>14491134.556691928</v>
      </c>
      <c r="T66" s="380"/>
      <c r="U66" s="96">
        <v>9839780.31707</v>
      </c>
      <c r="V66" s="167">
        <v>4421151.45363</v>
      </c>
      <c r="W66" s="168">
        <v>5418628.8634399995</v>
      </c>
      <c r="X66" s="81"/>
      <c r="Y66" s="104">
        <v>11309986</v>
      </c>
      <c r="Z66" s="6">
        <v>6003827</v>
      </c>
      <c r="AA66" s="349">
        <v>5306159</v>
      </c>
      <c r="AB66" s="380"/>
      <c r="AC66" s="96">
        <v>2065096.96075</v>
      </c>
      <c r="AD66" s="167">
        <v>1153387.6051165187</v>
      </c>
      <c r="AE66" s="168">
        <v>911709.3556334814</v>
      </c>
      <c r="AF66" s="380"/>
      <c r="AG66" s="96">
        <v>2116788.58</v>
      </c>
      <c r="AH66" s="167">
        <v>1123574.1395988283</v>
      </c>
      <c r="AI66" s="168">
        <v>993214.4404011717</v>
      </c>
      <c r="AJ66" s="380"/>
      <c r="AK66" s="96">
        <v>1215081.84</v>
      </c>
      <c r="AL66" s="167">
        <v>736746.8380000001</v>
      </c>
      <c r="AM66" s="167">
        <v>478335.002</v>
      </c>
      <c r="AN66" s="380"/>
      <c r="AO66" s="96">
        <v>535543.7632200001</v>
      </c>
      <c r="AP66" s="167">
        <v>351135.53129</v>
      </c>
      <c r="AQ66" s="168">
        <v>184408.23193000007</v>
      </c>
      <c r="AR66" s="380"/>
      <c r="AS66" s="96">
        <v>2918441.8670519963</v>
      </c>
      <c r="AT66" s="167">
        <v>1498152.2625187729</v>
      </c>
      <c r="AU66" s="168">
        <v>1420289.6045332234</v>
      </c>
      <c r="AV66" s="172"/>
      <c r="AW66" s="96">
        <v>985023.6818731881</v>
      </c>
      <c r="AX66" s="167">
        <v>739023.6818731881</v>
      </c>
      <c r="AY66" s="168">
        <v>246000</v>
      </c>
      <c r="AZ66" s="380"/>
      <c r="BA66" s="96">
        <v>16960.6898740951</v>
      </c>
      <c r="BB66" s="167">
        <v>3067.5250000000015</v>
      </c>
      <c r="BC66" s="168">
        <v>13893.164874095099</v>
      </c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16">
        <v>67</v>
      </c>
      <c r="B67" s="61" t="s">
        <v>649</v>
      </c>
      <c r="C67" s="56">
        <v>430</v>
      </c>
      <c r="D67" s="68"/>
      <c r="E67" s="68"/>
      <c r="F67" s="75" t="str">
        <f t="shared" si="19"/>
        <v>Deckungskapital für laufende Invalidenrenten</v>
      </c>
      <c r="G67" s="75"/>
      <c r="H67" s="166"/>
      <c r="I67" s="96">
        <f t="shared" si="20"/>
        <v>8847414.915723033</v>
      </c>
      <c r="J67" s="167">
        <f>I67-K67</f>
        <v>5275559.20612115</v>
      </c>
      <c r="K67" s="167">
        <f>MAX($J$3,$K$5)*W67+MAX($K$3,$K$5)*AA67+MAX($H$4,$K$5)*AE67+MAX($I$4,$K$5)*AI67+MAX($J$4,$K$5)*AM67+MAX($H$5,$K$5)*AU67+MAX($K$4,$K$5)*AQ67+MAX($I$5,$K$5)*AY67+MAX($J$5,$K$5)*BC67</f>
        <v>3571855.7096018824</v>
      </c>
      <c r="L67" s="169" t="str">
        <f>VLOOKUP($A67&amp;L$1,TextDF,SprachwahlCode+1,FALSE)</f>
        <v> Anteil Obligatorium:</v>
      </c>
      <c r="M67" s="59"/>
      <c r="N67" s="170">
        <f>IF(I67&gt;0,J67/I67,0)</f>
        <v>0.5962825589592029</v>
      </c>
      <c r="O67" s="171"/>
      <c r="P67" s="166"/>
      <c r="Q67" s="96">
        <v>8944388.527210983</v>
      </c>
      <c r="R67" s="167">
        <v>5395722.446533345</v>
      </c>
      <c r="S67" s="167">
        <v>3548666.0806776383</v>
      </c>
      <c r="T67" s="380"/>
      <c r="U67" s="96">
        <v>2101317.67655</v>
      </c>
      <c r="V67" s="167">
        <v>1272286.9145499999</v>
      </c>
      <c r="W67" s="168">
        <v>829030.762</v>
      </c>
      <c r="X67" s="81"/>
      <c r="Y67" s="104">
        <v>1967679</v>
      </c>
      <c r="Z67" s="6">
        <v>1181066</v>
      </c>
      <c r="AA67" s="350">
        <v>786613</v>
      </c>
      <c r="AB67" s="380"/>
      <c r="AC67" s="96">
        <v>746693.81643</v>
      </c>
      <c r="AD67" s="167">
        <v>417039.68823562237</v>
      </c>
      <c r="AE67" s="168">
        <v>329654.12819437764</v>
      </c>
      <c r="AF67" s="380"/>
      <c r="AG67" s="96">
        <v>1155543.72</v>
      </c>
      <c r="AH67" s="167">
        <v>693560.6963615173</v>
      </c>
      <c r="AI67" s="168">
        <v>461983.0236384827</v>
      </c>
      <c r="AJ67" s="380"/>
      <c r="AK67" s="96">
        <v>633252.149</v>
      </c>
      <c r="AL67" s="167">
        <v>402626.763</v>
      </c>
      <c r="AM67" s="167">
        <v>230625.386</v>
      </c>
      <c r="AN67" s="380"/>
      <c r="AO67" s="96">
        <v>150463.44230999998</v>
      </c>
      <c r="AP67" s="167">
        <v>95569.12880578666</v>
      </c>
      <c r="AQ67" s="168">
        <v>54894.31350421333</v>
      </c>
      <c r="AR67" s="380"/>
      <c r="AS67" s="96">
        <v>856659.8233942229</v>
      </c>
      <c r="AT67" s="167">
        <v>291109.54281300784</v>
      </c>
      <c r="AU67" s="168">
        <v>565550.280581215</v>
      </c>
      <c r="AV67" s="172"/>
      <c r="AW67" s="96">
        <v>1221383.1433552173</v>
      </c>
      <c r="AX67" s="167">
        <v>916383.1433552173</v>
      </c>
      <c r="AY67" s="168">
        <v>305000</v>
      </c>
      <c r="AZ67" s="380"/>
      <c r="BA67" s="96">
        <v>14422.144683593408</v>
      </c>
      <c r="BB67" s="167">
        <v>5917.329</v>
      </c>
      <c r="BC67" s="168">
        <v>8504.815683593408</v>
      </c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16">
        <v>68</v>
      </c>
      <c r="B68" s="61" t="s">
        <v>650</v>
      </c>
      <c r="C68" s="56" t="s">
        <v>262</v>
      </c>
      <c r="D68" s="68"/>
      <c r="E68" s="68"/>
      <c r="F68" s="75" t="str">
        <f t="shared" si="19"/>
        <v>Deckungskapitalverstärkung der laufenden Renten</v>
      </c>
      <c r="G68" s="75"/>
      <c r="H68" s="76"/>
      <c r="I68" s="96">
        <f t="shared" si="20"/>
        <v>6709457.064250137</v>
      </c>
      <c r="J68" s="167">
        <f>I68-K68</f>
        <v>3623025.381559531</v>
      </c>
      <c r="K68" s="167">
        <f>MAX($J$3,$K$5)*W68+MAX($K$3,$K$5)*AA68+MAX($H$4,$K$5)*AE68+MAX($I$4,$K$5)*AI68+MAX($J$4,$K$5)*AM68+MAX($H$5,$K$5)*AU68+MAX($K$4,$K$5)*AQ68+MAX($I$5,$K$5)*AY68+MAX($J$5,$K$5)*BC68</f>
        <v>3086431.6826906055</v>
      </c>
      <c r="L68" s="169" t="str">
        <f>VLOOKUP($A68&amp;L$1,TextDF,SprachwahlCode+1,FALSE)</f>
        <v> Anteil Obligatorium:</v>
      </c>
      <c r="M68" s="59"/>
      <c r="N68" s="170">
        <f>IF(I68&gt;0,J68/I68,0)</f>
        <v>0.5399878629321624</v>
      </c>
      <c r="O68" s="171"/>
      <c r="P68" s="76"/>
      <c r="Q68" s="96">
        <v>5991498.907307066</v>
      </c>
      <c r="R68" s="167">
        <v>3331666.2383103236</v>
      </c>
      <c r="S68" s="167">
        <v>2659832.6689967425</v>
      </c>
      <c r="T68" s="377"/>
      <c r="U68" s="96">
        <v>2776900</v>
      </c>
      <c r="V68" s="167">
        <v>1284481.044</v>
      </c>
      <c r="W68" s="168">
        <v>1492418.956</v>
      </c>
      <c r="X68" s="81"/>
      <c r="Y68" s="104">
        <v>2109495</v>
      </c>
      <c r="Z68" s="6">
        <v>1064265</v>
      </c>
      <c r="AA68" s="350">
        <v>1045230</v>
      </c>
      <c r="AB68" s="377"/>
      <c r="AC68" s="96">
        <v>398200</v>
      </c>
      <c r="AD68" s="167">
        <v>312364.09867172677</v>
      </c>
      <c r="AE68" s="168">
        <v>85835.90132827323</v>
      </c>
      <c r="AF68" s="377"/>
      <c r="AG68" s="96">
        <v>559972.0480000001</v>
      </c>
      <c r="AH68" s="167">
        <v>422337.7849992678</v>
      </c>
      <c r="AI68" s="168">
        <v>137634.26300073232</v>
      </c>
      <c r="AJ68" s="377"/>
      <c r="AK68" s="96">
        <v>202500</v>
      </c>
      <c r="AL68" s="167">
        <v>123500</v>
      </c>
      <c r="AM68" s="167">
        <v>79000</v>
      </c>
      <c r="AN68" s="377"/>
      <c r="AO68" s="96">
        <v>134000</v>
      </c>
      <c r="AP68" s="167">
        <v>67065</v>
      </c>
      <c r="AQ68" s="168">
        <v>66935</v>
      </c>
      <c r="AR68" s="377"/>
      <c r="AS68" s="96">
        <v>262299.66395013605</v>
      </c>
      <c r="AT68" s="167">
        <v>154242.94156075502</v>
      </c>
      <c r="AU68" s="168">
        <v>108056.72238938103</v>
      </c>
      <c r="AV68" s="75"/>
      <c r="AW68" s="96">
        <v>254431.64299999998</v>
      </c>
      <c r="AX68" s="167">
        <v>191431.64299999998</v>
      </c>
      <c r="AY68" s="168">
        <v>63000</v>
      </c>
      <c r="AZ68" s="377"/>
      <c r="BA68" s="96">
        <v>11658.7093</v>
      </c>
      <c r="BB68" s="167">
        <v>3337.86932778126</v>
      </c>
      <c r="BC68" s="168">
        <v>8320.83997221874</v>
      </c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16">
        <v>69</v>
      </c>
      <c r="B69" s="61" t="s">
        <v>651</v>
      </c>
      <c r="C69" s="56">
        <v>431</v>
      </c>
      <c r="D69" s="68"/>
      <c r="E69" s="68"/>
      <c r="F69" s="75" t="str">
        <f t="shared" si="19"/>
        <v>Deckungskapital Freizügigkeitspolicen</v>
      </c>
      <c r="G69" s="75"/>
      <c r="H69" s="76"/>
      <c r="I69" s="96">
        <f t="shared" si="20"/>
        <v>7264489.707256164</v>
      </c>
      <c r="J69" s="107"/>
      <c r="K69" s="435"/>
      <c r="L69" s="98"/>
      <c r="M69" s="99"/>
      <c r="N69" s="99"/>
      <c r="O69" s="100"/>
      <c r="P69" s="76"/>
      <c r="Q69" s="96">
        <v>6804330.29297088</v>
      </c>
      <c r="R69" s="107"/>
      <c r="S69" s="435"/>
      <c r="T69" s="377"/>
      <c r="U69" s="96">
        <v>3282503.80645</v>
      </c>
      <c r="V69" s="75"/>
      <c r="W69" s="102"/>
      <c r="X69" s="81"/>
      <c r="Y69" s="104">
        <v>2318581</v>
      </c>
      <c r="Z69" s="174"/>
      <c r="AA69" s="344"/>
      <c r="AB69" s="377"/>
      <c r="AC69" s="96">
        <v>368282.86005</v>
      </c>
      <c r="AD69" s="75"/>
      <c r="AE69" s="102"/>
      <c r="AF69" s="377"/>
      <c r="AG69" s="96">
        <v>331563.494</v>
      </c>
      <c r="AH69" s="75"/>
      <c r="AI69" s="102"/>
      <c r="AJ69" s="377"/>
      <c r="AK69" s="96">
        <v>653451.407</v>
      </c>
      <c r="AL69" s="75"/>
      <c r="AM69" s="299"/>
      <c r="AN69" s="377"/>
      <c r="AO69" s="96">
        <v>14529</v>
      </c>
      <c r="AP69" s="75"/>
      <c r="AQ69" s="102"/>
      <c r="AR69" s="377"/>
      <c r="AS69" s="96">
        <v>191124.85313616402</v>
      </c>
      <c r="AT69" s="75"/>
      <c r="AU69" s="102"/>
      <c r="AV69" s="75"/>
      <c r="AW69" s="96">
        <v>5589.639</v>
      </c>
      <c r="AX69" s="75"/>
      <c r="AY69" s="102"/>
      <c r="AZ69" s="377"/>
      <c r="BA69" s="96">
        <v>98863.64761999992</v>
      </c>
      <c r="BB69" s="75"/>
      <c r="BC69" s="102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16">
        <v>70</v>
      </c>
      <c r="B70" s="61" t="s">
        <v>652</v>
      </c>
      <c r="C70" s="56">
        <v>432</v>
      </c>
      <c r="D70" s="68"/>
      <c r="E70" s="68"/>
      <c r="F70" s="75" t="str">
        <f t="shared" si="19"/>
        <v>Rückstellung für eingetretene, noch nicht erledigte Versicherungsfälle</v>
      </c>
      <c r="G70" s="75"/>
      <c r="H70" s="76"/>
      <c r="I70" s="96">
        <f t="shared" si="20"/>
        <v>2724291.7332456573</v>
      </c>
      <c r="J70" s="175"/>
      <c r="K70" s="435"/>
      <c r="L70" s="98"/>
      <c r="M70" s="99"/>
      <c r="N70" s="99"/>
      <c r="O70" s="100"/>
      <c r="P70" s="76"/>
      <c r="Q70" s="96">
        <v>2701927.9641988548</v>
      </c>
      <c r="R70" s="175"/>
      <c r="S70" s="435"/>
      <c r="T70" s="377"/>
      <c r="U70" s="96">
        <v>810233.77415</v>
      </c>
      <c r="V70" s="95"/>
      <c r="W70" s="102"/>
      <c r="X70" s="81"/>
      <c r="Y70" s="104">
        <v>409504</v>
      </c>
      <c r="Z70" s="174"/>
      <c r="AA70" s="344"/>
      <c r="AB70" s="377"/>
      <c r="AC70" s="96">
        <v>505700</v>
      </c>
      <c r="AD70" s="95"/>
      <c r="AE70" s="102"/>
      <c r="AF70" s="377"/>
      <c r="AG70" s="96">
        <v>234624.90865</v>
      </c>
      <c r="AH70" s="95"/>
      <c r="AI70" s="102"/>
      <c r="AJ70" s="377"/>
      <c r="AK70" s="96">
        <v>93545.367</v>
      </c>
      <c r="AL70" s="95"/>
      <c r="AM70" s="299"/>
      <c r="AN70" s="377"/>
      <c r="AO70" s="96">
        <v>48702.84694999999</v>
      </c>
      <c r="AP70" s="95"/>
      <c r="AQ70" s="102"/>
      <c r="AR70" s="377"/>
      <c r="AS70" s="96">
        <v>385156.7172956573</v>
      </c>
      <c r="AT70" s="95"/>
      <c r="AU70" s="102"/>
      <c r="AV70" s="75"/>
      <c r="AW70" s="96">
        <v>231111.118</v>
      </c>
      <c r="AX70" s="95"/>
      <c r="AY70" s="102"/>
      <c r="AZ70" s="377"/>
      <c r="BA70" s="96">
        <v>5713.0012</v>
      </c>
      <c r="BB70" s="95"/>
      <c r="BC70" s="102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2.75">
      <c r="A71" s="16">
        <v>71</v>
      </c>
      <c r="B71" s="61" t="s">
        <v>653</v>
      </c>
      <c r="C71" s="56">
        <v>433</v>
      </c>
      <c r="D71" s="68"/>
      <c r="E71" s="68"/>
      <c r="F71" s="75" t="str">
        <f t="shared" si="19"/>
        <v>Teuerungsfonds</v>
      </c>
      <c r="G71" s="75"/>
      <c r="H71" s="76"/>
      <c r="I71" s="96">
        <f t="shared" si="20"/>
        <v>2923344.7122500003</v>
      </c>
      <c r="J71" s="175"/>
      <c r="K71" s="436"/>
      <c r="L71" s="98"/>
      <c r="M71" s="99"/>
      <c r="N71" s="99"/>
      <c r="O71" s="100"/>
      <c r="P71" s="76"/>
      <c r="Q71" s="96">
        <v>2868543.14039</v>
      </c>
      <c r="R71" s="175"/>
      <c r="S71" s="436"/>
      <c r="T71" s="377"/>
      <c r="U71" s="96">
        <v>857916.19949</v>
      </c>
      <c r="V71" s="95"/>
      <c r="W71" s="102"/>
      <c r="X71" s="81"/>
      <c r="Y71" s="104">
        <v>625471</v>
      </c>
      <c r="Z71" s="174"/>
      <c r="AA71" s="344"/>
      <c r="AB71" s="377"/>
      <c r="AC71" s="96">
        <v>244960.14303</v>
      </c>
      <c r="AD71" s="95"/>
      <c r="AE71" s="102"/>
      <c r="AF71" s="377"/>
      <c r="AG71" s="96">
        <v>304568.536</v>
      </c>
      <c r="AH71" s="95"/>
      <c r="AI71" s="102"/>
      <c r="AJ71" s="377"/>
      <c r="AK71" s="96">
        <v>185939.159</v>
      </c>
      <c r="AL71" s="95"/>
      <c r="AM71" s="299"/>
      <c r="AN71" s="377"/>
      <c r="AO71" s="96">
        <v>78534.565</v>
      </c>
      <c r="AP71" s="95"/>
      <c r="AQ71" s="102"/>
      <c r="AR71" s="377"/>
      <c r="AS71" s="96">
        <v>395599.43573</v>
      </c>
      <c r="AT71" s="95"/>
      <c r="AU71" s="102"/>
      <c r="AV71" s="75"/>
      <c r="AW71" s="96">
        <v>227809.46469999998</v>
      </c>
      <c r="AX71" s="95"/>
      <c r="AY71" s="102"/>
      <c r="AZ71" s="377"/>
      <c r="BA71" s="96">
        <v>2546.2093</v>
      </c>
      <c r="BB71" s="95"/>
      <c r="BC71" s="102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2.75">
      <c r="A72" s="16">
        <v>72</v>
      </c>
      <c r="B72" s="61" t="s">
        <v>654</v>
      </c>
      <c r="C72" s="56">
        <v>434</v>
      </c>
      <c r="D72" s="68"/>
      <c r="E72" s="68"/>
      <c r="F72" s="75" t="str">
        <f t="shared" si="19"/>
        <v>Gutgeschriebene Überschussanteile</v>
      </c>
      <c r="G72" s="75"/>
      <c r="H72" s="76"/>
      <c r="I72" s="96">
        <f t="shared" si="20"/>
        <v>385591.58699</v>
      </c>
      <c r="J72" s="175"/>
      <c r="K72" s="435"/>
      <c r="L72" s="98"/>
      <c r="M72" s="99"/>
      <c r="N72" s="99"/>
      <c r="O72" s="100"/>
      <c r="P72" s="76"/>
      <c r="Q72" s="96">
        <v>375778.95856</v>
      </c>
      <c r="R72" s="175"/>
      <c r="S72" s="435"/>
      <c r="T72" s="377"/>
      <c r="U72" s="96">
        <v>159727.56279</v>
      </c>
      <c r="V72" s="95"/>
      <c r="W72" s="102"/>
      <c r="X72" s="81"/>
      <c r="Y72" s="104">
        <v>0</v>
      </c>
      <c r="Z72" s="174"/>
      <c r="AA72" s="344"/>
      <c r="AB72" s="377"/>
      <c r="AC72" s="96">
        <v>30541.61412</v>
      </c>
      <c r="AD72" s="95"/>
      <c r="AE72" s="102"/>
      <c r="AF72" s="377"/>
      <c r="AG72" s="96">
        <v>177444.88878</v>
      </c>
      <c r="AH72" s="95"/>
      <c r="AI72" s="102"/>
      <c r="AJ72" s="377"/>
      <c r="AK72" s="96">
        <v>1069.126</v>
      </c>
      <c r="AL72" s="95"/>
      <c r="AM72" s="299"/>
      <c r="AN72" s="377"/>
      <c r="AO72" s="96">
        <v>6169.278990000001</v>
      </c>
      <c r="AP72" s="95"/>
      <c r="AQ72" s="102"/>
      <c r="AR72" s="377"/>
      <c r="AS72" s="96">
        <v>10639.116310000001</v>
      </c>
      <c r="AT72" s="95"/>
      <c r="AU72" s="102"/>
      <c r="AV72" s="75"/>
      <c r="AW72" s="96">
        <v>0</v>
      </c>
      <c r="AX72" s="95"/>
      <c r="AY72" s="102"/>
      <c r="AZ72" s="377"/>
      <c r="BA72" s="96">
        <v>0</v>
      </c>
      <c r="BB72" s="95"/>
      <c r="BC72" s="102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3.5" thickBot="1">
      <c r="A73" s="16">
        <v>73</v>
      </c>
      <c r="B73" s="61" t="s">
        <v>655</v>
      </c>
      <c r="C73" s="56">
        <v>435</v>
      </c>
      <c r="D73" s="68"/>
      <c r="E73" s="68"/>
      <c r="F73" s="75" t="str">
        <f t="shared" si="19"/>
        <v>Übrige versicherungstechnische Rückstellungen / Total</v>
      </c>
      <c r="G73" s="75"/>
      <c r="H73" s="76"/>
      <c r="I73" s="119">
        <f t="shared" si="20"/>
        <v>5148143.299784294</v>
      </c>
      <c r="J73" s="153">
        <f>MAX($J$3,$K$5)*V73+MAX($K$3,$K$5)*Z73+MAX($H$4,$K$5)*AD73+MAX($I$4,$K$5)*AH73+MAX($J$4,$K$5)*AL73+MAX($H$5,$K$5)*AT73+MAX($K$4,$K$5)*AP73+MAX($I$5,$K$5)*AX73+MAX($J$5,$K$5)*BB73</f>
        <v>162171285.69611713</v>
      </c>
      <c r="K73" s="435"/>
      <c r="L73" s="133"/>
      <c r="M73" s="134"/>
      <c r="N73" s="134"/>
      <c r="O73" s="135"/>
      <c r="P73" s="76"/>
      <c r="Q73" s="119">
        <v>4709892.802554694</v>
      </c>
      <c r="R73" s="153">
        <v>153557485.5630405</v>
      </c>
      <c r="S73" s="435"/>
      <c r="T73" s="377"/>
      <c r="U73" s="119">
        <v>2986808.44477</v>
      </c>
      <c r="V73" s="153">
        <v>57398883.97155</v>
      </c>
      <c r="W73" s="102"/>
      <c r="X73" s="81"/>
      <c r="Y73" s="120">
        <v>331315</v>
      </c>
      <c r="Z73" s="156">
        <v>50396459</v>
      </c>
      <c r="AA73" s="344"/>
      <c r="AB73" s="377"/>
      <c r="AC73" s="119">
        <v>633871.70956</v>
      </c>
      <c r="AD73" s="153">
        <v>15810506.60562</v>
      </c>
      <c r="AE73" s="102"/>
      <c r="AF73" s="377"/>
      <c r="AG73" s="119">
        <v>23310.256</v>
      </c>
      <c r="AH73" s="153">
        <v>15315548.33543</v>
      </c>
      <c r="AI73" s="102"/>
      <c r="AJ73" s="377"/>
      <c r="AK73" s="119">
        <v>279942.735</v>
      </c>
      <c r="AL73" s="153">
        <v>9468314.486</v>
      </c>
      <c r="AM73" s="299"/>
      <c r="AN73" s="377"/>
      <c r="AO73" s="119">
        <v>146802.16226</v>
      </c>
      <c r="AP73" s="153">
        <v>3170663.2499300004</v>
      </c>
      <c r="AQ73" s="102"/>
      <c r="AR73" s="377"/>
      <c r="AS73" s="119">
        <v>671246.6457942951</v>
      </c>
      <c r="AT73" s="153">
        <v>7457208.281058721</v>
      </c>
      <c r="AU73" s="102"/>
      <c r="AV73" s="75"/>
      <c r="AW73" s="119">
        <v>74846.34640000001</v>
      </c>
      <c r="AX73" s="153">
        <v>3000195.036328405</v>
      </c>
      <c r="AY73" s="102"/>
      <c r="AZ73" s="377"/>
      <c r="BA73" s="119">
        <v>0</v>
      </c>
      <c r="BB73" s="153">
        <v>153506.7302</v>
      </c>
      <c r="BC73" s="102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ht="3" customHeight="1">
      <c r="A74" s="16"/>
      <c r="B74" s="61"/>
      <c r="C74" s="56"/>
      <c r="D74" s="68"/>
      <c r="E74" s="68"/>
      <c r="F74" s="20"/>
      <c r="G74" s="20"/>
      <c r="H74" s="57"/>
      <c r="I74" s="112"/>
      <c r="J74" s="112"/>
      <c r="K74" s="89"/>
      <c r="L74" s="133"/>
      <c r="M74" s="134"/>
      <c r="N74" s="134"/>
      <c r="O74" s="135"/>
      <c r="P74" s="57"/>
      <c r="Q74" s="112"/>
      <c r="R74" s="112"/>
      <c r="S74" s="89"/>
      <c r="T74" s="376"/>
      <c r="U74" s="137"/>
      <c r="V74" s="137"/>
      <c r="W74" s="136"/>
      <c r="X74" s="94"/>
      <c r="Y74" s="138"/>
      <c r="Z74" s="138"/>
      <c r="AA74" s="345"/>
      <c r="AB74" s="376"/>
      <c r="AC74" s="137"/>
      <c r="AD74" s="137"/>
      <c r="AE74" s="136"/>
      <c r="AF74" s="376"/>
      <c r="AG74" s="137"/>
      <c r="AH74" s="137"/>
      <c r="AI74" s="136"/>
      <c r="AJ74" s="376"/>
      <c r="AK74" s="137"/>
      <c r="AL74" s="137"/>
      <c r="AM74" s="68"/>
      <c r="AN74" s="376"/>
      <c r="AO74" s="137"/>
      <c r="AP74" s="137"/>
      <c r="AQ74" s="136"/>
      <c r="AR74" s="376"/>
      <c r="AS74" s="137"/>
      <c r="AT74" s="137"/>
      <c r="AU74" s="136"/>
      <c r="AV74" s="68"/>
      <c r="AW74" s="137"/>
      <c r="AX74" s="137"/>
      <c r="AY74" s="136"/>
      <c r="AZ74" s="376"/>
      <c r="BA74" s="137"/>
      <c r="BB74" s="137"/>
      <c r="BC74" s="136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2.75">
      <c r="A75" s="16">
        <v>75</v>
      </c>
      <c r="B75" s="61"/>
      <c r="C75" s="56"/>
      <c r="D75" s="26" t="str">
        <f>VLOOKUP($A75&amp;D$1,TextDF,SprachwahlCode+1,FALSE)</f>
        <v>III.  Überschussfonds</v>
      </c>
      <c r="E75" s="68"/>
      <c r="F75" s="20"/>
      <c r="G75" s="20"/>
      <c r="H75" s="57"/>
      <c r="I75" s="112"/>
      <c r="J75" s="112"/>
      <c r="K75" s="89"/>
      <c r="L75" s="133"/>
      <c r="M75" s="134"/>
      <c r="N75" s="134"/>
      <c r="O75" s="135"/>
      <c r="P75" s="57"/>
      <c r="Q75" s="112"/>
      <c r="R75" s="112"/>
      <c r="S75" s="89"/>
      <c r="T75" s="376"/>
      <c r="U75" s="137"/>
      <c r="V75" s="137"/>
      <c r="W75" s="136"/>
      <c r="X75" s="94"/>
      <c r="Y75" s="138"/>
      <c r="Z75" s="138"/>
      <c r="AA75" s="345"/>
      <c r="AB75" s="376"/>
      <c r="AC75" s="137"/>
      <c r="AD75" s="137"/>
      <c r="AE75" s="136"/>
      <c r="AF75" s="376"/>
      <c r="AG75" s="137"/>
      <c r="AH75" s="137"/>
      <c r="AI75" s="136"/>
      <c r="AJ75" s="376"/>
      <c r="AK75" s="137"/>
      <c r="AL75" s="137"/>
      <c r="AM75" s="68"/>
      <c r="AN75" s="376"/>
      <c r="AO75" s="137"/>
      <c r="AP75" s="137"/>
      <c r="AQ75" s="136"/>
      <c r="AR75" s="376"/>
      <c r="AS75" s="137"/>
      <c r="AT75" s="137"/>
      <c r="AU75" s="136"/>
      <c r="AV75" s="68"/>
      <c r="AW75" s="137"/>
      <c r="AX75" s="137"/>
      <c r="AY75" s="136"/>
      <c r="AZ75" s="376"/>
      <c r="BA75" s="137"/>
      <c r="BB75" s="137"/>
      <c r="BC75" s="136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2.75">
      <c r="A76" s="16">
        <v>76</v>
      </c>
      <c r="B76" s="61">
        <v>411</v>
      </c>
      <c r="C76" s="56">
        <v>436</v>
      </c>
      <c r="D76" s="68"/>
      <c r="E76" s="68"/>
      <c r="F76" s="20" t="str">
        <f aca="true" t="shared" si="21" ref="F76:F81">VLOOKUP($A76&amp;F$1,TextDF,SprachwahlCode+1,FALSE)</f>
        <v>Stand Ende Vorjahr</v>
      </c>
      <c r="G76" s="20"/>
      <c r="H76" s="65"/>
      <c r="I76" s="97"/>
      <c r="J76" s="176">
        <f>MAX($J$3,$K$5)*V76+MAX($K$3,$K$5)*Z76+MAX($H$4,$K$5)*AD76+MAX($I$4,$K$5)*AH76+MAX($J$4,$K$5)*AL76+MAX($H$5,$K$5)*AT76+MAX($K$4,$K$5)*AP76+MAX($I$5,$K$5)*AX76+MAX($J$5,$K$5)*BB76</f>
        <v>1667008.7696261464</v>
      </c>
      <c r="K76" s="97"/>
      <c r="L76" s="133"/>
      <c r="M76" s="134"/>
      <c r="N76" s="134"/>
      <c r="O76" s="135"/>
      <c r="P76" s="65"/>
      <c r="Q76" s="97"/>
      <c r="R76" s="176">
        <v>1863085.0416756081</v>
      </c>
      <c r="S76" s="97"/>
      <c r="T76" s="258"/>
      <c r="U76" s="67"/>
      <c r="V76" s="108">
        <v>585200.0000000041</v>
      </c>
      <c r="W76" s="177"/>
      <c r="X76" s="72"/>
      <c r="Y76" s="72"/>
      <c r="Z76" s="109">
        <v>384029.52500000014</v>
      </c>
      <c r="AA76" s="345"/>
      <c r="AB76" s="258"/>
      <c r="AC76" s="67"/>
      <c r="AD76" s="108">
        <v>128591.89329303647</v>
      </c>
      <c r="AE76" s="177"/>
      <c r="AF76" s="258"/>
      <c r="AG76" s="67"/>
      <c r="AH76" s="108">
        <v>120479.20506331121</v>
      </c>
      <c r="AI76" s="177"/>
      <c r="AJ76" s="258"/>
      <c r="AK76" s="67"/>
      <c r="AL76" s="108">
        <v>104495.20660000008</v>
      </c>
      <c r="AM76" s="67"/>
      <c r="AN76" s="258"/>
      <c r="AO76" s="67"/>
      <c r="AP76" s="108">
        <v>21103.179236347052</v>
      </c>
      <c r="AQ76" s="177"/>
      <c r="AR76" s="258"/>
      <c r="AS76" s="67"/>
      <c r="AT76" s="108">
        <v>141779.87419974426</v>
      </c>
      <c r="AU76" s="177"/>
      <c r="AV76" s="67"/>
      <c r="AW76" s="67"/>
      <c r="AX76" s="108">
        <v>180209.68020956597</v>
      </c>
      <c r="AY76" s="177"/>
      <c r="AZ76" s="258"/>
      <c r="BA76" s="67"/>
      <c r="BB76" s="108">
        <v>1120.2060241369772</v>
      </c>
      <c r="BC76" s="177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2.75">
      <c r="A77" s="16">
        <v>77</v>
      </c>
      <c r="B77" s="61">
        <v>412</v>
      </c>
      <c r="C77" s="56">
        <v>437</v>
      </c>
      <c r="D77" s="68"/>
      <c r="E77" s="68"/>
      <c r="F77" s="75" t="str">
        <f t="shared" si="21"/>
        <v>Dem Überschussfonds aus der Betriebsrechnung zugewiesen</v>
      </c>
      <c r="G77" s="75"/>
      <c r="H77" s="76"/>
      <c r="I77" s="107"/>
      <c r="J77" s="108">
        <f>MAX($J$3,$K$5)*V77+MAX($K$3,$K$5)*Z77+MAX($H$4,$K$5)*AD77+MAX($I$4,$K$5)*AH77+MAX($J$4,$K$5)*AL77+MAX($H$5,$K$5)*AT77+MAX($K$4,$K$5)*AP77+MAX($I$5,$K$5)*AX77+MAX($J$5,$K$5)*BB77</f>
        <v>808329.8936801696</v>
      </c>
      <c r="K77" s="97"/>
      <c r="L77" s="133"/>
      <c r="M77" s="134"/>
      <c r="N77" s="134"/>
      <c r="O77" s="135"/>
      <c r="P77" s="76"/>
      <c r="Q77" s="107"/>
      <c r="R77" s="108">
        <v>775429.5872905382</v>
      </c>
      <c r="S77" s="97"/>
      <c r="T77" s="377"/>
      <c r="U77" s="75"/>
      <c r="V77" s="108">
        <v>265053.57836999587</v>
      </c>
      <c r="W77" s="177"/>
      <c r="X77" s="81"/>
      <c r="Y77" s="81"/>
      <c r="Z77" s="109">
        <v>271823.66000000003</v>
      </c>
      <c r="AA77" s="345"/>
      <c r="AB77" s="377"/>
      <c r="AC77" s="75"/>
      <c r="AD77" s="108">
        <v>69999.91194738192</v>
      </c>
      <c r="AE77" s="177"/>
      <c r="AF77" s="377"/>
      <c r="AG77" s="75"/>
      <c r="AH77" s="108">
        <v>130249.26270074399</v>
      </c>
      <c r="AI77" s="177"/>
      <c r="AJ77" s="377"/>
      <c r="AK77" s="75"/>
      <c r="AL77" s="108">
        <v>25127.95080000003</v>
      </c>
      <c r="AM77" s="67"/>
      <c r="AN77" s="377"/>
      <c r="AO77" s="75"/>
      <c r="AP77" s="108">
        <v>2499.743845598765</v>
      </c>
      <c r="AQ77" s="177"/>
      <c r="AR77" s="377"/>
      <c r="AS77" s="75"/>
      <c r="AT77" s="108">
        <v>15279.248835189439</v>
      </c>
      <c r="AU77" s="177"/>
      <c r="AV77" s="75"/>
      <c r="AW77" s="75"/>
      <c r="AX77" s="108">
        <v>28294.568948579596</v>
      </c>
      <c r="AY77" s="177"/>
      <c r="AZ77" s="377"/>
      <c r="BA77" s="75"/>
      <c r="BB77" s="108">
        <v>1.9682326799534167</v>
      </c>
      <c r="BC77" s="177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ht="12.75">
      <c r="A78" s="16">
        <v>78</v>
      </c>
      <c r="B78" s="61" t="s">
        <v>656</v>
      </c>
      <c r="C78" s="56">
        <v>438</v>
      </c>
      <c r="D78" s="68"/>
      <c r="E78" s="68"/>
      <c r="F78" s="75" t="str">
        <f t="shared" si="21"/>
        <v>Valorisationskorrektur</v>
      </c>
      <c r="G78" s="67"/>
      <c r="H78" s="178"/>
      <c r="I78" s="107"/>
      <c r="J78" s="179">
        <f>MAX($J$3,$K$5)*V78+MAX($K$3,$K$5)*Z78+MAX($H$4,$K$5)*AD78+MAX($I$4,$K$5)*AH78+MAX($J$4,$K$5)*AL78+MAX($H$5,$K$5)*AT78+MAX($K$4,$K$5)*AP78+MAX($I$5,$K$5)*AX78+MAX($J$5,$K$5)*BB78</f>
        <v>0</v>
      </c>
      <c r="K78" s="97"/>
      <c r="L78" s="133"/>
      <c r="M78" s="134"/>
      <c r="N78" s="134"/>
      <c r="O78" s="135"/>
      <c r="P78" s="178"/>
      <c r="Q78" s="107"/>
      <c r="R78" s="179">
        <v>0</v>
      </c>
      <c r="S78" s="97"/>
      <c r="T78" s="381"/>
      <c r="U78" s="75"/>
      <c r="V78" s="179">
        <v>0</v>
      </c>
      <c r="W78" s="177"/>
      <c r="X78" s="440"/>
      <c r="Y78" s="81"/>
      <c r="Z78" s="181">
        <v>0</v>
      </c>
      <c r="AA78" s="345"/>
      <c r="AB78" s="381"/>
      <c r="AC78" s="75"/>
      <c r="AD78" s="179">
        <v>0</v>
      </c>
      <c r="AE78" s="177"/>
      <c r="AF78" s="381"/>
      <c r="AG78" s="75"/>
      <c r="AH78" s="179">
        <v>0</v>
      </c>
      <c r="AI78" s="177"/>
      <c r="AJ78" s="381"/>
      <c r="AK78" s="75"/>
      <c r="AL78" s="179">
        <v>0</v>
      </c>
      <c r="AM78" s="67"/>
      <c r="AN78" s="381"/>
      <c r="AO78" s="75"/>
      <c r="AP78" s="179">
        <v>0</v>
      </c>
      <c r="AQ78" s="177"/>
      <c r="AR78" s="381"/>
      <c r="AS78" s="75"/>
      <c r="AT78" s="179">
        <v>0</v>
      </c>
      <c r="AU78" s="177"/>
      <c r="AV78" s="180"/>
      <c r="AW78" s="75"/>
      <c r="AX78" s="179">
        <v>0</v>
      </c>
      <c r="AY78" s="177"/>
      <c r="AZ78" s="381"/>
      <c r="BA78" s="75"/>
      <c r="BB78" s="179">
        <v>0</v>
      </c>
      <c r="BC78" s="177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</row>
    <row r="79" spans="1:66" ht="12.75">
      <c r="A79" s="16">
        <v>79</v>
      </c>
      <c r="B79" s="61">
        <v>413</v>
      </c>
      <c r="C79" s="56">
        <v>439</v>
      </c>
      <c r="D79" s="68"/>
      <c r="E79" s="68"/>
      <c r="F79" s="75" t="str">
        <f t="shared" si="21"/>
        <v>Dem Überschussfonds zur Deckung eines Betriebsdefizits entnommen</v>
      </c>
      <c r="G79" s="75"/>
      <c r="H79" s="76"/>
      <c r="I79" s="96">
        <f>MAX($J$3,$K$5)*U79+MAX($K$3,$K$5)*Y79+MAX($H$4,$K$5)*AC79+MAX($I$4,$K$5)*AG79+MAX($J$4,$K$5)*AK79+MAX($H$5,$K$5)*AS79+MAX($K$4,$K$5)*AO79+MAX($I$5,$K$5)*AW79+MAX($J$5,$K$5)*BA79</f>
        <v>0</v>
      </c>
      <c r="J79" s="182"/>
      <c r="K79" s="97"/>
      <c r="L79" s="133"/>
      <c r="M79" s="134"/>
      <c r="N79" s="134"/>
      <c r="O79" s="135"/>
      <c r="P79" s="76"/>
      <c r="Q79" s="96">
        <v>0</v>
      </c>
      <c r="R79" s="182"/>
      <c r="S79" s="97"/>
      <c r="T79" s="377"/>
      <c r="U79" s="96">
        <v>0</v>
      </c>
      <c r="V79" s="183"/>
      <c r="W79" s="177"/>
      <c r="X79" s="81"/>
      <c r="Y79" s="104">
        <v>0</v>
      </c>
      <c r="Z79" s="103"/>
      <c r="AA79" s="345"/>
      <c r="AB79" s="377"/>
      <c r="AC79" s="96">
        <v>0</v>
      </c>
      <c r="AD79" s="183"/>
      <c r="AE79" s="177"/>
      <c r="AF79" s="377"/>
      <c r="AG79" s="96">
        <v>0</v>
      </c>
      <c r="AH79" s="183"/>
      <c r="AI79" s="177"/>
      <c r="AJ79" s="377"/>
      <c r="AK79" s="96">
        <v>0</v>
      </c>
      <c r="AL79" s="183"/>
      <c r="AM79" s="67"/>
      <c r="AN79" s="377"/>
      <c r="AO79" s="96">
        <v>0</v>
      </c>
      <c r="AP79" s="183"/>
      <c r="AQ79" s="177"/>
      <c r="AR79" s="377"/>
      <c r="AS79" s="96">
        <v>0</v>
      </c>
      <c r="AT79" s="183"/>
      <c r="AU79" s="177"/>
      <c r="AV79" s="75"/>
      <c r="AW79" s="96">
        <v>0</v>
      </c>
      <c r="AX79" s="183"/>
      <c r="AY79" s="177"/>
      <c r="AZ79" s="377"/>
      <c r="BA79" s="96">
        <v>0</v>
      </c>
      <c r="BB79" s="183"/>
      <c r="BC79" s="177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1:66" ht="13.5" thickBot="1">
      <c r="A80" s="16">
        <v>80</v>
      </c>
      <c r="B80" s="61">
        <v>414</v>
      </c>
      <c r="C80" s="56">
        <v>440</v>
      </c>
      <c r="D80" s="68"/>
      <c r="E80" s="68"/>
      <c r="F80" s="75" t="str">
        <f t="shared" si="21"/>
        <v>Den Vorsorgeeinrichtungen zugeteilt / Zwischentotal</v>
      </c>
      <c r="G80" s="68"/>
      <c r="H80" s="57"/>
      <c r="I80" s="119">
        <f>MAX($J$3,$K$5)*U80+MAX($K$3,$K$5)*Y80+MAX($H$4,$K$5)*AC80+MAX($I$4,$K$5)*AG80+MAX($J$4,$K$5)*AK80+MAX($H$5,$K$5)*AS80+MAX($K$4,$K$5)*AO80+MAX($I$5,$K$5)*AW80+MAX($J$5,$K$5)*BA80</f>
        <v>770442.54437</v>
      </c>
      <c r="J80" s="184">
        <f>MAX($J$3,$K$5)*V80+MAX($K$3,$K$5)*Z80+MAX($H$4,$K$5)*AD80+MAX($I$4,$K$5)*AH80+MAX($J$4,$K$5)*AL80+MAX($H$5,$K$5)*AT80+MAX($K$4,$K$5)*AP80+MAX($I$5,$K$5)*AX80+MAX($J$5,$K$5)*BB80</f>
        <v>770442.54437</v>
      </c>
      <c r="K80" s="97"/>
      <c r="L80" s="133"/>
      <c r="M80" s="134"/>
      <c r="N80" s="134"/>
      <c r="O80" s="135"/>
      <c r="P80" s="57"/>
      <c r="Q80" s="119">
        <v>971505.7363100001</v>
      </c>
      <c r="R80" s="184">
        <v>971505.7363100001</v>
      </c>
      <c r="S80" s="97"/>
      <c r="T80" s="376"/>
      <c r="U80" s="119">
        <v>277753.57837</v>
      </c>
      <c r="V80" s="184">
        <v>277753.57837</v>
      </c>
      <c r="W80" s="177"/>
      <c r="X80" s="94"/>
      <c r="Y80" s="120">
        <v>208463</v>
      </c>
      <c r="Z80" s="185">
        <v>208463</v>
      </c>
      <c r="AA80" s="345"/>
      <c r="AB80" s="376"/>
      <c r="AC80" s="119">
        <v>67632.97032</v>
      </c>
      <c r="AD80" s="184">
        <v>67632.97032</v>
      </c>
      <c r="AE80" s="177"/>
      <c r="AF80" s="376"/>
      <c r="AG80" s="119">
        <v>73369.09813000001</v>
      </c>
      <c r="AH80" s="184">
        <v>73369.09813000001</v>
      </c>
      <c r="AI80" s="177"/>
      <c r="AJ80" s="376"/>
      <c r="AK80" s="119">
        <v>27537.458</v>
      </c>
      <c r="AL80" s="184">
        <v>27537.458</v>
      </c>
      <c r="AM80" s="67"/>
      <c r="AN80" s="376"/>
      <c r="AO80" s="119">
        <v>4632.95745</v>
      </c>
      <c r="AP80" s="184">
        <v>4632.95745</v>
      </c>
      <c r="AQ80" s="177"/>
      <c r="AR80" s="376"/>
      <c r="AS80" s="119">
        <v>40273.3481</v>
      </c>
      <c r="AT80" s="184">
        <v>40273.3481</v>
      </c>
      <c r="AU80" s="177"/>
      <c r="AV80" s="68"/>
      <c r="AW80" s="119">
        <v>70617.634</v>
      </c>
      <c r="AX80" s="184">
        <v>70617.634</v>
      </c>
      <c r="AY80" s="177"/>
      <c r="AZ80" s="376"/>
      <c r="BA80" s="119">
        <v>162.5</v>
      </c>
      <c r="BB80" s="184">
        <v>162.5</v>
      </c>
      <c r="BC80" s="177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</row>
    <row r="81" spans="1:66" ht="13.5" thickBot="1">
      <c r="A81" s="16">
        <v>81</v>
      </c>
      <c r="B81" s="61">
        <v>415</v>
      </c>
      <c r="C81" s="56">
        <v>441</v>
      </c>
      <c r="D81" s="68"/>
      <c r="E81" s="68"/>
      <c r="F81" s="75" t="str">
        <f t="shared" si="21"/>
        <v>Stand am Ende des Rechnungsjahrs</v>
      </c>
      <c r="G81" s="75"/>
      <c r="H81" s="76"/>
      <c r="I81" s="107"/>
      <c r="J81" s="186">
        <f>MAX($J$3,$K$5)*V81+MAX($K$3,$K$5)*Z81+MAX($H$4,$K$5)*AD81+MAX($I$4,$K$5)*AH81+MAX($J$4,$K$5)*AL81+MAX($H$5,$K$5)*AT81+MAX($K$4,$K$5)*AP81+MAX($I$5,$K$5)*AX81+MAX($J$5,$K$5)*BB81</f>
        <v>1704896.1189363156</v>
      </c>
      <c r="K81" s="437"/>
      <c r="L81" s="133"/>
      <c r="M81" s="134"/>
      <c r="N81" s="134"/>
      <c r="O81" s="135"/>
      <c r="P81" s="76"/>
      <c r="Q81" s="107"/>
      <c r="R81" s="186">
        <v>1667008.8926561463</v>
      </c>
      <c r="S81" s="437"/>
      <c r="T81" s="377"/>
      <c r="U81" s="75"/>
      <c r="V81" s="186">
        <v>572500</v>
      </c>
      <c r="W81" s="187">
        <v>0</v>
      </c>
      <c r="X81" s="81"/>
      <c r="Y81" s="81"/>
      <c r="Z81" s="188">
        <v>447390.1850000002</v>
      </c>
      <c r="AA81" s="351">
        <v>0</v>
      </c>
      <c r="AB81" s="377"/>
      <c r="AC81" s="75"/>
      <c r="AD81" s="186">
        <v>130958.83492041839</v>
      </c>
      <c r="AE81" s="187">
        <v>0</v>
      </c>
      <c r="AF81" s="377"/>
      <c r="AG81" s="75"/>
      <c r="AH81" s="186">
        <v>177359.36963405518</v>
      </c>
      <c r="AI81" s="187">
        <v>0</v>
      </c>
      <c r="AJ81" s="377"/>
      <c r="AK81" s="75"/>
      <c r="AL81" s="186">
        <v>102085.69940000011</v>
      </c>
      <c r="AM81" s="334">
        <v>0</v>
      </c>
      <c r="AN81" s="377"/>
      <c r="AO81" s="75"/>
      <c r="AP81" s="186">
        <v>18969.965631945815</v>
      </c>
      <c r="AQ81" s="187">
        <v>0</v>
      </c>
      <c r="AR81" s="377"/>
      <c r="AS81" s="75"/>
      <c r="AT81" s="186">
        <v>116785.7749349337</v>
      </c>
      <c r="AU81" s="187">
        <v>0</v>
      </c>
      <c r="AV81" s="75"/>
      <c r="AW81" s="75"/>
      <c r="AX81" s="186">
        <v>137886.61515814555</v>
      </c>
      <c r="AY81" s="187">
        <v>0</v>
      </c>
      <c r="AZ81" s="377"/>
      <c r="BA81" s="75"/>
      <c r="BB81" s="186">
        <v>959.6742568169307</v>
      </c>
      <c r="BC81" s="187">
        <v>0</v>
      </c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</row>
    <row r="82" spans="1:66" ht="3" customHeight="1">
      <c r="A82" s="16"/>
      <c r="B82" s="61"/>
      <c r="C82" s="56"/>
      <c r="D82" s="20"/>
      <c r="E82" s="20"/>
      <c r="F82" s="20"/>
      <c r="G82" s="20"/>
      <c r="H82" s="57"/>
      <c r="I82" s="112"/>
      <c r="J82" s="112"/>
      <c r="K82" s="89"/>
      <c r="L82" s="133"/>
      <c r="M82" s="134"/>
      <c r="N82" s="134"/>
      <c r="O82" s="135"/>
      <c r="P82" s="57"/>
      <c r="Q82" s="112"/>
      <c r="R82" s="112"/>
      <c r="S82" s="89"/>
      <c r="T82" s="376"/>
      <c r="U82" s="137"/>
      <c r="V82" s="137"/>
      <c r="W82" s="136"/>
      <c r="X82" s="94"/>
      <c r="Y82" s="138"/>
      <c r="Z82" s="138"/>
      <c r="AA82" s="345"/>
      <c r="AB82" s="376"/>
      <c r="AC82" s="137"/>
      <c r="AD82" s="137"/>
      <c r="AE82" s="136"/>
      <c r="AF82" s="376"/>
      <c r="AG82" s="137"/>
      <c r="AH82" s="137"/>
      <c r="AI82" s="136"/>
      <c r="AJ82" s="376"/>
      <c r="AK82" s="137"/>
      <c r="AL82" s="137"/>
      <c r="AM82" s="68"/>
      <c r="AN82" s="376"/>
      <c r="AO82" s="137"/>
      <c r="AP82" s="137"/>
      <c r="AQ82" s="136"/>
      <c r="AR82" s="376"/>
      <c r="AS82" s="137"/>
      <c r="AT82" s="137"/>
      <c r="AU82" s="136"/>
      <c r="AV82" s="68"/>
      <c r="AW82" s="137"/>
      <c r="AX82" s="137"/>
      <c r="AY82" s="136"/>
      <c r="AZ82" s="376"/>
      <c r="BA82" s="137"/>
      <c r="BB82" s="137"/>
      <c r="BC82" s="136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1:66" ht="12.75">
      <c r="A83" s="16">
        <v>83</v>
      </c>
      <c r="B83" s="61"/>
      <c r="C83" s="56"/>
      <c r="D83" s="27" t="str">
        <f>VLOOKUP($A83&amp;D$1,TextDF,SprachwahlCode+1,FALSE)</f>
        <v>IV.  Teuerungsfonds</v>
      </c>
      <c r="E83" s="20"/>
      <c r="F83" s="20"/>
      <c r="G83" s="20"/>
      <c r="H83" s="57"/>
      <c r="I83" s="112"/>
      <c r="J83" s="112"/>
      <c r="K83" s="89"/>
      <c r="L83" s="133"/>
      <c r="M83" s="134"/>
      <c r="N83" s="134"/>
      <c r="O83" s="135"/>
      <c r="P83" s="57"/>
      <c r="Q83" s="112"/>
      <c r="R83" s="112"/>
      <c r="S83" s="89"/>
      <c r="T83" s="376"/>
      <c r="U83" s="137"/>
      <c r="V83" s="137"/>
      <c r="W83" s="136"/>
      <c r="X83" s="94"/>
      <c r="Y83" s="138"/>
      <c r="Z83" s="138"/>
      <c r="AA83" s="345"/>
      <c r="AB83" s="376"/>
      <c r="AC83" s="137"/>
      <c r="AD83" s="137"/>
      <c r="AE83" s="136"/>
      <c r="AF83" s="376"/>
      <c r="AG83" s="137"/>
      <c r="AH83" s="137"/>
      <c r="AI83" s="136"/>
      <c r="AJ83" s="376"/>
      <c r="AK83" s="137"/>
      <c r="AL83" s="137"/>
      <c r="AM83" s="68"/>
      <c r="AN83" s="376"/>
      <c r="AO83" s="137"/>
      <c r="AP83" s="137"/>
      <c r="AQ83" s="136"/>
      <c r="AR83" s="376"/>
      <c r="AS83" s="137"/>
      <c r="AT83" s="137"/>
      <c r="AU83" s="136"/>
      <c r="AV83" s="68"/>
      <c r="AW83" s="137"/>
      <c r="AX83" s="137"/>
      <c r="AY83" s="136"/>
      <c r="AZ83" s="376"/>
      <c r="BA83" s="137"/>
      <c r="BB83" s="137"/>
      <c r="BC83" s="136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2.75">
      <c r="A84" s="16">
        <v>84</v>
      </c>
      <c r="B84" s="61" t="s">
        <v>657</v>
      </c>
      <c r="C84" s="56">
        <v>442</v>
      </c>
      <c r="D84" s="68"/>
      <c r="E84" s="68"/>
      <c r="F84" s="20" t="str">
        <f aca="true" t="shared" si="22" ref="F84:F89">VLOOKUP($A84&amp;F$1,TextDF,SprachwahlCode+1,FALSE)</f>
        <v>Stand Ende Vorjahr</v>
      </c>
      <c r="G84" s="20"/>
      <c r="H84" s="65"/>
      <c r="I84" s="97"/>
      <c r="J84" s="189">
        <f>MAX($J$3,$K$5)*V84+MAX($K$3,$K$5)*Z84+MAX($H$4,$K$5)*AD84+MAX($I$4,$K$5)*AH84+MAX($J$4,$K$5)*AL84+MAX($H$5,$K$5)*AT84+MAX($K$4,$K$5)*AP84+MAX($I$5,$K$5)*AX84+MAX($J$5,$K$5)*BB84</f>
        <v>2868543.0676256777</v>
      </c>
      <c r="K84" s="97"/>
      <c r="L84" s="133"/>
      <c r="M84" s="134"/>
      <c r="N84" s="134"/>
      <c r="O84" s="135"/>
      <c r="P84" s="65"/>
      <c r="Q84" s="97"/>
      <c r="R84" s="189">
        <v>2812255.0211763075</v>
      </c>
      <c r="S84" s="97"/>
      <c r="T84" s="258"/>
      <c r="U84" s="67"/>
      <c r="V84" s="179">
        <v>842457.43649</v>
      </c>
      <c r="W84" s="177"/>
      <c r="X84" s="72"/>
      <c r="Y84" s="72"/>
      <c r="Z84" s="181">
        <v>610775</v>
      </c>
      <c r="AA84" s="345"/>
      <c r="AB84" s="258"/>
      <c r="AC84" s="67"/>
      <c r="AD84" s="179">
        <v>240347.05769999998</v>
      </c>
      <c r="AE84" s="177"/>
      <c r="AF84" s="258"/>
      <c r="AG84" s="67"/>
      <c r="AH84" s="179">
        <v>298306.197569999</v>
      </c>
      <c r="AI84" s="177"/>
      <c r="AJ84" s="258"/>
      <c r="AK84" s="67"/>
      <c r="AL84" s="179">
        <v>183035.32800000007</v>
      </c>
      <c r="AM84" s="67"/>
      <c r="AN84" s="258"/>
      <c r="AO84" s="67"/>
      <c r="AP84" s="179">
        <v>77381.937</v>
      </c>
      <c r="AQ84" s="177"/>
      <c r="AR84" s="258"/>
      <c r="AS84" s="67"/>
      <c r="AT84" s="179">
        <v>390255.1559644608</v>
      </c>
      <c r="AU84" s="177"/>
      <c r="AV84" s="67"/>
      <c r="AW84" s="67"/>
      <c r="AX84" s="179">
        <v>223423.3016512179</v>
      </c>
      <c r="AY84" s="177"/>
      <c r="AZ84" s="258"/>
      <c r="BA84" s="67"/>
      <c r="BB84" s="179">
        <v>2561.65325</v>
      </c>
      <c r="BC84" s="177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2.75">
      <c r="A85" s="16">
        <v>85</v>
      </c>
      <c r="B85" s="61" t="s">
        <v>658</v>
      </c>
      <c r="C85" s="56">
        <v>443</v>
      </c>
      <c r="D85" s="68"/>
      <c r="E85" s="68"/>
      <c r="F85" s="75" t="str">
        <f t="shared" si="22"/>
        <v>Vereinnahmte Teuerungsprämien</v>
      </c>
      <c r="G85" s="75"/>
      <c r="H85" s="76"/>
      <c r="I85" s="96">
        <f>MAX($J$3,$K$5)*U85+MAX($K$3,$K$5)*Y85+MAX($H$4,$K$5)*AC85+MAX($I$4,$K$5)*AG85+MAX($J$4,$K$5)*AK85+MAX($H$5,$K$5)*AS85+MAX($K$4,$K$5)*AO85+MAX($I$5,$K$5)*AW85+MAX($J$5,$K$5)*BA85</f>
        <v>44467.758932</v>
      </c>
      <c r="J85" s="97"/>
      <c r="K85" s="97"/>
      <c r="L85" s="133"/>
      <c r="M85" s="134"/>
      <c r="N85" s="134"/>
      <c r="O85" s="135"/>
      <c r="P85" s="76"/>
      <c r="Q85" s="96">
        <v>43936.383544000004</v>
      </c>
      <c r="R85" s="97"/>
      <c r="S85" s="97"/>
      <c r="T85" s="377"/>
      <c r="U85" s="96">
        <v>11312.813549999999</v>
      </c>
      <c r="V85" s="382"/>
      <c r="W85" s="177"/>
      <c r="X85" s="81"/>
      <c r="Y85" s="104">
        <v>11802</v>
      </c>
      <c r="Z85" s="352"/>
      <c r="AA85" s="345"/>
      <c r="AB85" s="377"/>
      <c r="AC85" s="96">
        <v>4107.8859999999995</v>
      </c>
      <c r="AD85" s="382"/>
      <c r="AE85" s="177"/>
      <c r="AF85" s="377"/>
      <c r="AG85" s="96">
        <v>4922.89415</v>
      </c>
      <c r="AH85" s="382"/>
      <c r="AI85" s="177"/>
      <c r="AJ85" s="377"/>
      <c r="AK85" s="96">
        <v>2285.231</v>
      </c>
      <c r="AL85" s="382"/>
      <c r="AM85" s="67"/>
      <c r="AN85" s="377"/>
      <c r="AO85" s="96">
        <v>856.217</v>
      </c>
      <c r="AP85" s="382"/>
      <c r="AQ85" s="177"/>
      <c r="AR85" s="377"/>
      <c r="AS85" s="96">
        <v>4711.0262</v>
      </c>
      <c r="AT85" s="382"/>
      <c r="AU85" s="177"/>
      <c r="AV85" s="75"/>
      <c r="AW85" s="96">
        <v>4469.691032000001</v>
      </c>
      <c r="AX85" s="382"/>
      <c r="AY85" s="177"/>
      <c r="AZ85" s="377"/>
      <c r="BA85" s="96">
        <v>0</v>
      </c>
      <c r="BB85" s="382"/>
      <c r="BC85" s="177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3.5" thickBot="1">
      <c r="A86" s="16">
        <v>86</v>
      </c>
      <c r="B86" s="61" t="s">
        <v>659</v>
      </c>
      <c r="C86" s="56">
        <v>444</v>
      </c>
      <c r="D86" s="68"/>
      <c r="E86" s="68"/>
      <c r="F86" s="75" t="str">
        <f t="shared" si="22"/>
        <v>Tarifzins / Zwischentotal</v>
      </c>
      <c r="G86" s="75"/>
      <c r="H86" s="76"/>
      <c r="I86" s="119">
        <f>MAX($J$3,$K$5)*U86+MAX($K$3,$K$5)*Y86+MAX($H$4,$K$5)*AC86+MAX($I$4,$K$5)*AG86+MAX($J$4,$K$5)*AK86+MAX($H$5,$K$5)*AS86+MAX($K$4,$K$5)*AO86+MAX($I$5,$K$5)*AW86+MAX($J$5,$K$5)*BA86</f>
        <v>13160.207139822303</v>
      </c>
      <c r="J86" s="190">
        <f>MAX($J$3,$K$5)*V86+MAX($K$3,$K$5)*Z86+MAX($H$4,$K$5)*AD86+MAX($I$4,$K$5)*AH86+MAX($J$4,$K$5)*AL86+MAX($H$5,$K$5)*AT86+MAX($K$4,$K$5)*AP86+MAX($I$5,$K$5)*AX86+MAX($J$5,$K$5)*BB86</f>
        <v>57627.9660718223</v>
      </c>
      <c r="K86" s="97"/>
      <c r="L86" s="133"/>
      <c r="M86" s="134"/>
      <c r="N86" s="134"/>
      <c r="O86" s="135"/>
      <c r="P86" s="76"/>
      <c r="Q86" s="119">
        <v>14534.724333370454</v>
      </c>
      <c r="R86" s="190">
        <v>58471.107877370436</v>
      </c>
      <c r="S86" s="97"/>
      <c r="T86" s="377"/>
      <c r="U86" s="119">
        <v>4212.2872</v>
      </c>
      <c r="V86" s="190">
        <v>15525.100749999998</v>
      </c>
      <c r="W86" s="177"/>
      <c r="X86" s="81"/>
      <c r="Y86" s="120">
        <v>3054</v>
      </c>
      <c r="Z86" s="191">
        <v>14856</v>
      </c>
      <c r="AA86" s="345"/>
      <c r="AB86" s="377"/>
      <c r="AC86" s="119">
        <v>1201.73</v>
      </c>
      <c r="AD86" s="190">
        <v>5309.616</v>
      </c>
      <c r="AE86" s="177"/>
      <c r="AF86" s="377"/>
      <c r="AG86" s="119">
        <v>1406.1608950000002</v>
      </c>
      <c r="AH86" s="190">
        <v>6329.055045</v>
      </c>
      <c r="AI86" s="177"/>
      <c r="AJ86" s="377"/>
      <c r="AK86" s="119">
        <v>913.701</v>
      </c>
      <c r="AL86" s="190">
        <v>3198.9320000000002</v>
      </c>
      <c r="AM86" s="67"/>
      <c r="AN86" s="377"/>
      <c r="AO86" s="119">
        <v>386.912</v>
      </c>
      <c r="AP86" s="190">
        <v>1243.129</v>
      </c>
      <c r="AQ86" s="177"/>
      <c r="AR86" s="377"/>
      <c r="AS86" s="119">
        <v>1951.2757798223026</v>
      </c>
      <c r="AT86" s="190">
        <v>6662.301979822303</v>
      </c>
      <c r="AU86" s="177"/>
      <c r="AV86" s="75"/>
      <c r="AW86" s="119">
        <v>21.332</v>
      </c>
      <c r="AX86" s="190">
        <v>4491.023032000001</v>
      </c>
      <c r="AY86" s="177"/>
      <c r="AZ86" s="377"/>
      <c r="BA86" s="119">
        <v>12.808264999999999</v>
      </c>
      <c r="BB86" s="190">
        <v>12.808264999999999</v>
      </c>
      <c r="BC86" s="177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2.75">
      <c r="A87" s="16">
        <v>87</v>
      </c>
      <c r="B87" s="61" t="s">
        <v>660</v>
      </c>
      <c r="C87" s="56">
        <v>445</v>
      </c>
      <c r="D87" s="68"/>
      <c r="E87" s="68"/>
      <c r="F87" s="75" t="str">
        <f t="shared" si="22"/>
        <v>Aufwand für teuerungsbedingte Erhöhungen der Risikorenten</v>
      </c>
      <c r="G87" s="75"/>
      <c r="H87" s="76"/>
      <c r="I87" s="96">
        <f>MAX($J$3,$K$5)*U87+MAX($K$3,$K$5)*Y87+MAX($H$4,$K$5)*AC87+MAX($I$4,$K$5)*AG87+MAX($J$4,$K$5)*AK87+MAX($H$5,$K$5)*AS87+MAX($K$4,$K$5)*AO87+MAX($I$5,$K$5)*AW87+MAX($J$5,$K$5)*BA87</f>
        <v>2825.6399899999997</v>
      </c>
      <c r="J87" s="192"/>
      <c r="K87" s="97"/>
      <c r="L87" s="133"/>
      <c r="M87" s="134"/>
      <c r="N87" s="134"/>
      <c r="O87" s="135"/>
      <c r="P87" s="76"/>
      <c r="Q87" s="96">
        <v>2182.711428</v>
      </c>
      <c r="R87" s="192"/>
      <c r="S87" s="97"/>
      <c r="T87" s="377"/>
      <c r="U87" s="96">
        <v>66.33775</v>
      </c>
      <c r="V87" s="382"/>
      <c r="W87" s="177"/>
      <c r="X87" s="81"/>
      <c r="Y87" s="104">
        <v>160</v>
      </c>
      <c r="Z87" s="352"/>
      <c r="AA87" s="345"/>
      <c r="AB87" s="377"/>
      <c r="AC87" s="96">
        <v>695.5459999999999</v>
      </c>
      <c r="AD87" s="382"/>
      <c r="AE87" s="177"/>
      <c r="AF87" s="377"/>
      <c r="AG87" s="96">
        <v>66.722</v>
      </c>
      <c r="AH87" s="382"/>
      <c r="AI87" s="177"/>
      <c r="AJ87" s="377"/>
      <c r="AK87" s="96">
        <v>295.14</v>
      </c>
      <c r="AL87" s="382"/>
      <c r="AM87" s="67"/>
      <c r="AN87" s="377"/>
      <c r="AO87" s="96">
        <v>89.864</v>
      </c>
      <c r="AP87" s="382"/>
      <c r="AQ87" s="177"/>
      <c r="AR87" s="377"/>
      <c r="AS87" s="96">
        <v>1318.0222399999998</v>
      </c>
      <c r="AT87" s="382"/>
      <c r="AU87" s="177"/>
      <c r="AV87" s="75"/>
      <c r="AW87" s="96">
        <v>105.5643</v>
      </c>
      <c r="AX87" s="382"/>
      <c r="AY87" s="177"/>
      <c r="AZ87" s="377"/>
      <c r="BA87" s="96">
        <v>28.4437</v>
      </c>
      <c r="BB87" s="382"/>
      <c r="BC87" s="177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3.5" thickBot="1">
      <c r="A88" s="16">
        <v>88</v>
      </c>
      <c r="B88" s="61" t="s">
        <v>661</v>
      </c>
      <c r="C88" s="56">
        <v>446</v>
      </c>
      <c r="D88" s="68"/>
      <c r="E88" s="68"/>
      <c r="F88" s="75" t="str">
        <f t="shared" si="22"/>
        <v>Entnahme zu Gunsten der Betriebsrechnung / Zwischentotal</v>
      </c>
      <c r="G88" s="68"/>
      <c r="H88" s="57"/>
      <c r="I88" s="119">
        <f>MAX($J$3,$K$5)*U88+MAX($K$3,$K$5)*Y88+MAX($H$4,$K$5)*AC88+MAX($I$4,$K$5)*AG88+MAX($J$4,$K$5)*AK88+MAX($H$5,$K$5)*AS88+MAX($K$4,$K$5)*AO88+MAX($I$5,$K$5)*AW88+MAX($J$5,$K$5)*BA88</f>
        <v>0</v>
      </c>
      <c r="J88" s="193">
        <f>MAX($J$3,$K$5)*V88+MAX($K$3,$K$5)*Z88+MAX($H$4,$K$5)*AD88+MAX($I$4,$K$5)*AH88+MAX($J$4,$K$5)*AL88+MAX($H$5,$K$5)*AT88+MAX($K$4,$K$5)*AP88+MAX($I$5,$K$5)*AX88+MAX($J$5,$K$5)*BB88</f>
        <v>2825.6399899999997</v>
      </c>
      <c r="K88" s="97"/>
      <c r="L88" s="133"/>
      <c r="M88" s="134"/>
      <c r="N88" s="134"/>
      <c r="O88" s="135"/>
      <c r="P88" s="57"/>
      <c r="Q88" s="119">
        <v>0.35</v>
      </c>
      <c r="R88" s="193">
        <v>2183.0614280000004</v>
      </c>
      <c r="S88" s="97"/>
      <c r="T88" s="376"/>
      <c r="U88" s="119">
        <v>0</v>
      </c>
      <c r="V88" s="184">
        <v>66.33775</v>
      </c>
      <c r="W88" s="177"/>
      <c r="X88" s="94"/>
      <c r="Y88" s="120">
        <v>0</v>
      </c>
      <c r="Z88" s="185">
        <v>160</v>
      </c>
      <c r="AA88" s="345"/>
      <c r="AB88" s="376"/>
      <c r="AC88" s="119">
        <v>0</v>
      </c>
      <c r="AD88" s="184">
        <v>695.5459999999999</v>
      </c>
      <c r="AE88" s="177"/>
      <c r="AF88" s="376"/>
      <c r="AG88" s="119">
        <v>0</v>
      </c>
      <c r="AH88" s="184">
        <v>66.722</v>
      </c>
      <c r="AI88" s="177"/>
      <c r="AJ88" s="376"/>
      <c r="AK88" s="119">
        <v>0</v>
      </c>
      <c r="AL88" s="184">
        <v>295.14</v>
      </c>
      <c r="AM88" s="67"/>
      <c r="AN88" s="376"/>
      <c r="AO88" s="119">
        <v>0</v>
      </c>
      <c r="AP88" s="184">
        <v>89.864</v>
      </c>
      <c r="AQ88" s="177"/>
      <c r="AR88" s="376"/>
      <c r="AS88" s="119">
        <v>0</v>
      </c>
      <c r="AT88" s="184">
        <v>1318.0222399999998</v>
      </c>
      <c r="AU88" s="177"/>
      <c r="AV88" s="68"/>
      <c r="AW88" s="119">
        <v>0</v>
      </c>
      <c r="AX88" s="184">
        <v>105.5643</v>
      </c>
      <c r="AY88" s="177"/>
      <c r="AZ88" s="376"/>
      <c r="BA88" s="119">
        <v>0</v>
      </c>
      <c r="BB88" s="184">
        <v>28.4437</v>
      </c>
      <c r="BC88" s="177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3.5" thickBot="1">
      <c r="A89" s="16">
        <v>89</v>
      </c>
      <c r="B89" s="61" t="s">
        <v>662</v>
      </c>
      <c r="C89" s="56">
        <v>447</v>
      </c>
      <c r="D89" s="68"/>
      <c r="E89" s="68"/>
      <c r="F89" s="75" t="str">
        <f t="shared" si="22"/>
        <v>Stand am Ende des Rechnungsjahrs</v>
      </c>
      <c r="G89" s="75"/>
      <c r="H89" s="76"/>
      <c r="I89" s="194"/>
      <c r="J89" s="186">
        <f>MAX($J$3,$K$5)*V89+MAX($K$3,$K$5)*Z89+MAX($H$4,$K$5)*AD89+MAX($I$4,$K$5)*AH89+MAX($J$4,$K$5)*AL89+MAX($H$5,$K$5)*AT89+MAX($K$4,$K$5)*AP89+MAX($I$5,$K$5)*AX89+MAX($J$5,$K$5)*BB89</f>
        <v>2923345.3937075003</v>
      </c>
      <c r="K89" s="437"/>
      <c r="L89" s="133"/>
      <c r="M89" s="134"/>
      <c r="N89" s="134"/>
      <c r="O89" s="135"/>
      <c r="P89" s="76"/>
      <c r="Q89" s="194"/>
      <c r="R89" s="186">
        <v>2868543.0676256777</v>
      </c>
      <c r="S89" s="437"/>
      <c r="T89" s="377"/>
      <c r="U89" s="75"/>
      <c r="V89" s="186">
        <v>857916.19949</v>
      </c>
      <c r="W89" s="187">
        <v>0</v>
      </c>
      <c r="X89" s="81"/>
      <c r="Y89" s="81"/>
      <c r="Z89" s="188">
        <v>625471</v>
      </c>
      <c r="AA89" s="351">
        <v>0</v>
      </c>
      <c r="AB89" s="377"/>
      <c r="AC89" s="75"/>
      <c r="AD89" s="186">
        <v>244961.12769999998</v>
      </c>
      <c r="AE89" s="187">
        <v>0</v>
      </c>
      <c r="AF89" s="377"/>
      <c r="AG89" s="75"/>
      <c r="AH89" s="186">
        <v>304568.530614999</v>
      </c>
      <c r="AI89" s="187">
        <v>0</v>
      </c>
      <c r="AJ89" s="377"/>
      <c r="AK89" s="75"/>
      <c r="AL89" s="186">
        <v>185939.12000000005</v>
      </c>
      <c r="AM89" s="334">
        <v>0</v>
      </c>
      <c r="AN89" s="377"/>
      <c r="AO89" s="75"/>
      <c r="AP89" s="186">
        <v>78535.202</v>
      </c>
      <c r="AQ89" s="187">
        <v>0</v>
      </c>
      <c r="AR89" s="377"/>
      <c r="AS89" s="75"/>
      <c r="AT89" s="186">
        <v>395599.43570428307</v>
      </c>
      <c r="AU89" s="187">
        <v>0</v>
      </c>
      <c r="AV89" s="75"/>
      <c r="AW89" s="75"/>
      <c r="AX89" s="186">
        <v>227808.7603832179</v>
      </c>
      <c r="AY89" s="187">
        <v>0</v>
      </c>
      <c r="AZ89" s="377"/>
      <c r="BA89" s="75"/>
      <c r="BB89" s="186">
        <v>2546.017815</v>
      </c>
      <c r="BC89" s="187">
        <v>0</v>
      </c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3" customHeight="1">
      <c r="A90" s="16"/>
      <c r="B90" s="61"/>
      <c r="C90" s="56"/>
      <c r="D90" s="20"/>
      <c r="E90" s="23"/>
      <c r="F90" s="20"/>
      <c r="G90" s="20"/>
      <c r="H90" s="57"/>
      <c r="I90" s="195"/>
      <c r="J90" s="195"/>
      <c r="K90" s="89"/>
      <c r="L90" s="133"/>
      <c r="M90" s="134"/>
      <c r="N90" s="134"/>
      <c r="O90" s="135"/>
      <c r="P90" s="57"/>
      <c r="Q90" s="195"/>
      <c r="R90" s="195"/>
      <c r="S90" s="89"/>
      <c r="T90" s="376"/>
      <c r="U90" s="137"/>
      <c r="V90" s="137"/>
      <c r="W90" s="136"/>
      <c r="X90" s="94"/>
      <c r="Y90" s="138"/>
      <c r="Z90" s="138"/>
      <c r="AA90" s="345"/>
      <c r="AB90" s="376"/>
      <c r="AC90" s="137"/>
      <c r="AD90" s="137"/>
      <c r="AE90" s="136"/>
      <c r="AF90" s="376"/>
      <c r="AG90" s="137"/>
      <c r="AH90" s="137"/>
      <c r="AI90" s="136"/>
      <c r="AJ90" s="376"/>
      <c r="AK90" s="137"/>
      <c r="AL90" s="137"/>
      <c r="AM90" s="68"/>
      <c r="AN90" s="376"/>
      <c r="AO90" s="137"/>
      <c r="AP90" s="137"/>
      <c r="AQ90" s="136"/>
      <c r="AR90" s="376"/>
      <c r="AS90" s="137"/>
      <c r="AT90" s="137"/>
      <c r="AU90" s="136"/>
      <c r="AV90" s="68"/>
      <c r="AW90" s="137"/>
      <c r="AX90" s="137"/>
      <c r="AY90" s="136"/>
      <c r="AZ90" s="376"/>
      <c r="BA90" s="137"/>
      <c r="BB90" s="137"/>
      <c r="BC90" s="136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</row>
    <row r="91" spans="1:66" ht="12.75">
      <c r="A91" s="16">
        <v>91</v>
      </c>
      <c r="B91" s="61"/>
      <c r="C91" s="56"/>
      <c r="D91" s="27" t="str">
        <f>VLOOKUP($A91&amp;D$1,TextDF,SprachwahlCode+1,FALSE)</f>
        <v>V.  Weitere Kennzahlen</v>
      </c>
      <c r="E91" s="196"/>
      <c r="F91" s="20"/>
      <c r="G91" s="20"/>
      <c r="H91" s="57"/>
      <c r="I91" s="195"/>
      <c r="J91" s="195"/>
      <c r="K91" s="89"/>
      <c r="L91" s="133"/>
      <c r="M91" s="134"/>
      <c r="N91" s="134"/>
      <c r="O91" s="135"/>
      <c r="P91" s="57"/>
      <c r="Q91" s="195"/>
      <c r="R91" s="195"/>
      <c r="S91" s="89"/>
      <c r="T91" s="376"/>
      <c r="U91" s="137"/>
      <c r="V91" s="137"/>
      <c r="W91" s="136"/>
      <c r="X91" s="94"/>
      <c r="Y91" s="138"/>
      <c r="Z91" s="138"/>
      <c r="AA91" s="345"/>
      <c r="AB91" s="376"/>
      <c r="AC91" s="137"/>
      <c r="AD91" s="137"/>
      <c r="AE91" s="136"/>
      <c r="AF91" s="376"/>
      <c r="AG91" s="137"/>
      <c r="AH91" s="137"/>
      <c r="AI91" s="136"/>
      <c r="AJ91" s="376"/>
      <c r="AK91" s="137"/>
      <c r="AL91" s="137"/>
      <c r="AM91" s="68"/>
      <c r="AN91" s="376"/>
      <c r="AO91" s="137"/>
      <c r="AP91" s="137"/>
      <c r="AQ91" s="136"/>
      <c r="AR91" s="376"/>
      <c r="AS91" s="137"/>
      <c r="AT91" s="137"/>
      <c r="AU91" s="136"/>
      <c r="AV91" s="68"/>
      <c r="AW91" s="137"/>
      <c r="AX91" s="137"/>
      <c r="AY91" s="136"/>
      <c r="AZ91" s="376"/>
      <c r="BA91" s="137"/>
      <c r="BB91" s="137"/>
      <c r="BC91" s="136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1:66" ht="13.5" thickBot="1">
      <c r="A92" s="16">
        <v>92</v>
      </c>
      <c r="B92" s="61">
        <v>416</v>
      </c>
      <c r="C92" s="56">
        <v>448</v>
      </c>
      <c r="D92" s="20"/>
      <c r="E92" s="197">
        <v>1</v>
      </c>
      <c r="F92" s="67" t="str">
        <f>VLOOKUP($A92&amp;F$1,TextDF,SprachwahlCode+1,FALSE)</f>
        <v>Kapitalanlageertrag brutto / Kapitalanlageertrag netto</v>
      </c>
      <c r="G92" s="67"/>
      <c r="H92" s="65"/>
      <c r="I92" s="198">
        <f>MAX($J$3,$K$5)*U92+MAX($K$3,$K$5)*Y92+MAX($H$4,$K$5)*AC92+MAX($I$4,$K$5)*AG92+MAX($J$4,$K$5)*AK92+MAX($H$5,$K$5)*AS92+MAX($K$4,$K$5)*AO92+MAX($I$5,$K$5)*AW92+MAX($J$5,$K$5)*BA92</f>
        <v>5723532.88068</v>
      </c>
      <c r="J92" s="199">
        <f>MAX($J$3,$K$5)*V92+MAX($K$3,$K$5)*Z92+MAX($H$4,$K$5)*AD92+MAX($I$4,$K$5)*AH92+MAX($J$4,$K$5)*AL92+MAX($H$5,$K$5)*AT92+MAX($K$4,$K$5)*AP92+MAX($I$5,$K$5)*AX92+MAX($J$5,$K$5)*BB92</f>
        <v>5350679.41353</v>
      </c>
      <c r="K92" s="97"/>
      <c r="L92" s="133"/>
      <c r="M92" s="134"/>
      <c r="N92" s="134"/>
      <c r="O92" s="135"/>
      <c r="P92" s="65"/>
      <c r="Q92" s="198">
        <v>5242235.08577</v>
      </c>
      <c r="R92" s="199">
        <v>4950569.312590001</v>
      </c>
      <c r="S92" s="97"/>
      <c r="T92" s="258"/>
      <c r="U92" s="184">
        <v>2201690.14699</v>
      </c>
      <c r="V92" s="184">
        <v>2073527.4014299999</v>
      </c>
      <c r="W92" s="177"/>
      <c r="X92" s="72"/>
      <c r="Y92" s="185">
        <v>1716839</v>
      </c>
      <c r="Z92" s="185">
        <v>1587978</v>
      </c>
      <c r="AA92" s="353"/>
      <c r="AB92" s="258"/>
      <c r="AC92" s="184">
        <v>573915.5225</v>
      </c>
      <c r="AD92" s="184">
        <v>516290.09608999995</v>
      </c>
      <c r="AE92" s="177"/>
      <c r="AF92" s="258"/>
      <c r="AG92" s="184">
        <v>457991.0632399999</v>
      </c>
      <c r="AH92" s="184">
        <v>437244.7747299999</v>
      </c>
      <c r="AI92" s="177"/>
      <c r="AJ92" s="258"/>
      <c r="AK92" s="184">
        <v>265997.84900000005</v>
      </c>
      <c r="AL92" s="184">
        <v>250740.58100000003</v>
      </c>
      <c r="AM92" s="67"/>
      <c r="AN92" s="258"/>
      <c r="AO92" s="184">
        <v>88447.29579000002</v>
      </c>
      <c r="AP92" s="184">
        <v>85988.02979000002</v>
      </c>
      <c r="AQ92" s="177"/>
      <c r="AR92" s="258"/>
      <c r="AS92" s="184">
        <v>294848.38340000005</v>
      </c>
      <c r="AT92" s="184">
        <v>279563.61377000005</v>
      </c>
      <c r="AU92" s="177"/>
      <c r="AV92" s="67"/>
      <c r="AW92" s="184">
        <v>119666.99000000002</v>
      </c>
      <c r="AX92" s="184">
        <v>115418.07800000002</v>
      </c>
      <c r="AY92" s="177"/>
      <c r="AZ92" s="258"/>
      <c r="BA92" s="184">
        <v>4136.629760000001</v>
      </c>
      <c r="BB92" s="184">
        <v>3928.8387200000006</v>
      </c>
      <c r="BC92" s="177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1:66" ht="3" customHeight="1">
      <c r="A93" s="16"/>
      <c r="B93" s="61"/>
      <c r="C93" s="56"/>
      <c r="D93" s="20"/>
      <c r="E93" s="197"/>
      <c r="F93" s="20"/>
      <c r="G93" s="20"/>
      <c r="H93" s="57"/>
      <c r="I93" s="195"/>
      <c r="J93" s="195"/>
      <c r="K93" s="89"/>
      <c r="L93" s="133"/>
      <c r="M93" s="134"/>
      <c r="N93" s="134"/>
      <c r="O93" s="135"/>
      <c r="P93" s="57"/>
      <c r="Q93" s="195"/>
      <c r="R93" s="195"/>
      <c r="S93" s="89"/>
      <c r="T93" s="376"/>
      <c r="U93" s="137"/>
      <c r="V93" s="137"/>
      <c r="W93" s="136"/>
      <c r="X93" s="94"/>
      <c r="Y93" s="138"/>
      <c r="Z93" s="138"/>
      <c r="AA93" s="354"/>
      <c r="AB93" s="376"/>
      <c r="AC93" s="137"/>
      <c r="AD93" s="137"/>
      <c r="AE93" s="136"/>
      <c r="AF93" s="376"/>
      <c r="AG93" s="137"/>
      <c r="AH93" s="137"/>
      <c r="AI93" s="136"/>
      <c r="AJ93" s="376"/>
      <c r="AK93" s="137"/>
      <c r="AL93" s="137"/>
      <c r="AM93" s="68"/>
      <c r="AN93" s="376"/>
      <c r="AO93" s="137"/>
      <c r="AP93" s="137"/>
      <c r="AQ93" s="136"/>
      <c r="AR93" s="376"/>
      <c r="AS93" s="137"/>
      <c r="AT93" s="137"/>
      <c r="AU93" s="136"/>
      <c r="AV93" s="68"/>
      <c r="AW93" s="137"/>
      <c r="AX93" s="137"/>
      <c r="AY93" s="136"/>
      <c r="AZ93" s="376"/>
      <c r="BA93" s="137"/>
      <c r="BB93" s="137"/>
      <c r="BC93" s="136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1:66" ht="12.75">
      <c r="A94" s="16">
        <v>94</v>
      </c>
      <c r="B94" s="61"/>
      <c r="C94" s="56"/>
      <c r="D94" s="20"/>
      <c r="E94" s="197">
        <v>2</v>
      </c>
      <c r="F94" s="62" t="str">
        <f aca="true" t="shared" si="23" ref="F94:F101">VLOOKUP($A94&amp;F$1,TextDF,SprachwahlCode+1,FALSE)</f>
        <v>Kapitalanlagebestand</v>
      </c>
      <c r="G94" s="62"/>
      <c r="H94" s="65"/>
      <c r="I94" s="200" t="str">
        <f>VLOOKUP($A94&amp;I$1,TextDF,SprachwahlCode+1,FALSE)</f>
        <v>Buchwert</v>
      </c>
      <c r="J94" s="200" t="str">
        <f>VLOOKUP($A94&amp;J$1,TextDF,SprachwahlCode+1,FALSE)</f>
        <v>Marktwert</v>
      </c>
      <c r="K94" s="89"/>
      <c r="L94" s="133"/>
      <c r="M94" s="134"/>
      <c r="N94" s="134"/>
      <c r="O94" s="135"/>
      <c r="P94" s="65"/>
      <c r="Q94" s="200" t="str">
        <f>$I94</f>
        <v>Buchwert</v>
      </c>
      <c r="R94" s="200" t="str">
        <f>$J94</f>
        <v>Marktwert</v>
      </c>
      <c r="S94" s="89"/>
      <c r="T94" s="258"/>
      <c r="U94" s="201" t="str">
        <f>$I94</f>
        <v>Buchwert</v>
      </c>
      <c r="V94" s="201" t="str">
        <f>$J94</f>
        <v>Marktwert</v>
      </c>
      <c r="W94" s="136"/>
      <c r="X94" s="72"/>
      <c r="Y94" s="201" t="str">
        <f>$I94</f>
        <v>Buchwert</v>
      </c>
      <c r="Z94" s="201" t="str">
        <f>$J94</f>
        <v>Marktwert</v>
      </c>
      <c r="AA94" s="354"/>
      <c r="AB94" s="355"/>
      <c r="AC94" s="201" t="str">
        <f>$I94</f>
        <v>Buchwert</v>
      </c>
      <c r="AD94" s="201" t="str">
        <f>$J94</f>
        <v>Marktwert</v>
      </c>
      <c r="AE94" s="204"/>
      <c r="AF94" s="355"/>
      <c r="AG94" s="201" t="str">
        <f>$I94</f>
        <v>Buchwert</v>
      </c>
      <c r="AH94" s="201" t="str">
        <f>$J94</f>
        <v>Marktwert</v>
      </c>
      <c r="AI94" s="204"/>
      <c r="AJ94" s="355"/>
      <c r="AK94" s="201" t="str">
        <f>$I94</f>
        <v>Buchwert</v>
      </c>
      <c r="AL94" s="201" t="str">
        <f>$J94</f>
        <v>Marktwert</v>
      </c>
      <c r="AM94" s="430"/>
      <c r="AN94" s="355"/>
      <c r="AO94" s="201" t="str">
        <f>$I94</f>
        <v>Buchwert</v>
      </c>
      <c r="AP94" s="201" t="str">
        <f>$J94</f>
        <v>Marktwert</v>
      </c>
      <c r="AQ94" s="204"/>
      <c r="AR94" s="355"/>
      <c r="AS94" s="201" t="str">
        <f>$I94</f>
        <v>Buchwert</v>
      </c>
      <c r="AT94" s="201" t="str">
        <f>$J94</f>
        <v>Marktwert</v>
      </c>
      <c r="AU94" s="204"/>
      <c r="AV94" s="203"/>
      <c r="AW94" s="201" t="str">
        <f>$I94</f>
        <v>Buchwert</v>
      </c>
      <c r="AX94" s="201" t="str">
        <f>$J94</f>
        <v>Marktwert</v>
      </c>
      <c r="AY94" s="204"/>
      <c r="AZ94" s="355"/>
      <c r="BA94" s="201" t="str">
        <f>$I94</f>
        <v>Buchwert</v>
      </c>
      <c r="BB94" s="201" t="str">
        <f>$J94</f>
        <v>Marktwert</v>
      </c>
      <c r="BC94" s="204"/>
      <c r="BD94" s="12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1:66" ht="12.75">
      <c r="A95" s="16">
        <v>95</v>
      </c>
      <c r="B95" s="61">
        <v>417</v>
      </c>
      <c r="C95" s="56">
        <v>449</v>
      </c>
      <c r="D95" s="20"/>
      <c r="E95" s="197"/>
      <c r="F95" s="20" t="str">
        <f t="shared" si="23"/>
        <v>Kapitalanlagebestand zu Beginn des Rechnungsjahrs</v>
      </c>
      <c r="G95" s="20"/>
      <c r="H95" s="65"/>
      <c r="I95" s="205">
        <f>MAX($J$3,$K$5)*U95+MAX($K$3,$K$5)*Y95+MAX($H$4,$K$5)*AC95+MAX($I$4,$K$5)*AG95+MAX($J$4,$K$5)*AK95+MAX($H$5,$K$5)*AS95+MAX($K$4,$K$5)*AO95+MAX($I$5,$K$5)*AW95+MAX($J$5,$K$5)*BA95</f>
        <v>162165072.71107</v>
      </c>
      <c r="J95" s="190">
        <f>MAX($J$3,$K$5)*V95+MAX($K$3,$K$5)*Z95+MAX($H$4,$K$5)*AD95+MAX($I$4,$K$5)*AH95+MAX($J$4,$K$5)*AL95+MAX($H$5,$K$5)*AT95+MAX($K$4,$K$5)*AP95+MAX($I$5,$K$5)*AX95+MAX($J$5,$K$5)*BB95</f>
        <v>171902562.0887181</v>
      </c>
      <c r="K95" s="97"/>
      <c r="L95" s="133"/>
      <c r="M95" s="134"/>
      <c r="N95" s="134"/>
      <c r="O95" s="135"/>
      <c r="P95" s="65"/>
      <c r="Q95" s="205">
        <v>154773535.08044</v>
      </c>
      <c r="R95" s="190">
        <v>169757894.6049355</v>
      </c>
      <c r="S95" s="97"/>
      <c r="T95" s="258"/>
      <c r="U95" s="190">
        <v>56655273.45072</v>
      </c>
      <c r="V95" s="190">
        <v>59919948.28413</v>
      </c>
      <c r="W95" s="177"/>
      <c r="X95" s="72"/>
      <c r="Y95" s="191">
        <v>50310585</v>
      </c>
      <c r="Z95" s="191">
        <v>53832975</v>
      </c>
      <c r="AA95" s="354"/>
      <c r="AB95" s="258"/>
      <c r="AC95" s="190">
        <v>15477281.27157</v>
      </c>
      <c r="AD95" s="190">
        <v>16545399</v>
      </c>
      <c r="AE95" s="177"/>
      <c r="AF95" s="258"/>
      <c r="AG95" s="190">
        <v>15881872.58681</v>
      </c>
      <c r="AH95" s="190">
        <v>16429081.68714</v>
      </c>
      <c r="AI95" s="177"/>
      <c r="AJ95" s="258"/>
      <c r="AK95" s="190">
        <v>9451112.04</v>
      </c>
      <c r="AL95" s="190">
        <v>10079705.070578096</v>
      </c>
      <c r="AM95" s="67"/>
      <c r="AN95" s="258"/>
      <c r="AO95" s="190">
        <v>3102403.2630499997</v>
      </c>
      <c r="AP95" s="190">
        <v>3205521.15679</v>
      </c>
      <c r="AQ95" s="177"/>
      <c r="AR95" s="258"/>
      <c r="AS95" s="190">
        <v>8056918.535929999</v>
      </c>
      <c r="AT95" s="190">
        <v>8518155.05697</v>
      </c>
      <c r="AU95" s="177"/>
      <c r="AV95" s="67"/>
      <c r="AW95" s="190">
        <v>3111000.3910000003</v>
      </c>
      <c r="AX95" s="190">
        <v>3242341.631</v>
      </c>
      <c r="AY95" s="177"/>
      <c r="AZ95" s="258"/>
      <c r="BA95" s="190">
        <v>118626.17198999999</v>
      </c>
      <c r="BB95" s="190">
        <v>129435.20211</v>
      </c>
      <c r="BC95" s="177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1:66" ht="12.75">
      <c r="A96" s="16">
        <v>96</v>
      </c>
      <c r="B96" s="61">
        <v>418</v>
      </c>
      <c r="C96" s="56">
        <v>450</v>
      </c>
      <c r="D96" s="20"/>
      <c r="E96" s="197"/>
      <c r="F96" s="75" t="str">
        <f t="shared" si="23"/>
        <v>Kapitalanlagebestand am Ende des Rechnungsjahrs  a)</v>
      </c>
      <c r="G96" s="75"/>
      <c r="H96" s="76"/>
      <c r="I96" s="206">
        <f>MAX($J$3,$K$5)*U96+MAX($K$3,$K$5)*Y96+MAX($H$4,$K$5)*AC96+MAX($I$4,$K$5)*AG96+MAX($J$4,$K$5)*AK96+MAX($H$5,$K$5)*AS96+MAX($K$4,$K$5)*AO96+MAX($I$5,$K$5)*AW96+MAX($J$5,$K$5)*BA96</f>
        <v>172227727.00098002</v>
      </c>
      <c r="J96" s="190">
        <f>MAX($J$3,$K$5)*V96+MAX($K$3,$K$5)*Z96+MAX($H$4,$K$5)*AD96+MAX($I$4,$K$5)*AH96+MAX($J$4,$K$5)*AL96+MAX($H$5,$K$5)*AT96+MAX($K$4,$K$5)*AP96+MAX($I$5,$K$5)*AX96+MAX($J$5,$K$5)*BB96</f>
        <v>192298777.88159508</v>
      </c>
      <c r="K96" s="97"/>
      <c r="L96" s="133"/>
      <c r="M96" s="134"/>
      <c r="N96" s="134"/>
      <c r="O96" s="135"/>
      <c r="P96" s="76"/>
      <c r="Q96" s="206">
        <v>162165072.71107</v>
      </c>
      <c r="R96" s="190">
        <v>171902562.0887181</v>
      </c>
      <c r="S96" s="97"/>
      <c r="T96" s="377"/>
      <c r="U96" s="190">
        <v>61521453.442880005</v>
      </c>
      <c r="V96" s="190">
        <v>70155348.9575</v>
      </c>
      <c r="W96" s="177"/>
      <c r="X96" s="81"/>
      <c r="Y96" s="191">
        <v>52865364</v>
      </c>
      <c r="Z96" s="191">
        <v>57875748</v>
      </c>
      <c r="AA96" s="354"/>
      <c r="AB96" s="377"/>
      <c r="AC96" s="190">
        <v>16679056</v>
      </c>
      <c r="AD96" s="190">
        <v>18665561.856</v>
      </c>
      <c r="AE96" s="177"/>
      <c r="AF96" s="377"/>
      <c r="AG96" s="190">
        <v>16135199.416219998</v>
      </c>
      <c r="AH96" s="190">
        <v>17752983.71428</v>
      </c>
      <c r="AI96" s="177"/>
      <c r="AJ96" s="377"/>
      <c r="AK96" s="190">
        <v>10004466.318999998</v>
      </c>
      <c r="AL96" s="190">
        <v>11261668.830555085</v>
      </c>
      <c r="AM96" s="67"/>
      <c r="AN96" s="377"/>
      <c r="AO96" s="190">
        <v>3235861.6507399995</v>
      </c>
      <c r="AP96" s="190">
        <v>3494886.3824400003</v>
      </c>
      <c r="AQ96" s="177"/>
      <c r="AR96" s="377"/>
      <c r="AS96" s="190">
        <v>8359687.362140003</v>
      </c>
      <c r="AT96" s="190">
        <v>9375604.455530003</v>
      </c>
      <c r="AU96" s="177"/>
      <c r="AV96" s="75"/>
      <c r="AW96" s="190">
        <v>3260391.81</v>
      </c>
      <c r="AX96" s="190">
        <v>3534005.2149999994</v>
      </c>
      <c r="AY96" s="177"/>
      <c r="AZ96" s="377"/>
      <c r="BA96" s="190">
        <v>166247</v>
      </c>
      <c r="BB96" s="190">
        <v>182970.47029</v>
      </c>
      <c r="BC96" s="177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1:66" ht="16.5" customHeight="1">
      <c r="A97" s="16">
        <v>97</v>
      </c>
      <c r="B97" s="61"/>
      <c r="C97" s="56"/>
      <c r="D97" s="20"/>
      <c r="E97" s="197"/>
      <c r="F97" s="207" t="str">
        <f t="shared" si="23"/>
        <v>a) Total Kapitalanlagen minus Verpflichtungen aus derivativen Finanzinstrumenten</v>
      </c>
      <c r="G97" s="207"/>
      <c r="H97" s="57"/>
      <c r="I97" s="208"/>
      <c r="J97" s="209"/>
      <c r="K97" s="89"/>
      <c r="L97" s="133"/>
      <c r="M97" s="134"/>
      <c r="N97" s="134"/>
      <c r="O97" s="135"/>
      <c r="P97" s="57"/>
      <c r="Q97" s="208"/>
      <c r="R97" s="209"/>
      <c r="S97" s="89"/>
      <c r="T97" s="376"/>
      <c r="U97" s="68"/>
      <c r="V97" s="91"/>
      <c r="W97" s="136"/>
      <c r="X97" s="94"/>
      <c r="Y97" s="94"/>
      <c r="Z97" s="93"/>
      <c r="AA97" s="354"/>
      <c r="AB97" s="376"/>
      <c r="AC97" s="68"/>
      <c r="AD97" s="91"/>
      <c r="AE97" s="136"/>
      <c r="AF97" s="376"/>
      <c r="AG97" s="68"/>
      <c r="AH97" s="91"/>
      <c r="AI97" s="136"/>
      <c r="AJ97" s="376"/>
      <c r="AK97" s="68"/>
      <c r="AL97" s="91"/>
      <c r="AM97" s="68"/>
      <c r="AN97" s="376"/>
      <c r="AO97" s="68"/>
      <c r="AP97" s="91"/>
      <c r="AQ97" s="136"/>
      <c r="AR97" s="376"/>
      <c r="AS97" s="68"/>
      <c r="AT97" s="91"/>
      <c r="AU97" s="136"/>
      <c r="AV97" s="68"/>
      <c r="AW97" s="68"/>
      <c r="AX97" s="91"/>
      <c r="AY97" s="136"/>
      <c r="AZ97" s="376"/>
      <c r="BA97" s="68"/>
      <c r="BB97" s="91"/>
      <c r="BC97" s="136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1:66" ht="12.75">
      <c r="A98" s="16">
        <v>98</v>
      </c>
      <c r="B98" s="61"/>
      <c r="C98" s="56"/>
      <c r="D98" s="20"/>
      <c r="E98" s="197">
        <v>3</v>
      </c>
      <c r="F98" s="210" t="str">
        <f t="shared" si="23"/>
        <v>Bewertungsreserven</v>
      </c>
      <c r="G98" s="210"/>
      <c r="H98" s="65"/>
      <c r="I98" s="208"/>
      <c r="J98" s="209"/>
      <c r="K98" s="89"/>
      <c r="L98" s="133"/>
      <c r="M98" s="134"/>
      <c r="N98" s="134"/>
      <c r="O98" s="135"/>
      <c r="P98" s="65"/>
      <c r="Q98" s="208"/>
      <c r="R98" s="209"/>
      <c r="S98" s="89"/>
      <c r="T98" s="258"/>
      <c r="U98" s="68"/>
      <c r="V98" s="91"/>
      <c r="W98" s="136"/>
      <c r="X98" s="72"/>
      <c r="Y98" s="94"/>
      <c r="Z98" s="93"/>
      <c r="AA98" s="354"/>
      <c r="AB98" s="258"/>
      <c r="AC98" s="68"/>
      <c r="AD98" s="91"/>
      <c r="AE98" s="136"/>
      <c r="AF98" s="258"/>
      <c r="AG98" s="68"/>
      <c r="AH98" s="91"/>
      <c r="AI98" s="136"/>
      <c r="AJ98" s="258"/>
      <c r="AK98" s="68"/>
      <c r="AL98" s="91"/>
      <c r="AM98" s="68"/>
      <c r="AN98" s="258"/>
      <c r="AO98" s="68"/>
      <c r="AP98" s="91"/>
      <c r="AQ98" s="136"/>
      <c r="AR98" s="258"/>
      <c r="AS98" s="68"/>
      <c r="AT98" s="91"/>
      <c r="AU98" s="136"/>
      <c r="AV98" s="67"/>
      <c r="AW98" s="68"/>
      <c r="AX98" s="91"/>
      <c r="AY98" s="136"/>
      <c r="AZ98" s="258"/>
      <c r="BA98" s="68"/>
      <c r="BB98" s="91"/>
      <c r="BC98" s="136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12.75">
      <c r="A99" s="16">
        <v>99</v>
      </c>
      <c r="B99" s="61" t="s">
        <v>663</v>
      </c>
      <c r="C99" s="56">
        <v>451</v>
      </c>
      <c r="D99" s="20"/>
      <c r="E99" s="197"/>
      <c r="F99" s="75" t="str">
        <f t="shared" si="23"/>
        <v>Bewertungsreserven zu Beginn des Rechnungsjahrs</v>
      </c>
      <c r="G99" s="75"/>
      <c r="H99" s="76"/>
      <c r="I99" s="194"/>
      <c r="J99" s="211">
        <f>MAX($J$3,$K$5)*V99+MAX($K$3,$K$5)*Z99+MAX($H$4,$K$5)*AD99+MAX($I$4,$K$5)*AH99+MAX($J$4,$K$5)*AL99+MAX($H$5,$K$5)*AT99+MAX($K$4,$K$5)*AP99+MAX($I$5,$K$5)*AX99+MAX($J$5,$K$5)*BB99</f>
        <v>9737489.3776481</v>
      </c>
      <c r="K99" s="97"/>
      <c r="L99" s="133"/>
      <c r="M99" s="134"/>
      <c r="N99" s="134"/>
      <c r="O99" s="135"/>
      <c r="P99" s="76"/>
      <c r="Q99" s="194"/>
      <c r="R99" s="211">
        <v>14984359.524495535</v>
      </c>
      <c r="S99" s="97"/>
      <c r="T99" s="377"/>
      <c r="U99" s="75"/>
      <c r="V99" s="212">
        <v>3264674.8334100023</v>
      </c>
      <c r="W99" s="177"/>
      <c r="X99" s="81"/>
      <c r="Y99" s="81"/>
      <c r="Z99" s="213">
        <v>3522390</v>
      </c>
      <c r="AA99" s="354"/>
      <c r="AB99" s="377"/>
      <c r="AC99" s="75"/>
      <c r="AD99" s="212">
        <v>1068117.7284299992</v>
      </c>
      <c r="AE99" s="177"/>
      <c r="AF99" s="377"/>
      <c r="AG99" s="75"/>
      <c r="AH99" s="212">
        <v>547209.1003299989</v>
      </c>
      <c r="AI99" s="177"/>
      <c r="AJ99" s="377"/>
      <c r="AK99" s="75"/>
      <c r="AL99" s="212">
        <v>628593.0305780973</v>
      </c>
      <c r="AM99" s="67"/>
      <c r="AN99" s="377"/>
      <c r="AO99" s="75"/>
      <c r="AP99" s="212">
        <v>103117.8937400002</v>
      </c>
      <c r="AQ99" s="177"/>
      <c r="AR99" s="377"/>
      <c r="AS99" s="75"/>
      <c r="AT99" s="212">
        <v>461236.52104000095</v>
      </c>
      <c r="AU99" s="177"/>
      <c r="AV99" s="75"/>
      <c r="AW99" s="75"/>
      <c r="AX99" s="212">
        <v>131341.23999999976</v>
      </c>
      <c r="AY99" s="177"/>
      <c r="AZ99" s="377"/>
      <c r="BA99" s="75"/>
      <c r="BB99" s="212">
        <v>10809.03012000001</v>
      </c>
      <c r="BC99" s="177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</row>
    <row r="100" spans="1:66" ht="12.75">
      <c r="A100" s="16">
        <v>100</v>
      </c>
      <c r="B100" s="61" t="s">
        <v>664</v>
      </c>
      <c r="C100" s="56">
        <v>452</v>
      </c>
      <c r="D100" s="20"/>
      <c r="E100" s="197"/>
      <c r="F100" s="75" t="str">
        <f t="shared" si="23"/>
        <v>Bewertungsreserven am Ende des Rechnungsjahrs</v>
      </c>
      <c r="G100" s="67"/>
      <c r="H100" s="65"/>
      <c r="I100" s="194"/>
      <c r="J100" s="211">
        <f>MAX($J$3,$K$5)*V100+MAX($K$3,$K$5)*Z100+MAX($H$4,$K$5)*AD100+MAX($I$4,$K$5)*AH100+MAX($J$4,$K$5)*AL100+MAX($H$5,$K$5)*AT100+MAX($K$4,$K$5)*AP100+MAX($I$5,$K$5)*AX100+MAX($J$5,$K$5)*BB100</f>
        <v>20071050.88061508</v>
      </c>
      <c r="K100" s="107"/>
      <c r="L100" s="133"/>
      <c r="M100" s="134"/>
      <c r="N100" s="134"/>
      <c r="O100" s="135"/>
      <c r="P100" s="65"/>
      <c r="Q100" s="194"/>
      <c r="R100" s="211">
        <v>9737489.3776481</v>
      </c>
      <c r="S100" s="107"/>
      <c r="T100" s="258"/>
      <c r="U100" s="75"/>
      <c r="V100" s="190">
        <v>8633895.514619991</v>
      </c>
      <c r="W100" s="214"/>
      <c r="X100" s="72"/>
      <c r="Y100" s="81"/>
      <c r="Z100" s="191">
        <v>5010384</v>
      </c>
      <c r="AA100" s="354"/>
      <c r="AB100" s="258"/>
      <c r="AC100" s="75"/>
      <c r="AD100" s="190">
        <v>1986505.8559999987</v>
      </c>
      <c r="AE100" s="214"/>
      <c r="AF100" s="258"/>
      <c r="AG100" s="75"/>
      <c r="AH100" s="190">
        <v>1617784.2980600037</v>
      </c>
      <c r="AI100" s="214"/>
      <c r="AJ100" s="258"/>
      <c r="AK100" s="75"/>
      <c r="AL100" s="190">
        <v>1257202.5115550868</v>
      </c>
      <c r="AM100" s="75"/>
      <c r="AN100" s="258"/>
      <c r="AO100" s="75"/>
      <c r="AP100" s="190">
        <v>259024.73170000082</v>
      </c>
      <c r="AQ100" s="214"/>
      <c r="AR100" s="258"/>
      <c r="AS100" s="75"/>
      <c r="AT100" s="190">
        <v>1015917.09339</v>
      </c>
      <c r="AU100" s="214"/>
      <c r="AV100" s="67"/>
      <c r="AW100" s="75"/>
      <c r="AX100" s="190">
        <v>273613.40499999933</v>
      </c>
      <c r="AY100" s="214"/>
      <c r="AZ100" s="258"/>
      <c r="BA100" s="75"/>
      <c r="BB100" s="190">
        <v>16723.470289999997</v>
      </c>
      <c r="BC100" s="214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ht="13.5" thickBot="1">
      <c r="A101" s="16">
        <v>101</v>
      </c>
      <c r="B101" s="61" t="s">
        <v>665</v>
      </c>
      <c r="C101" s="56">
        <v>453</v>
      </c>
      <c r="D101" s="20"/>
      <c r="E101" s="197"/>
      <c r="F101" s="75" t="str">
        <f t="shared" si="23"/>
        <v>Veränderung der Bewertungsreserven</v>
      </c>
      <c r="G101" s="75"/>
      <c r="H101" s="76"/>
      <c r="I101" s="194"/>
      <c r="J101" s="184">
        <f>MAX($J$3,$K$5)*V101+MAX($K$3,$K$5)*Z101+MAX($H$4,$K$5)*AD101+MAX($I$4,$K$5)*AH101+MAX($J$4,$K$5)*AL101+MAX($H$5,$K$5)*AT101+MAX($K$4,$K$5)*AP101+MAX($I$5,$K$5)*AX101+MAX($J$5,$K$5)*BB101</f>
        <v>10333561.502966981</v>
      </c>
      <c r="K101" s="107"/>
      <c r="L101" s="133"/>
      <c r="M101" s="134"/>
      <c r="N101" s="134"/>
      <c r="O101" s="135"/>
      <c r="P101" s="76"/>
      <c r="Q101" s="194"/>
      <c r="R101" s="184">
        <v>-5246870.146847437</v>
      </c>
      <c r="S101" s="107"/>
      <c r="T101" s="377"/>
      <c r="U101" s="75"/>
      <c r="V101" s="184">
        <v>5369220.681209989</v>
      </c>
      <c r="W101" s="214"/>
      <c r="X101" s="81"/>
      <c r="Y101" s="81"/>
      <c r="Z101" s="185">
        <v>1487994</v>
      </c>
      <c r="AA101" s="354"/>
      <c r="AB101" s="377"/>
      <c r="AC101" s="75"/>
      <c r="AD101" s="184">
        <v>918388.1275699995</v>
      </c>
      <c r="AE101" s="214"/>
      <c r="AF101" s="377"/>
      <c r="AG101" s="75"/>
      <c r="AH101" s="184">
        <v>1070575.1977300048</v>
      </c>
      <c r="AI101" s="214"/>
      <c r="AJ101" s="377"/>
      <c r="AK101" s="75"/>
      <c r="AL101" s="184">
        <v>628609.4809769895</v>
      </c>
      <c r="AM101" s="75"/>
      <c r="AN101" s="377"/>
      <c r="AO101" s="75"/>
      <c r="AP101" s="184">
        <v>155906.83796000062</v>
      </c>
      <c r="AQ101" s="214"/>
      <c r="AR101" s="377"/>
      <c r="AS101" s="75"/>
      <c r="AT101" s="184">
        <v>554680.5723499991</v>
      </c>
      <c r="AU101" s="214"/>
      <c r="AV101" s="75"/>
      <c r="AW101" s="75"/>
      <c r="AX101" s="184">
        <v>142272.16499999957</v>
      </c>
      <c r="AY101" s="214"/>
      <c r="AZ101" s="377"/>
      <c r="BA101" s="75"/>
      <c r="BB101" s="184">
        <v>5914.440169999987</v>
      </c>
      <c r="BC101" s="214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ht="3" customHeight="1">
      <c r="A102" s="16"/>
      <c r="B102" s="61"/>
      <c r="C102" s="56"/>
      <c r="D102" s="20"/>
      <c r="E102" s="197"/>
      <c r="F102" s="20"/>
      <c r="G102" s="20"/>
      <c r="H102" s="57"/>
      <c r="I102" s="215"/>
      <c r="J102" s="195"/>
      <c r="K102" s="89"/>
      <c r="L102" s="133"/>
      <c r="M102" s="134"/>
      <c r="N102" s="134"/>
      <c r="O102" s="135"/>
      <c r="P102" s="57"/>
      <c r="Q102" s="215"/>
      <c r="R102" s="195"/>
      <c r="S102" s="89"/>
      <c r="T102" s="376"/>
      <c r="U102" s="116"/>
      <c r="V102" s="137"/>
      <c r="W102" s="136"/>
      <c r="X102" s="94"/>
      <c r="Y102" s="117"/>
      <c r="Z102" s="138"/>
      <c r="AA102" s="354"/>
      <c r="AB102" s="376"/>
      <c r="AC102" s="116"/>
      <c r="AD102" s="137"/>
      <c r="AE102" s="136"/>
      <c r="AF102" s="376"/>
      <c r="AG102" s="116"/>
      <c r="AH102" s="137"/>
      <c r="AI102" s="136"/>
      <c r="AJ102" s="376"/>
      <c r="AK102" s="116"/>
      <c r="AL102" s="137"/>
      <c r="AM102" s="68"/>
      <c r="AN102" s="376"/>
      <c r="AO102" s="116"/>
      <c r="AP102" s="137"/>
      <c r="AQ102" s="136"/>
      <c r="AR102" s="376"/>
      <c r="AS102" s="116"/>
      <c r="AT102" s="137"/>
      <c r="AU102" s="136"/>
      <c r="AV102" s="68"/>
      <c r="AW102" s="116"/>
      <c r="AX102" s="137"/>
      <c r="AY102" s="136"/>
      <c r="AZ102" s="376"/>
      <c r="BA102" s="116"/>
      <c r="BB102" s="137"/>
      <c r="BC102" s="136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ht="12.75">
      <c r="A103" s="16">
        <v>103</v>
      </c>
      <c r="B103" s="61">
        <v>419</v>
      </c>
      <c r="C103" s="56">
        <v>454</v>
      </c>
      <c r="D103" s="20"/>
      <c r="E103" s="197">
        <v>4</v>
      </c>
      <c r="F103" s="20" t="str">
        <f>VLOOKUP($A103&amp;F$1,TextDF,SprachwahlCode+1,FALSE)</f>
        <v>Rendite auf Buchwerten brutto / netto</v>
      </c>
      <c r="G103" s="177"/>
      <c r="H103" s="65"/>
      <c r="I103" s="216">
        <f>IF(I$95+I$96&gt;0,I$92/((I$95+I$96)/2),0)</f>
        <v>0.03423239307550048</v>
      </c>
      <c r="J103" s="217">
        <f>IF(I$95+I$96&gt;0,J$92/((I$95+I$96)/2),0)</f>
        <v>0.03200236020714285</v>
      </c>
      <c r="K103" s="97"/>
      <c r="L103" s="133"/>
      <c r="M103" s="134"/>
      <c r="N103" s="134"/>
      <c r="O103" s="135"/>
      <c r="P103" s="65"/>
      <c r="Q103" s="216">
        <v>0.033080444962504986</v>
      </c>
      <c r="R103" s="217">
        <v>0.031239925909225974</v>
      </c>
      <c r="S103" s="97"/>
      <c r="T103" s="258"/>
      <c r="U103" s="216">
        <v>0.03726097692606233</v>
      </c>
      <c r="V103" s="217">
        <v>0.03509197548341126</v>
      </c>
      <c r="W103" s="177"/>
      <c r="X103" s="72"/>
      <c r="Y103" s="218">
        <v>0.03327982958509061</v>
      </c>
      <c r="Z103" s="218">
        <v>0.03078194124485349</v>
      </c>
      <c r="AA103" s="354"/>
      <c r="AB103" s="258"/>
      <c r="AC103" s="216">
        <v>0.03569532920699952</v>
      </c>
      <c r="AD103" s="217">
        <v>0.0321112502167006</v>
      </c>
      <c r="AE103" s="177"/>
      <c r="AF103" s="258"/>
      <c r="AG103" s="216">
        <v>0.028609178453086342</v>
      </c>
      <c r="AH103" s="217">
        <v>0.027313226811534818</v>
      </c>
      <c r="AI103" s="177"/>
      <c r="AJ103" s="258"/>
      <c r="AK103" s="216">
        <v>0.027344121474235334</v>
      </c>
      <c r="AL103" s="217">
        <v>0.02577570055983552</v>
      </c>
      <c r="AM103" s="67"/>
      <c r="AN103" s="258"/>
      <c r="AO103" s="216">
        <v>0.027908993073977557</v>
      </c>
      <c r="AP103" s="217">
        <v>0.02713298701129329</v>
      </c>
      <c r="AQ103" s="177"/>
      <c r="AR103" s="258"/>
      <c r="AS103" s="216">
        <v>0.035920748202241184</v>
      </c>
      <c r="AT103" s="217">
        <v>0.03405863739506186</v>
      </c>
      <c r="AU103" s="177"/>
      <c r="AV103" s="67"/>
      <c r="AW103" s="216">
        <v>0.03756384357604547</v>
      </c>
      <c r="AX103" s="217">
        <v>0.036230096769709126</v>
      </c>
      <c r="AY103" s="177"/>
      <c r="AZ103" s="258"/>
      <c r="BA103" s="216">
        <v>0.029041904726256288</v>
      </c>
      <c r="BB103" s="217">
        <v>0.027583072793796924</v>
      </c>
      <c r="BC103" s="177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ht="12.75">
      <c r="A104" s="16">
        <v>104</v>
      </c>
      <c r="B104" s="61">
        <v>420</v>
      </c>
      <c r="C104" s="56">
        <v>455</v>
      </c>
      <c r="D104" s="20"/>
      <c r="E104" s="197">
        <v>5</v>
      </c>
      <c r="F104" s="75" t="str">
        <f>VLOOKUP($A104&amp;F$1,TextDF,SprachwahlCode+1,FALSE)</f>
        <v>Performance auf Marktwerten brutto / netto</v>
      </c>
      <c r="G104" s="67"/>
      <c r="H104" s="65"/>
      <c r="I104" s="219">
        <f>IF(J$95+J$96&gt;0,(I$92+(J$100-J$99))/((J$95+J$96)/2),0)</f>
        <v>0.0881770198042425</v>
      </c>
      <c r="J104" s="217">
        <f>IF(J$95+J$96&gt;0,(J$92+(J$100-J$99))/((J$95+J$96)/2),0)</f>
        <v>0.08612950692479844</v>
      </c>
      <c r="K104" s="223"/>
      <c r="L104" s="133"/>
      <c r="M104" s="134"/>
      <c r="N104" s="134"/>
      <c r="O104" s="135"/>
      <c r="P104" s="65"/>
      <c r="Q104" s="219">
        <v>-2.7132557992162086E-05</v>
      </c>
      <c r="R104" s="217">
        <v>-0.0017344754328599893</v>
      </c>
      <c r="S104" s="223"/>
      <c r="T104" s="258"/>
      <c r="U104" s="219">
        <v>0.11640812650439139</v>
      </c>
      <c r="V104" s="217">
        <v>0.11443753334369429</v>
      </c>
      <c r="W104" s="177"/>
      <c r="X104" s="72"/>
      <c r="Y104" s="220">
        <v>0.05737838396022126</v>
      </c>
      <c r="Z104" s="218">
        <v>0.05507129465619261</v>
      </c>
      <c r="AA104" s="354"/>
      <c r="AB104" s="258"/>
      <c r="AC104" s="219">
        <v>0.08476358575802448</v>
      </c>
      <c r="AD104" s="217">
        <v>0.08149043302324584</v>
      </c>
      <c r="AE104" s="177"/>
      <c r="AF104" s="258"/>
      <c r="AG104" s="219">
        <v>0.08943674075976138</v>
      </c>
      <c r="AH104" s="217">
        <v>0.0882228709560287</v>
      </c>
      <c r="AI104" s="177"/>
      <c r="AJ104" s="258"/>
      <c r="AK104" s="219">
        <v>0.08383783856853638</v>
      </c>
      <c r="AL104" s="217">
        <v>0.08240800859876204</v>
      </c>
      <c r="AM104" s="67"/>
      <c r="AN104" s="258"/>
      <c r="AO104" s="219">
        <v>0.07293709593613208</v>
      </c>
      <c r="AP104" s="217">
        <v>0.07220303133316537</v>
      </c>
      <c r="AQ104" s="177"/>
      <c r="AR104" s="258"/>
      <c r="AS104" s="219">
        <v>0.09495253975628158</v>
      </c>
      <c r="AT104" s="217">
        <v>0.0932441486695094</v>
      </c>
      <c r="AU104" s="177"/>
      <c r="AV104" s="67"/>
      <c r="AW104" s="219">
        <v>0.07730984288521751</v>
      </c>
      <c r="AX104" s="217">
        <v>0.07605580081902427</v>
      </c>
      <c r="AY104" s="177"/>
      <c r="AZ104" s="258"/>
      <c r="BA104" s="219">
        <v>0.06434627036560804</v>
      </c>
      <c r="BB104" s="217">
        <v>0.06301600617159593</v>
      </c>
      <c r="BC104" s="177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ht="3" customHeight="1">
      <c r="A105" s="16"/>
      <c r="B105" s="61"/>
      <c r="C105" s="56"/>
      <c r="D105" s="20"/>
      <c r="E105" s="197"/>
      <c r="F105" s="95"/>
      <c r="H105" s="221"/>
      <c r="I105" s="195"/>
      <c r="J105" s="195"/>
      <c r="K105" s="208"/>
      <c r="L105" s="133"/>
      <c r="M105" s="134"/>
      <c r="N105" s="134"/>
      <c r="O105" s="135"/>
      <c r="P105" s="221"/>
      <c r="Q105" s="195"/>
      <c r="R105" s="195"/>
      <c r="S105" s="208"/>
      <c r="T105" s="383"/>
      <c r="U105" s="137"/>
      <c r="V105" s="137"/>
      <c r="W105" s="136"/>
      <c r="X105" s="441"/>
      <c r="Y105" s="138"/>
      <c r="Z105" s="138"/>
      <c r="AA105" s="354"/>
      <c r="AB105" s="383"/>
      <c r="AC105" s="137"/>
      <c r="AD105" s="137"/>
      <c r="AE105" s="136"/>
      <c r="AF105" s="383"/>
      <c r="AG105" s="137"/>
      <c r="AH105" s="137"/>
      <c r="AI105" s="136"/>
      <c r="AJ105" s="383"/>
      <c r="AK105" s="137"/>
      <c r="AL105" s="137"/>
      <c r="AM105" s="68"/>
      <c r="AN105" s="383"/>
      <c r="AO105" s="137"/>
      <c r="AP105" s="137"/>
      <c r="AQ105" s="136"/>
      <c r="AR105" s="383"/>
      <c r="AS105" s="137"/>
      <c r="AT105" s="137"/>
      <c r="AU105" s="136"/>
      <c r="AV105" s="222"/>
      <c r="AW105" s="137"/>
      <c r="AX105" s="137"/>
      <c r="AY105" s="136"/>
      <c r="AZ105" s="383"/>
      <c r="BA105" s="137"/>
      <c r="BB105" s="137"/>
      <c r="BC105" s="136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3.5" thickBot="1">
      <c r="A106" s="16">
        <v>106</v>
      </c>
      <c r="B106" s="61" t="s">
        <v>666</v>
      </c>
      <c r="C106" s="56">
        <v>463</v>
      </c>
      <c r="D106" s="20"/>
      <c r="E106" s="197">
        <v>6</v>
      </c>
      <c r="F106" s="67" t="str">
        <f>VLOOKUP($A106&amp;F$1,TextDF,SprachwahlCode+1,FALSE)</f>
        <v>Kosten der Vermögensbewirtschaftung, absolut / in Prozent der Kapitalanlagen zu Marktwerten</v>
      </c>
      <c r="G106" s="67"/>
      <c r="H106" s="65"/>
      <c r="I106" s="223"/>
      <c r="J106" s="184">
        <f>MAX($J$3,$K$5)*V106+MAX($K$3,$K$5)*Z106+MAX($H$4,$K$5)*AD106+MAX($I$4,$K$5)*AH106+MAX($J$4,$K$5)*AL106+MAX($H$5,$K$5)*AT106+MAX($K$4,$K$5)*AP106+MAX($I$5,$K$5)*AX106+MAX($J$5,$K$5)*BB106</f>
        <v>372853.46715</v>
      </c>
      <c r="K106" s="224">
        <f>IF($J$106&gt;0,$J$106/(($J$95+$J$96)/2),0)</f>
        <v>0.002047512879444057</v>
      </c>
      <c r="L106" s="133"/>
      <c r="M106" s="134"/>
      <c r="N106" s="134"/>
      <c r="O106" s="135"/>
      <c r="P106" s="65"/>
      <c r="Q106" s="223"/>
      <c r="R106" s="184">
        <v>291665.77318</v>
      </c>
      <c r="S106" s="224">
        <v>0.0017073428748678352</v>
      </c>
      <c r="T106" s="258"/>
      <c r="U106" s="67"/>
      <c r="V106" s="184">
        <v>128162.74556</v>
      </c>
      <c r="W106" s="226">
        <v>0.001970593160697112</v>
      </c>
      <c r="X106" s="72"/>
      <c r="Y106" s="72"/>
      <c r="Z106" s="225">
        <v>128861</v>
      </c>
      <c r="AA106" s="347">
        <v>0.002307089304028657</v>
      </c>
      <c r="AB106" s="258"/>
      <c r="AC106" s="67"/>
      <c r="AD106" s="184">
        <v>57625.42641</v>
      </c>
      <c r="AE106" s="226">
        <v>0.003273152734778639</v>
      </c>
      <c r="AF106" s="258"/>
      <c r="AG106" s="67"/>
      <c r="AH106" s="184">
        <v>20746.28851</v>
      </c>
      <c r="AI106" s="226">
        <v>0.0012138698037326998</v>
      </c>
      <c r="AJ106" s="258"/>
      <c r="AK106" s="67"/>
      <c r="AL106" s="184">
        <v>15257.267999999998</v>
      </c>
      <c r="AM106" s="224">
        <v>0.0014298299697743332</v>
      </c>
      <c r="AN106" s="258"/>
      <c r="AO106" s="67"/>
      <c r="AP106" s="184">
        <v>2459.266</v>
      </c>
      <c r="AQ106" s="226">
        <v>0.0007340646029667069</v>
      </c>
      <c r="AR106" s="258"/>
      <c r="AS106" s="67"/>
      <c r="AT106" s="184">
        <v>15284.769629999999</v>
      </c>
      <c r="AU106" s="226">
        <v>0.0017083910867721848</v>
      </c>
      <c r="AV106" s="67"/>
      <c r="AW106" s="67"/>
      <c r="AX106" s="184">
        <v>4248.912</v>
      </c>
      <c r="AY106" s="226">
        <v>0.0012540420661932572</v>
      </c>
      <c r="AZ106" s="258"/>
      <c r="BA106" s="67"/>
      <c r="BB106" s="184">
        <v>207.79104000000004</v>
      </c>
      <c r="BC106" s="226">
        <v>0.0013302641940121191</v>
      </c>
      <c r="BD106" s="13"/>
      <c r="BE106" s="9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2:55" ht="3" customHeight="1">
      <c r="B107" s="398"/>
      <c r="C107" s="398"/>
      <c r="D107" s="399"/>
      <c r="E107" s="399"/>
      <c r="F107" s="399"/>
      <c r="G107" s="399"/>
      <c r="H107" s="410"/>
      <c r="I107" s="175"/>
      <c r="J107" s="411"/>
      <c r="K107" s="58"/>
      <c r="L107" s="133"/>
      <c r="M107" s="134"/>
      <c r="N107" s="134"/>
      <c r="O107" s="135"/>
      <c r="P107" s="410"/>
      <c r="Q107" s="175"/>
      <c r="R107" s="411"/>
      <c r="S107" s="58"/>
      <c r="T107" s="413"/>
      <c r="U107" s="414"/>
      <c r="V107" s="415"/>
      <c r="W107" s="416"/>
      <c r="X107" s="414"/>
      <c r="Y107" s="414"/>
      <c r="Z107" s="415"/>
      <c r="AA107" s="416"/>
      <c r="AB107" s="413"/>
      <c r="AC107" s="414"/>
      <c r="AD107" s="415"/>
      <c r="AE107" s="416"/>
      <c r="AF107" s="413"/>
      <c r="AG107" s="414"/>
      <c r="AH107" s="415"/>
      <c r="AI107" s="416"/>
      <c r="AJ107" s="413"/>
      <c r="AK107" s="414"/>
      <c r="AL107" s="415"/>
      <c r="AM107" s="414"/>
      <c r="AN107" s="413"/>
      <c r="AO107" s="414"/>
      <c r="AP107" s="415"/>
      <c r="AQ107" s="416"/>
      <c r="AR107" s="413"/>
      <c r="AS107" s="414"/>
      <c r="AT107" s="415"/>
      <c r="AU107" s="416"/>
      <c r="AV107" s="414"/>
      <c r="AW107" s="414"/>
      <c r="AX107" s="415"/>
      <c r="AY107" s="416"/>
      <c r="AZ107" s="413"/>
      <c r="BA107" s="414"/>
      <c r="BB107" s="415"/>
      <c r="BC107" s="416"/>
    </row>
    <row r="108" spans="1:55" ht="12.75">
      <c r="A108" s="16">
        <v>107</v>
      </c>
      <c r="B108" s="398" t="s">
        <v>705</v>
      </c>
      <c r="C108" s="398" t="s">
        <v>706</v>
      </c>
      <c r="D108" s="399"/>
      <c r="E108" s="400"/>
      <c r="F108" s="401" t="str">
        <f>VLOOKUP($A108&amp;F$1,TextDF,SprachwahlCode+1,FALSE)</f>
        <v>Anteil der Kollektivanlagen / Anteil der nicht kostentransparenten Kapitalanlagen</v>
      </c>
      <c r="G108" s="401"/>
      <c r="H108" s="65"/>
      <c r="I108" s="97"/>
      <c r="J108" s="402">
        <f>IF(AND($K$5=1,(MAX($J$3,$K$5)*V$96+MAX($K$3,$K$5)*Z$96+MAX($H$4,$K$5)*AD$96+MAX($I$4,$K$5)*AH$96+MAX($J$4,$K$5)*AL$96+MAX($H$5,$K$5)*AT$96+MAX($K$4,$K$5)*AP$96+MAX($I$5,$K$5)*AX$96+MAX($J$5,$K$5)*BB$96)&gt;0),(MAX($J$3,$K$5)*V$96*V108+MAX($K$3,$K$5)*Z$96*Z108+MAX($H$4,$K$5)*AD$96*AD108+MAX($I$4,$K$5)*AH$96*AH108+MAX($J$4,$K$5)*AL$96*AL108+MAX($H$5,$K$5)*AT$96*AT108+MAX($K$4,$K$5)*AP$96*AP108+MAX($I$5,$K$5)*AX$96*AX108+MAX($J$5,$K$5)*BB$96*BB108)/(MAX($J$3,$K$5)*V$96+MAX($K$3,$K$5)*Z$96+MAX($H$4,$K$5)*AD$96+MAX($I$4,$K$5)*AH$96+MAX($J$4,$K$5)*AL$96+MAX($H$5,$K$5)*AT$96+MAX($K$4,$K$5)*AP$96+MAX($I$5,$K$5)*AX$96+MAX($J$5,$K$5)*BB$96),(MAX($J$3,$K$5)*V108+MAX($K$3,$K$5)*Z108+MAX($H$4,$K$5)*AD108+MAX($I$4,$K$5)*AH108+MAX($J$4,$K$5)*AL108+MAX($H$5,$K$5)*AT108+MAX($K$4,$K$5)*AP108+MAX($I$5,$K$5)*AX108+MAX($J$5,$K$5)*BB108))</f>
        <v>0.016479574446756302</v>
      </c>
      <c r="K108" s="402">
        <f>IF(AND($K$5=1,(MAX($J$3,$K$5)*V$96+MAX($K$3,$K$5)*Z$96+MAX($H$4,$K$5)*AD$96+MAX($I$4,$K$5)*AH$96+MAX($J$4,$K$5)*AL$96+MAX($H$5,$K$5)*AT$96+MAX($K$4,$K$5)*AP$96+MAX($I$5,$K$5)*AX$96+MAX($J$5,$K$5)*BB$96)&gt;0),(MAX($J$3,$K$5)*V$96*W108+MAX($K$3,$K$5)*Z$96*AA108+MAX($H$4,$K$5)*AD$96*AE108+MAX($I$4,$K$5)*AH$96*AI108+MAX($J$4,$K$5)*AL$96*AM108+MAX($H$5,$K$5)*AT$96*AU108+MAX($K$4,$K$5)*AP$96*AQ108+MAX($I$5,$K$5)*AX$96*AY108+MAX($J$5,$K$5)*BB$96*BC108)/(MAX($J$3,$K$5)*V$96+MAX($K$3,$K$5)*Z$96+MAX($H$4,$K$5)*AD$96+MAX($I$4,$K$5)*AH$96+MAX($J$4,$K$5)*AL$96+MAX($H$5,$K$5)*AT$96+MAX($K$4,$K$5)*AP$96+MAX($I$5,$K$5)*AX$96+MAX($J$5,$K$5)*BB$96),(MAX($J$3,$K$5)*W108+MAX($K$3,$K$5)*AA108+MAX($H$4,$K$5)*AE108+MAX($I$4,$K$5)*AI108+MAX($J$4,$K$5)*AM108+MAX($H$5,$K$5)*AU108+MAX($K$4,$K$5)*AQ108+MAX($I$5,$K$5)*AY108+MAX($J$5,$K$5)*BC108))</f>
        <v>0.02331593944331109</v>
      </c>
      <c r="L108" s="133"/>
      <c r="M108" s="134"/>
      <c r="N108" s="134"/>
      <c r="O108" s="135"/>
      <c r="P108" s="65"/>
      <c r="Q108" s="97"/>
      <c r="R108" s="402">
        <v>0</v>
      </c>
      <c r="S108" s="402">
        <v>0</v>
      </c>
      <c r="T108" s="417"/>
      <c r="U108" s="401"/>
      <c r="V108" s="402">
        <v>0.014031169169671221</v>
      </c>
      <c r="W108" s="418">
        <v>0.00544817110754516</v>
      </c>
      <c r="X108" s="401"/>
      <c r="Y108" s="401"/>
      <c r="Z108" s="402">
        <v>0.0013115510835384797</v>
      </c>
      <c r="AA108" s="418">
        <v>0.06184858293321755</v>
      </c>
      <c r="AB108" s="417"/>
      <c r="AC108" s="401"/>
      <c r="AD108" s="402">
        <v>0.04636452450113699</v>
      </c>
      <c r="AE108" s="418">
        <v>0</v>
      </c>
      <c r="AF108" s="417"/>
      <c r="AG108" s="401"/>
      <c r="AH108" s="402">
        <v>0.019491051887895766</v>
      </c>
      <c r="AI108" s="418">
        <v>0.006502079691942165</v>
      </c>
      <c r="AJ108" s="417"/>
      <c r="AK108" s="401"/>
      <c r="AL108" s="402">
        <v>0.057257164963908584</v>
      </c>
      <c r="AM108" s="402">
        <v>0</v>
      </c>
      <c r="AN108" s="417"/>
      <c r="AO108" s="401"/>
      <c r="AP108" s="402">
        <v>0</v>
      </c>
      <c r="AQ108" s="418">
        <v>0</v>
      </c>
      <c r="AR108" s="417"/>
      <c r="AS108" s="401"/>
      <c r="AT108" s="402">
        <v>0</v>
      </c>
      <c r="AU108" s="418">
        <v>0.036783548371282546</v>
      </c>
      <c r="AV108" s="401"/>
      <c r="AW108" s="401"/>
      <c r="AX108" s="402">
        <v>0.06632559539106397</v>
      </c>
      <c r="AY108" s="418">
        <v>0.017423856574586297</v>
      </c>
      <c r="AZ108" s="417"/>
      <c r="BA108" s="401"/>
      <c r="BB108" s="402">
        <v>0.09883015533238372</v>
      </c>
      <c r="BC108" s="418">
        <v>0</v>
      </c>
    </row>
    <row r="109" spans="1:55" ht="12.75">
      <c r="A109" s="16" t="s">
        <v>708</v>
      </c>
      <c r="B109" s="398"/>
      <c r="C109" s="403" t="s">
        <v>707</v>
      </c>
      <c r="D109" s="404"/>
      <c r="E109" s="405"/>
      <c r="F109" s="406" t="str">
        <f>VLOOKUP($A109&amp;F$1,TextDF,SprachwahlCode+1,FALSE)</f>
        <v>(gemessen am Marktwert des Kapitalanlagebestands unter Ziff. 2)</v>
      </c>
      <c r="G109" s="424"/>
      <c r="H109" s="410"/>
      <c r="I109" s="175"/>
      <c r="J109" s="412"/>
      <c r="K109" s="89"/>
      <c r="L109" s="133"/>
      <c r="M109" s="134"/>
      <c r="N109" s="134"/>
      <c r="O109" s="135"/>
      <c r="P109" s="410"/>
      <c r="Q109" s="175"/>
      <c r="R109" s="412"/>
      <c r="S109" s="89"/>
      <c r="T109" s="419"/>
      <c r="U109" s="406"/>
      <c r="V109" s="407"/>
      <c r="W109" s="420"/>
      <c r="X109" s="406"/>
      <c r="Y109" s="406"/>
      <c r="Z109" s="407"/>
      <c r="AA109" s="420"/>
      <c r="AB109" s="419"/>
      <c r="AC109" s="406"/>
      <c r="AD109" s="407"/>
      <c r="AE109" s="420"/>
      <c r="AF109" s="419"/>
      <c r="AG109" s="406"/>
      <c r="AH109" s="407"/>
      <c r="AI109" s="420"/>
      <c r="AJ109" s="419"/>
      <c r="AK109" s="406"/>
      <c r="AL109" s="407"/>
      <c r="AM109" s="407"/>
      <c r="AN109" s="419"/>
      <c r="AO109" s="406"/>
      <c r="AP109" s="407"/>
      <c r="AQ109" s="420"/>
      <c r="AR109" s="419"/>
      <c r="AS109" s="406"/>
      <c r="AT109" s="407"/>
      <c r="AU109" s="420"/>
      <c r="AV109" s="406"/>
      <c r="AW109" s="406"/>
      <c r="AX109" s="407"/>
      <c r="AY109" s="420"/>
      <c r="AZ109" s="419"/>
      <c r="BA109" s="406"/>
      <c r="BB109" s="407"/>
      <c r="BC109" s="420"/>
    </row>
    <row r="110" spans="1:66" ht="3" customHeight="1">
      <c r="A110" s="16"/>
      <c r="B110" s="61"/>
      <c r="C110" s="56"/>
      <c r="D110" s="20"/>
      <c r="E110" s="197"/>
      <c r="F110" s="20"/>
      <c r="G110" s="136"/>
      <c r="H110" s="57"/>
      <c r="I110" s="215"/>
      <c r="J110" s="195"/>
      <c r="K110" s="89"/>
      <c r="L110" s="133"/>
      <c r="M110" s="134"/>
      <c r="N110" s="134"/>
      <c r="O110" s="135"/>
      <c r="P110" s="57"/>
      <c r="Q110" s="215"/>
      <c r="R110" s="195"/>
      <c r="S110" s="89"/>
      <c r="T110" s="376"/>
      <c r="U110" s="116"/>
      <c r="V110" s="137"/>
      <c r="W110" s="136"/>
      <c r="X110" s="94"/>
      <c r="Y110" s="94"/>
      <c r="Z110" s="138"/>
      <c r="AA110" s="345"/>
      <c r="AB110" s="376"/>
      <c r="AC110" s="116"/>
      <c r="AD110" s="137"/>
      <c r="AE110" s="136"/>
      <c r="AF110" s="376"/>
      <c r="AG110" s="116"/>
      <c r="AH110" s="137"/>
      <c r="AI110" s="136"/>
      <c r="AJ110" s="376"/>
      <c r="AK110" s="116"/>
      <c r="AL110" s="137"/>
      <c r="AM110" s="68"/>
      <c r="AN110" s="376"/>
      <c r="AO110" s="116"/>
      <c r="AP110" s="137"/>
      <c r="AQ110" s="136"/>
      <c r="AR110" s="376"/>
      <c r="AS110" s="116"/>
      <c r="AT110" s="137"/>
      <c r="AU110" s="136"/>
      <c r="AV110" s="68"/>
      <c r="AW110" s="116"/>
      <c r="AX110" s="137"/>
      <c r="AY110" s="136"/>
      <c r="AZ110" s="376"/>
      <c r="BA110" s="116"/>
      <c r="BB110" s="137"/>
      <c r="BC110" s="136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ht="12.75">
      <c r="A111" s="16">
        <v>108</v>
      </c>
      <c r="B111" s="61"/>
      <c r="C111" s="56"/>
      <c r="D111" s="20"/>
      <c r="E111" s="197">
        <v>7</v>
      </c>
      <c r="F111" s="227" t="str">
        <f>VLOOKUP($A111&amp;F$1,TextDF,SprachwahlCode+1,FALSE)</f>
        <v>Verwendete Parameter im Überobligatorium</v>
      </c>
      <c r="G111" s="228"/>
      <c r="H111" s="229" t="str">
        <f>VLOOKUP($A111&amp;H$1,TextDF,SprachwahlCode+1,FALSE)</f>
        <v>Aggregierte Daten nach Altersguthaben gewichtet</v>
      </c>
      <c r="I111" s="223"/>
      <c r="J111" s="230"/>
      <c r="K111" s="208"/>
      <c r="L111" s="133"/>
      <c r="M111" s="134"/>
      <c r="N111" s="134"/>
      <c r="O111" s="135"/>
      <c r="P111" s="229" t="str">
        <f>$H111</f>
        <v>Aggregierte Daten nach Altersguthaben gewichtet</v>
      </c>
      <c r="Q111" s="223"/>
      <c r="R111" s="230"/>
      <c r="S111" s="208"/>
      <c r="T111" s="355" t="str">
        <f>$H111</f>
        <v>Aggregierte Daten nach Altersguthaben gewichtet</v>
      </c>
      <c r="U111" s="67"/>
      <c r="V111" s="137"/>
      <c r="W111" s="136"/>
      <c r="X111" s="203" t="str">
        <f>$H111</f>
        <v>Aggregierte Daten nach Altersguthaben gewichtet</v>
      </c>
      <c r="Y111" s="72"/>
      <c r="Z111" s="138"/>
      <c r="AA111" s="345"/>
      <c r="AB111" s="355" t="str">
        <f>$H111</f>
        <v>Aggregierte Daten nach Altersguthaben gewichtet</v>
      </c>
      <c r="AC111" s="203"/>
      <c r="AD111" s="231"/>
      <c r="AE111" s="204"/>
      <c r="AF111" s="355" t="str">
        <f>$H111</f>
        <v>Aggregierte Daten nach Altersguthaben gewichtet</v>
      </c>
      <c r="AG111" s="203"/>
      <c r="AH111" s="231"/>
      <c r="AI111" s="204"/>
      <c r="AJ111" s="355" t="str">
        <f>$H111</f>
        <v>Aggregierte Daten nach Altersguthaben gewichtet</v>
      </c>
      <c r="AK111" s="203"/>
      <c r="AL111" s="231"/>
      <c r="AM111" s="430"/>
      <c r="AN111" s="355" t="str">
        <f>$H111</f>
        <v>Aggregierte Daten nach Altersguthaben gewichtet</v>
      </c>
      <c r="AO111" s="203"/>
      <c r="AP111" s="231"/>
      <c r="AQ111" s="204"/>
      <c r="AR111" s="355" t="str">
        <f>$H111</f>
        <v>Aggregierte Daten nach Altersguthaben gewichtet</v>
      </c>
      <c r="AS111" s="203"/>
      <c r="AT111" s="231"/>
      <c r="AU111" s="204"/>
      <c r="AV111" s="203" t="str">
        <f>$H111</f>
        <v>Aggregierte Daten nach Altersguthaben gewichtet</v>
      </c>
      <c r="AW111" s="203"/>
      <c r="AX111" s="231"/>
      <c r="AY111" s="204"/>
      <c r="AZ111" s="355" t="str">
        <f>$H111</f>
        <v>Aggregierte Daten nach Altersguthaben gewichtet</v>
      </c>
      <c r="BA111" s="203"/>
      <c r="BB111" s="231"/>
      <c r="BC111" s="204"/>
      <c r="BD111" s="12"/>
      <c r="BE111" s="12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ht="12.75">
      <c r="A112" s="16">
        <v>109</v>
      </c>
      <c r="B112" s="61" t="s">
        <v>667</v>
      </c>
      <c r="C112" s="56">
        <v>456</v>
      </c>
      <c r="D112" s="20"/>
      <c r="E112" s="197"/>
      <c r="F112" s="75" t="str">
        <f>VLOOKUP($A112&amp;F$1,TextDF,SprachwahlCode+1,FALSE)</f>
        <v>Zinssatz für die Verzinsung der Altersguthaben</v>
      </c>
      <c r="G112" s="67"/>
      <c r="H112" s="423"/>
      <c r="I112" s="223"/>
      <c r="J112" s="232">
        <f>IF(AND($K$5=1,(MAX($J$3,$K$5)*W$64+MAX($K$3,$K$5)*AA$64+MAX($H$4,$K$5)*AE$64+MAX($I$4,$K$5)*AI$64+MAX($J$4,$K$5)*AM$64+MAX($H$5,$K$5)*AU$64+MAX($K$4,$K$5)*AQ$64+MAX($I$5,$K$5)*AY$64+MAX($J$5,$K$5)*BC$64)&gt;0),(MAX($J$3,$K$5)*W$64*V112+MAX($K$3,$K$5)*AA$64*Z112+MAX($H$4,$K$5)*AE$64*AD112+MAX($I$4,$K$5)*AI$64*AH112+MAX($J$4,$K$5)*AM$64*AL112+MAX($H$5,$K$5)*AU$64*AT112+MAX($K$4,$K$5)*AQ$64*AP112+MAX($I$5,$K$5)*AY$64*AX112+MAX($J$5,$K$5)*BC$64*BB112)/(MAX($J$3,$K$5)*W$64+MAX($K$3,$K$5)*AA$64+MAX($H$4,$K$5)*AE$64+MAX($I$4,$K$5)*AI$64+MAX($J$4,$K$5)*AM$64+MAX($H$5,$K$5)*AU$64+MAX($K$4,$K$5)*AQ$64+MAX($I$5,$K$5)*AY$64+MAX($J$5,$K$5)*BC$64),(MAX($J$3,$K$5)*V112+MAX($K$3,$K$5)*Z112+MAX($H$4,$K$5)*AD112+MAX($I$4,$K$5)*AH112+MAX($J$4,$K$5)*AL112+MAX($H$5,$K$5)*AT112+MAX($K$4,$K$5)*AP112+MAX($I$5,$K$5)*AX112+MAX($J$5,$K$5)*BB112))</f>
        <v>1.18677986181598</v>
      </c>
      <c r="K112" s="223"/>
      <c r="L112" s="133"/>
      <c r="M112" s="134"/>
      <c r="N112" s="134"/>
      <c r="O112" s="135"/>
      <c r="P112" s="423"/>
      <c r="Q112" s="223"/>
      <c r="R112" s="232">
        <v>1.214018790715901</v>
      </c>
      <c r="S112" s="223"/>
      <c r="T112" s="258"/>
      <c r="U112" s="67"/>
      <c r="V112" s="232">
        <v>1.25</v>
      </c>
      <c r="W112" s="177"/>
      <c r="X112" s="72"/>
      <c r="Y112" s="72"/>
      <c r="Z112" s="233">
        <v>1</v>
      </c>
      <c r="AA112" s="345"/>
      <c r="AB112" s="258"/>
      <c r="AC112" s="67"/>
      <c r="AD112" s="232">
        <v>1.5</v>
      </c>
      <c r="AE112" s="177"/>
      <c r="AF112" s="258"/>
      <c r="AG112" s="67"/>
      <c r="AH112" s="232">
        <v>1.25</v>
      </c>
      <c r="AI112" s="177"/>
      <c r="AJ112" s="258"/>
      <c r="AK112" s="67"/>
      <c r="AL112" s="232">
        <v>1</v>
      </c>
      <c r="AM112" s="67"/>
      <c r="AN112" s="258"/>
      <c r="AO112" s="67"/>
      <c r="AP112" s="232">
        <v>1.25</v>
      </c>
      <c r="AQ112" s="177"/>
      <c r="AR112" s="258"/>
      <c r="AS112" s="67"/>
      <c r="AT112" s="232">
        <v>1.5</v>
      </c>
      <c r="AU112" s="177"/>
      <c r="AV112" s="67"/>
      <c r="AW112" s="67"/>
      <c r="AX112" s="232">
        <v>0</v>
      </c>
      <c r="AY112" s="177"/>
      <c r="AZ112" s="258"/>
      <c r="BA112" s="67"/>
      <c r="BB112" s="232">
        <v>1.75</v>
      </c>
      <c r="BC112" s="177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ht="12.75">
      <c r="A113" s="16">
        <v>110</v>
      </c>
      <c r="B113" s="61" t="s">
        <v>668</v>
      </c>
      <c r="C113" s="56">
        <v>457</v>
      </c>
      <c r="D113" s="20"/>
      <c r="E113" s="197"/>
      <c r="F113" s="75" t="str">
        <f>VLOOKUP($A113&amp;F$1,TextDF,SprachwahlCode+1,FALSE)</f>
        <v>Rentenumwandlungssatz für Männer im Schlussalter 65</v>
      </c>
      <c r="G113" s="67"/>
      <c r="H113" s="65"/>
      <c r="I113" s="223"/>
      <c r="J113" s="234">
        <f>IF(AND($K$5=1,(MAX($J$3,$K$5)*W$64+MAX($K$3,$K$5)*AA$64+MAX($H$4,$K$5)*AE$64+MAX($I$4,$K$5)*AI$64+MAX($J$4,$K$5)*AM$64+MAX($H$5,$K$5)*AU$64+MAX($K$4,$K$5)*AQ$64+MAX($I$5,$K$5)*AY$64+MAX($J$5,$K$5)*BC$64)&gt;0),(MAX($J$3,$K$5)*W$64*V113+MAX($K$3,$K$5)*AA$64*Z113+MAX($H$4,$K$5)*AE$64*AD113+MAX($I$4,$K$5)*AI$64*AH113+MAX($J$4,$K$5)*AM$64*AL113+MAX($H$5,$K$5)*AU$64*AT113+MAX($K$4,$K$5)*AQ$64*AP113+MAX($I$5,$K$5)*AY$64*AX113+MAX($J$5,$K$5)*BC$64*BB113)/(MAX($J$3,$K$5)*W$64+MAX($K$3,$K$5)*AA$64+MAX($H$4,$K$5)*AE$64+MAX($I$4,$K$5)*AI$64+MAX($J$4,$K$5)*AM$64+MAX($H$5,$K$5)*AU$64+MAX($K$4,$K$5)*AQ$64+MAX($I$5,$K$5)*AY$64+MAX($J$5,$K$5)*BC$64),(MAX($J$3,$K$5)*V113+MAX($K$3,$K$5)*Z113+MAX($H$4,$K$5)*AD113+MAX($I$4,$K$5)*AH113+MAX($J$4,$K$5)*AL113+MAX($H$5,$K$5)*AT113+MAX($K$4,$K$5)*AP113+MAX($I$5,$K$5)*AX113+MAX($J$5,$K$5)*BB113))</f>
        <v>5.8354235561055665</v>
      </c>
      <c r="K113" s="223"/>
      <c r="L113" s="133"/>
      <c r="M113" s="134"/>
      <c r="N113" s="134"/>
      <c r="O113" s="135"/>
      <c r="P113" s="65"/>
      <c r="Q113" s="223"/>
      <c r="R113" s="234">
        <v>5.835566185014452</v>
      </c>
      <c r="S113" s="223"/>
      <c r="T113" s="258"/>
      <c r="U113" s="67"/>
      <c r="V113" s="234">
        <v>5.835</v>
      </c>
      <c r="W113" s="177"/>
      <c r="X113" s="72"/>
      <c r="Y113" s="72"/>
      <c r="Z113" s="235">
        <v>5.835</v>
      </c>
      <c r="AA113" s="345"/>
      <c r="AB113" s="258"/>
      <c r="AC113" s="67"/>
      <c r="AD113" s="234">
        <v>5.835</v>
      </c>
      <c r="AE113" s="177"/>
      <c r="AF113" s="258"/>
      <c r="AG113" s="67"/>
      <c r="AH113" s="234">
        <v>5.835</v>
      </c>
      <c r="AI113" s="177"/>
      <c r="AJ113" s="258"/>
      <c r="AK113" s="67"/>
      <c r="AL113" s="234">
        <v>5.84</v>
      </c>
      <c r="AM113" s="67"/>
      <c r="AN113" s="258"/>
      <c r="AO113" s="67"/>
      <c r="AP113" s="234">
        <v>5.84</v>
      </c>
      <c r="AQ113" s="177"/>
      <c r="AR113" s="258"/>
      <c r="AS113" s="67"/>
      <c r="AT113" s="234">
        <v>5.835</v>
      </c>
      <c r="AU113" s="177"/>
      <c r="AV113" s="67"/>
      <c r="AW113" s="67"/>
      <c r="AX113" s="234">
        <v>5.5</v>
      </c>
      <c r="AY113" s="177"/>
      <c r="AZ113" s="258"/>
      <c r="BA113" s="67"/>
      <c r="BB113" s="234">
        <v>6.8</v>
      </c>
      <c r="BC113" s="177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ht="12.75">
      <c r="A114" s="16">
        <v>111</v>
      </c>
      <c r="B114" s="61" t="s">
        <v>669</v>
      </c>
      <c r="C114" s="56">
        <v>458</v>
      </c>
      <c r="D114" s="20"/>
      <c r="E114" s="197"/>
      <c r="F114" s="75" t="str">
        <f>VLOOKUP($A114&amp;F$1,TextDF,SprachwahlCode+1,FALSE)</f>
        <v>Rentenumwandlungssatz für Frauen im Schlussalter 64</v>
      </c>
      <c r="G114" s="67"/>
      <c r="H114" s="65"/>
      <c r="I114" s="223"/>
      <c r="J114" s="234">
        <f>IF(AND($K$5=1,(MAX($J$3,$K$5)*W$64+MAX($K$3,$K$5)*AA$64+MAX($H$4,$K$5)*AE$64+MAX($I$4,$K$5)*AI$64+MAX($J$4,$K$5)*AM$64+MAX($H$5,$K$5)*AU$64+MAX($K$4,$K$5)*AQ$64+MAX($I$5,$K$5)*AY$64+MAX($J$5,$K$5)*BC$64)&gt;0),(MAX($J$3,$K$5)*W$64*V114+MAX($K$3,$K$5)*AA$64*Z114+MAX($H$4,$K$5)*AE$64*AD114+MAX($I$4,$K$5)*AI$64*AH114+MAX($J$4,$K$5)*AM$64*AL114+MAX($H$5,$K$5)*AU$64*AT114+MAX($K$4,$K$5)*AQ$64*AP114+MAX($I$5,$K$5)*AY$64*AX114+MAX($J$5,$K$5)*BC$64*BB114)/(MAX($J$3,$K$5)*W$64+MAX($K$3,$K$5)*AA$64+MAX($H$4,$K$5)*AE$64+MAX($I$4,$K$5)*AI$64+MAX($J$4,$K$5)*AM$64+MAX($H$5,$K$5)*AU$64+MAX($K$4,$K$5)*AQ$64+MAX($I$5,$K$5)*AY$64+MAX($J$5,$K$5)*BC$64),(MAX($J$3,$K$5)*V114+MAX($K$3,$K$5)*Z114+MAX($H$4,$K$5)*AD114+MAX($I$4,$K$5)*AH114+MAX($J$4,$K$5)*AL114+MAX($H$5,$K$5)*AT114+MAX($K$4,$K$5)*AP114+MAX($I$5,$K$5)*AX114+MAX($J$5,$K$5)*BB114))</f>
        <v>5.626550982411294</v>
      </c>
      <c r="K114" s="223"/>
      <c r="L114" s="133"/>
      <c r="M114" s="134"/>
      <c r="N114" s="134"/>
      <c r="O114" s="135"/>
      <c r="P114" s="65"/>
      <c r="Q114" s="223"/>
      <c r="R114" s="234">
        <v>5.622618295580468</v>
      </c>
      <c r="S114" s="223"/>
      <c r="T114" s="258"/>
      <c r="U114" s="67"/>
      <c r="V114" s="234">
        <v>5.7186</v>
      </c>
      <c r="W114" s="177"/>
      <c r="X114" s="72"/>
      <c r="Y114" s="72"/>
      <c r="Z114" s="235">
        <v>5.574</v>
      </c>
      <c r="AA114" s="345"/>
      <c r="AB114" s="258"/>
      <c r="AC114" s="67"/>
      <c r="AD114" s="234">
        <v>5.574</v>
      </c>
      <c r="AE114" s="177"/>
      <c r="AF114" s="258"/>
      <c r="AG114" s="67"/>
      <c r="AH114" s="234">
        <v>5.574</v>
      </c>
      <c r="AI114" s="177"/>
      <c r="AJ114" s="258"/>
      <c r="AK114" s="67"/>
      <c r="AL114" s="234">
        <v>5.57</v>
      </c>
      <c r="AM114" s="67"/>
      <c r="AN114" s="258"/>
      <c r="AO114" s="67"/>
      <c r="AP114" s="234">
        <v>5.58</v>
      </c>
      <c r="AQ114" s="177"/>
      <c r="AR114" s="258"/>
      <c r="AS114" s="67"/>
      <c r="AT114" s="234">
        <v>5.574</v>
      </c>
      <c r="AU114" s="177"/>
      <c r="AV114" s="67"/>
      <c r="AW114" s="67"/>
      <c r="AX114" s="234">
        <v>5.24</v>
      </c>
      <c r="AY114" s="177"/>
      <c r="AZ114" s="258"/>
      <c r="BA114" s="67"/>
      <c r="BB114" s="234">
        <v>6.8</v>
      </c>
      <c r="BC114" s="177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66" ht="3" customHeight="1">
      <c r="A115" s="16"/>
      <c r="B115" s="61"/>
      <c r="C115" s="56"/>
      <c r="D115" s="20"/>
      <c r="E115" s="197"/>
      <c r="F115" s="20"/>
      <c r="G115" s="20"/>
      <c r="H115" s="221"/>
      <c r="I115" s="195"/>
      <c r="J115" s="192"/>
      <c r="K115" s="208"/>
      <c r="L115" s="133"/>
      <c r="M115" s="134"/>
      <c r="N115" s="134"/>
      <c r="O115" s="135"/>
      <c r="P115" s="221"/>
      <c r="Q115" s="195"/>
      <c r="R115" s="192"/>
      <c r="S115" s="208"/>
      <c r="T115" s="383"/>
      <c r="U115" s="137"/>
      <c r="V115" s="137"/>
      <c r="W115" s="136"/>
      <c r="X115" s="94"/>
      <c r="Y115" s="94"/>
      <c r="Z115" s="138"/>
      <c r="AA115" s="345"/>
      <c r="AB115" s="383"/>
      <c r="AC115" s="137"/>
      <c r="AD115" s="137"/>
      <c r="AE115" s="136"/>
      <c r="AF115" s="383"/>
      <c r="AG115" s="137"/>
      <c r="AH115" s="137"/>
      <c r="AI115" s="136"/>
      <c r="AJ115" s="383"/>
      <c r="AK115" s="137"/>
      <c r="AL115" s="137"/>
      <c r="AM115" s="68"/>
      <c r="AN115" s="383"/>
      <c r="AO115" s="137"/>
      <c r="AP115" s="137"/>
      <c r="AQ115" s="136"/>
      <c r="AR115" s="383"/>
      <c r="AS115" s="137"/>
      <c r="AT115" s="137"/>
      <c r="AU115" s="136"/>
      <c r="AV115" s="222"/>
      <c r="AW115" s="137"/>
      <c r="AX115" s="137"/>
      <c r="AY115" s="136"/>
      <c r="AZ115" s="383"/>
      <c r="BA115" s="137"/>
      <c r="BB115" s="137"/>
      <c r="BC115" s="136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ht="12.75">
      <c r="A116" s="16">
        <v>113</v>
      </c>
      <c r="B116" s="61"/>
      <c r="C116" s="56"/>
      <c r="D116" s="20"/>
      <c r="E116" s="197">
        <v>8</v>
      </c>
      <c r="F116" s="210" t="str">
        <f>VLOOKUP($A116&amp;F$1,TextDF,SprachwahlCode+1,FALSE)</f>
        <v>Anzahl Versicherte Ende Rechnungsjahr</v>
      </c>
      <c r="G116" s="228"/>
      <c r="H116" s="236"/>
      <c r="I116" s="223"/>
      <c r="J116" s="237"/>
      <c r="K116" s="208"/>
      <c r="L116" s="133"/>
      <c r="M116" s="134"/>
      <c r="N116" s="134"/>
      <c r="O116" s="135"/>
      <c r="P116" s="236"/>
      <c r="Q116" s="223"/>
      <c r="R116" s="237"/>
      <c r="S116" s="208"/>
      <c r="T116" s="258"/>
      <c r="U116" s="67"/>
      <c r="V116" s="116"/>
      <c r="W116" s="136"/>
      <c r="X116" s="72"/>
      <c r="Y116" s="72"/>
      <c r="Z116" s="117"/>
      <c r="AA116" s="345"/>
      <c r="AB116" s="258"/>
      <c r="AC116" s="67"/>
      <c r="AD116" s="116"/>
      <c r="AE116" s="136"/>
      <c r="AF116" s="258"/>
      <c r="AG116" s="67"/>
      <c r="AH116" s="116"/>
      <c r="AI116" s="136"/>
      <c r="AJ116" s="258"/>
      <c r="AK116" s="67"/>
      <c r="AL116" s="116"/>
      <c r="AM116" s="68"/>
      <c r="AN116" s="258"/>
      <c r="AO116" s="67"/>
      <c r="AP116" s="116"/>
      <c r="AQ116" s="136"/>
      <c r="AR116" s="258"/>
      <c r="AS116" s="67"/>
      <c r="AT116" s="116"/>
      <c r="AU116" s="136"/>
      <c r="AV116" s="67"/>
      <c r="AW116" s="67"/>
      <c r="AX116" s="116"/>
      <c r="AY116" s="136"/>
      <c r="AZ116" s="258"/>
      <c r="BA116" s="67"/>
      <c r="BB116" s="116"/>
      <c r="BC116" s="136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ht="12.75">
      <c r="A117" s="16">
        <v>114</v>
      </c>
      <c r="B117" s="61" t="s">
        <v>670</v>
      </c>
      <c r="C117" s="56">
        <v>459</v>
      </c>
      <c r="D117" s="20"/>
      <c r="E117" s="197"/>
      <c r="F117" s="75" t="str">
        <f>VLOOKUP($A117&amp;F$1,TextDF,SprachwahlCode+1,FALSE)</f>
        <v>Anzahl aktiv Versicherte</v>
      </c>
      <c r="G117" s="67"/>
      <c r="H117" s="65"/>
      <c r="I117" s="223"/>
      <c r="J117" s="238">
        <f>MAX($J$3,$K$5)*V117+MAX($K$3,$K$5)*Z117+MAX($H$4,$K$5)*AD117+MAX($I$4,$K$5)*AH117+MAX($J$4,$K$5)*AL117+MAX($H$5,$K$5)*AT117+MAX($K$4,$K$5)*AP117+MAX($I$5,$K$5)*AX117+MAX($J$5,$K$5)*BB117</f>
        <v>1746382.55</v>
      </c>
      <c r="K117" s="223"/>
      <c r="L117" s="133"/>
      <c r="M117" s="134"/>
      <c r="N117" s="134"/>
      <c r="O117" s="135"/>
      <c r="P117" s="65"/>
      <c r="Q117" s="223"/>
      <c r="R117" s="238">
        <v>1689978.55</v>
      </c>
      <c r="S117" s="223"/>
      <c r="T117" s="258"/>
      <c r="U117" s="67"/>
      <c r="V117" s="239">
        <v>438179</v>
      </c>
      <c r="W117" s="177"/>
      <c r="X117" s="72"/>
      <c r="Y117" s="72"/>
      <c r="Z117" s="240">
        <v>418562</v>
      </c>
      <c r="AA117" s="345"/>
      <c r="AB117" s="258"/>
      <c r="AC117" s="67"/>
      <c r="AD117" s="239">
        <v>153034</v>
      </c>
      <c r="AE117" s="177"/>
      <c r="AF117" s="258"/>
      <c r="AG117" s="67"/>
      <c r="AH117" s="239">
        <v>183174.55000000002</v>
      </c>
      <c r="AI117" s="177"/>
      <c r="AJ117" s="258"/>
      <c r="AK117" s="67"/>
      <c r="AL117" s="239">
        <v>79358</v>
      </c>
      <c r="AM117" s="67"/>
      <c r="AN117" s="258"/>
      <c r="AO117" s="67"/>
      <c r="AP117" s="239">
        <v>32712</v>
      </c>
      <c r="AQ117" s="177"/>
      <c r="AR117" s="258"/>
      <c r="AS117" s="67"/>
      <c r="AT117" s="239">
        <v>207428</v>
      </c>
      <c r="AU117" s="177"/>
      <c r="AV117" s="67"/>
      <c r="AW117" s="67"/>
      <c r="AX117" s="239">
        <v>233935</v>
      </c>
      <c r="AY117" s="177"/>
      <c r="AZ117" s="258"/>
      <c r="BA117" s="67"/>
      <c r="BB117" s="239">
        <v>0</v>
      </c>
      <c r="BC117" s="177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ht="12.75">
      <c r="A118" s="16">
        <v>115</v>
      </c>
      <c r="B118" s="61" t="s">
        <v>671</v>
      </c>
      <c r="C118" s="56">
        <v>460</v>
      </c>
      <c r="D118" s="20"/>
      <c r="E118" s="197"/>
      <c r="F118" s="75" t="str">
        <f>VLOOKUP($A118&amp;F$1,TextDF,SprachwahlCode+1,FALSE)</f>
        <v>Anzahl Rentenbezüger</v>
      </c>
      <c r="G118" s="67"/>
      <c r="H118" s="65"/>
      <c r="I118" s="223"/>
      <c r="J118" s="239">
        <f>MAX($J$3,$K$5)*V118+MAX($K$3,$K$5)*Z118+MAX($H$4,$K$5)*AD118+MAX($I$4,$K$5)*AH118+MAX($J$4,$K$5)*AL118+MAX($H$5,$K$5)*AT118+MAX($K$4,$K$5)*AP118+MAX($I$5,$K$5)*AX118+MAX($J$5,$K$5)*BB118</f>
        <v>241179.83</v>
      </c>
      <c r="K118" s="223"/>
      <c r="L118" s="133"/>
      <c r="M118" s="134"/>
      <c r="N118" s="134"/>
      <c r="O118" s="135"/>
      <c r="P118" s="65"/>
      <c r="Q118" s="223"/>
      <c r="R118" s="239">
        <v>235942.18</v>
      </c>
      <c r="S118" s="223"/>
      <c r="T118" s="258"/>
      <c r="U118" s="67"/>
      <c r="V118" s="239">
        <v>76473</v>
      </c>
      <c r="W118" s="177"/>
      <c r="X118" s="72"/>
      <c r="Y118" s="72"/>
      <c r="Z118" s="240">
        <v>69058</v>
      </c>
      <c r="AA118" s="345"/>
      <c r="AB118" s="258"/>
      <c r="AC118" s="67"/>
      <c r="AD118" s="239">
        <v>19823</v>
      </c>
      <c r="AE118" s="177"/>
      <c r="AF118" s="258"/>
      <c r="AG118" s="67"/>
      <c r="AH118" s="239">
        <v>22111.829999999998</v>
      </c>
      <c r="AI118" s="177"/>
      <c r="AJ118" s="258"/>
      <c r="AK118" s="67"/>
      <c r="AL118" s="239">
        <v>11823</v>
      </c>
      <c r="AM118" s="67"/>
      <c r="AN118" s="258"/>
      <c r="AO118" s="67"/>
      <c r="AP118" s="239">
        <v>4068</v>
      </c>
      <c r="AQ118" s="177"/>
      <c r="AR118" s="258"/>
      <c r="AS118" s="67"/>
      <c r="AT118" s="239">
        <v>28019</v>
      </c>
      <c r="AU118" s="177"/>
      <c r="AV118" s="67"/>
      <c r="AW118" s="67"/>
      <c r="AX118" s="239">
        <v>9528</v>
      </c>
      <c r="AY118" s="177"/>
      <c r="AZ118" s="258"/>
      <c r="BA118" s="67"/>
      <c r="BB118" s="239">
        <v>276</v>
      </c>
      <c r="BC118" s="177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66" ht="13.5" thickBot="1">
      <c r="A119" s="16">
        <v>116</v>
      </c>
      <c r="B119" s="61" t="s">
        <v>672</v>
      </c>
      <c r="C119" s="56">
        <v>461</v>
      </c>
      <c r="D119" s="20"/>
      <c r="E119" s="197"/>
      <c r="F119" s="75" t="str">
        <f>VLOOKUP($A119&amp;F$1,TextDF,SprachwahlCode+1,FALSE)</f>
        <v>Anzahl Freizügigkeitspolicen</v>
      </c>
      <c r="G119" s="67"/>
      <c r="H119" s="65"/>
      <c r="I119" s="223"/>
      <c r="J119" s="241">
        <f>MAX($J$3,$K$5)*V119+MAX($K$3,$K$5)*Z119+MAX($H$4,$K$5)*AD119+MAX($I$4,$K$5)*AH119+MAX($J$4,$K$5)*AL119+MAX($H$5,$K$5)*AT119+MAX($K$4,$K$5)*AP119+MAX($I$5,$K$5)*AX119+MAX($J$5,$K$5)*BB119</f>
        <v>331829</v>
      </c>
      <c r="K119" s="223"/>
      <c r="L119" s="133"/>
      <c r="M119" s="134"/>
      <c r="N119" s="134"/>
      <c r="O119" s="135"/>
      <c r="P119" s="65"/>
      <c r="Q119" s="223"/>
      <c r="R119" s="241">
        <v>322640</v>
      </c>
      <c r="S119" s="223"/>
      <c r="T119" s="258"/>
      <c r="U119" s="67"/>
      <c r="V119" s="241">
        <v>89496</v>
      </c>
      <c r="W119" s="177"/>
      <c r="X119" s="72"/>
      <c r="Y119" s="72"/>
      <c r="Z119" s="242">
        <v>134281</v>
      </c>
      <c r="AA119" s="345"/>
      <c r="AB119" s="258"/>
      <c r="AC119" s="67"/>
      <c r="AD119" s="241">
        <v>25074</v>
      </c>
      <c r="AE119" s="177"/>
      <c r="AF119" s="258"/>
      <c r="AG119" s="67"/>
      <c r="AH119" s="241">
        <v>10561</v>
      </c>
      <c r="AI119" s="177"/>
      <c r="AJ119" s="258"/>
      <c r="AK119" s="67"/>
      <c r="AL119" s="241">
        <v>51978</v>
      </c>
      <c r="AM119" s="67"/>
      <c r="AN119" s="258"/>
      <c r="AO119" s="67"/>
      <c r="AP119" s="241">
        <v>1327</v>
      </c>
      <c r="AQ119" s="177"/>
      <c r="AR119" s="258"/>
      <c r="AS119" s="67"/>
      <c r="AT119" s="241">
        <v>15454</v>
      </c>
      <c r="AU119" s="177"/>
      <c r="AV119" s="67"/>
      <c r="AW119" s="67"/>
      <c r="AX119" s="241">
        <v>405</v>
      </c>
      <c r="AY119" s="177"/>
      <c r="AZ119" s="258"/>
      <c r="BA119" s="67"/>
      <c r="BB119" s="241">
        <v>3253</v>
      </c>
      <c r="BC119" s="177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6" ht="13.5" thickBot="1">
      <c r="A120" s="16">
        <v>117</v>
      </c>
      <c r="B120" s="61" t="s">
        <v>673</v>
      </c>
      <c r="C120" s="56">
        <v>462</v>
      </c>
      <c r="D120" s="20"/>
      <c r="E120" s="197"/>
      <c r="F120" s="75" t="str">
        <f>VLOOKUP($A120&amp;F$1,TextDF,SprachwahlCode+1,FALSE)</f>
        <v>Anzahl Versicherte insgesamt</v>
      </c>
      <c r="G120" s="67"/>
      <c r="H120" s="65"/>
      <c r="I120" s="223"/>
      <c r="J120" s="243">
        <f>MAX($J$3,$K$5)*V120+MAX($K$3,$K$5)*Z120+MAX($H$4,$K$5)*AD120+MAX($I$4,$K$5)*AH120+MAX($J$4,$K$5)*AL120+MAX($H$5,$K$5)*AT120+MAX($K$4,$K$5)*AP120+MAX($I$5,$K$5)*AX120+MAX($J$5,$K$5)*BB120</f>
        <v>2319391.38</v>
      </c>
      <c r="K120" s="223"/>
      <c r="L120" s="133"/>
      <c r="M120" s="134"/>
      <c r="N120" s="134"/>
      <c r="O120" s="135"/>
      <c r="P120" s="65"/>
      <c r="Q120" s="223"/>
      <c r="R120" s="243">
        <v>2248560.73</v>
      </c>
      <c r="S120" s="223"/>
      <c r="T120" s="258"/>
      <c r="U120" s="67"/>
      <c r="V120" s="243">
        <v>604148</v>
      </c>
      <c r="W120" s="177"/>
      <c r="X120" s="72"/>
      <c r="Y120" s="72"/>
      <c r="Z120" s="244">
        <v>621901</v>
      </c>
      <c r="AA120" s="345"/>
      <c r="AB120" s="258"/>
      <c r="AC120" s="67"/>
      <c r="AD120" s="243">
        <v>197931</v>
      </c>
      <c r="AE120" s="177"/>
      <c r="AF120" s="258"/>
      <c r="AG120" s="67"/>
      <c r="AH120" s="243">
        <v>215847.38</v>
      </c>
      <c r="AI120" s="177"/>
      <c r="AJ120" s="258"/>
      <c r="AK120" s="67"/>
      <c r="AL120" s="243">
        <v>143159</v>
      </c>
      <c r="AM120" s="67"/>
      <c r="AN120" s="258"/>
      <c r="AO120" s="67"/>
      <c r="AP120" s="243">
        <v>38107</v>
      </c>
      <c r="AQ120" s="177"/>
      <c r="AR120" s="258"/>
      <c r="AS120" s="67"/>
      <c r="AT120" s="243">
        <v>250901</v>
      </c>
      <c r="AU120" s="177"/>
      <c r="AV120" s="67"/>
      <c r="AW120" s="67"/>
      <c r="AX120" s="243">
        <v>243868</v>
      </c>
      <c r="AY120" s="177"/>
      <c r="AZ120" s="258"/>
      <c r="BA120" s="67"/>
      <c r="BB120" s="243">
        <v>3529</v>
      </c>
      <c r="BC120" s="177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:66" ht="3" customHeight="1">
      <c r="A121" s="16"/>
      <c r="B121" s="61"/>
      <c r="C121" s="56"/>
      <c r="D121" s="20"/>
      <c r="E121" s="197"/>
      <c r="F121" s="20"/>
      <c r="G121" s="20"/>
      <c r="H121" s="57"/>
      <c r="I121" s="208"/>
      <c r="J121" s="195"/>
      <c r="K121" s="208"/>
      <c r="L121" s="133"/>
      <c r="M121" s="134"/>
      <c r="N121" s="134"/>
      <c r="O121" s="135"/>
      <c r="P121" s="57"/>
      <c r="Q121" s="208"/>
      <c r="R121" s="195"/>
      <c r="S121" s="208"/>
      <c r="T121" s="376"/>
      <c r="U121" s="68"/>
      <c r="V121" s="137"/>
      <c r="W121" s="136"/>
      <c r="X121" s="94"/>
      <c r="Y121" s="94"/>
      <c r="Z121" s="138"/>
      <c r="AA121" s="345"/>
      <c r="AB121" s="376"/>
      <c r="AC121" s="68"/>
      <c r="AD121" s="137"/>
      <c r="AE121" s="136"/>
      <c r="AF121" s="376"/>
      <c r="AG121" s="68"/>
      <c r="AH121" s="137"/>
      <c r="AI121" s="136"/>
      <c r="AJ121" s="376"/>
      <c r="AK121" s="68"/>
      <c r="AL121" s="137"/>
      <c r="AM121" s="68"/>
      <c r="AN121" s="376"/>
      <c r="AO121" s="68"/>
      <c r="AP121" s="137"/>
      <c r="AQ121" s="136"/>
      <c r="AR121" s="376"/>
      <c r="AS121" s="68"/>
      <c r="AT121" s="137"/>
      <c r="AU121" s="136"/>
      <c r="AV121" s="68"/>
      <c r="AW121" s="68"/>
      <c r="AX121" s="137"/>
      <c r="AY121" s="136"/>
      <c r="AZ121" s="376"/>
      <c r="BA121" s="68"/>
      <c r="BB121" s="137"/>
      <c r="BC121" s="136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:66" ht="12.75">
      <c r="A122" s="16">
        <v>119</v>
      </c>
      <c r="B122" s="61"/>
      <c r="C122" s="56"/>
      <c r="D122" s="20"/>
      <c r="E122" s="245">
        <v>9</v>
      </c>
      <c r="F122" s="62" t="str">
        <f>VLOOKUP($A122&amp;F$1,TextDF,SprachwahlCode+1,FALSE)</f>
        <v>Aufgliederung der Kostenprämien nach Kostenträgern</v>
      </c>
      <c r="G122" s="62"/>
      <c r="H122" s="65"/>
      <c r="I122" s="223"/>
      <c r="J122" s="195"/>
      <c r="K122" s="208"/>
      <c r="L122" s="133"/>
      <c r="M122" s="134"/>
      <c r="N122" s="134"/>
      <c r="O122" s="135"/>
      <c r="P122" s="65"/>
      <c r="Q122" s="223"/>
      <c r="R122" s="195"/>
      <c r="S122" s="208"/>
      <c r="T122" s="258"/>
      <c r="U122" s="67"/>
      <c r="V122" s="137"/>
      <c r="W122" s="136"/>
      <c r="X122" s="72"/>
      <c r="Y122" s="72"/>
      <c r="Z122" s="138"/>
      <c r="AA122" s="345"/>
      <c r="AB122" s="258"/>
      <c r="AC122" s="67"/>
      <c r="AD122" s="137"/>
      <c r="AE122" s="136"/>
      <c r="AF122" s="258"/>
      <c r="AG122" s="67"/>
      <c r="AH122" s="137"/>
      <c r="AI122" s="136"/>
      <c r="AJ122" s="258"/>
      <c r="AK122" s="67"/>
      <c r="AL122" s="137"/>
      <c r="AM122" s="68"/>
      <c r="AN122" s="258"/>
      <c r="AO122" s="67"/>
      <c r="AP122" s="137"/>
      <c r="AQ122" s="136"/>
      <c r="AR122" s="258"/>
      <c r="AS122" s="67"/>
      <c r="AT122" s="137"/>
      <c r="AU122" s="136"/>
      <c r="AV122" s="67"/>
      <c r="AW122" s="67"/>
      <c r="AX122" s="137"/>
      <c r="AY122" s="136"/>
      <c r="AZ122" s="258"/>
      <c r="BA122" s="67"/>
      <c r="BB122" s="137"/>
      <c r="BC122" s="136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:66" ht="12.75">
      <c r="A123" s="16">
        <v>120</v>
      </c>
      <c r="B123" s="61" t="s">
        <v>674</v>
      </c>
      <c r="C123" s="56" t="s">
        <v>265</v>
      </c>
      <c r="D123" s="20"/>
      <c r="E123" s="197"/>
      <c r="F123" s="75" t="str">
        <f>VLOOKUP($A123&amp;F$1,TextDF,SprachwahlCode+1,FALSE)</f>
        <v>Kostenprämien aktive Versicherte, absolut / pro Kopf in CHF</v>
      </c>
      <c r="G123" s="75"/>
      <c r="H123" s="76"/>
      <c r="I123" s="96">
        <f>MAX($J$3,$K$5)*U123+MAX($K$3,$K$5)*Y123+MAX($H$4,$K$5)*AC123+MAX($I$4,$K$5)*AG123+MAX($J$4,$K$5)*AK123+MAX($H$5,$K$5)*AS123+MAX($K$4,$K$5)*AO123+MAX($I$5,$K$5)*AW123+MAX($J$5,$K$5)*BA123</f>
        <v>729728.7213854</v>
      </c>
      <c r="J123" s="223"/>
      <c r="K123" s="246">
        <f>IF($J$117&gt;0,$I123*1000/$J$117,0)</f>
        <v>417.85158777806157</v>
      </c>
      <c r="L123" s="133"/>
      <c r="M123" s="134"/>
      <c r="N123" s="134"/>
      <c r="O123" s="135"/>
      <c r="P123" s="76"/>
      <c r="Q123" s="96">
        <v>715695.6438541571</v>
      </c>
      <c r="R123" s="223"/>
      <c r="S123" s="246">
        <v>423.49392177442553</v>
      </c>
      <c r="T123" s="377"/>
      <c r="U123" s="96">
        <v>201606.59000320997</v>
      </c>
      <c r="V123" s="67"/>
      <c r="W123" s="248">
        <v>460.100986134</v>
      </c>
      <c r="X123" s="72"/>
      <c r="Y123" s="104">
        <v>202246</v>
      </c>
      <c r="Z123" s="247"/>
      <c r="AA123" s="356">
        <v>483.19245416449655</v>
      </c>
      <c r="AB123" s="377"/>
      <c r="AC123" s="96">
        <v>66838.2519</v>
      </c>
      <c r="AD123" s="67"/>
      <c r="AE123" s="248">
        <v>436.75426310493094</v>
      </c>
      <c r="AF123" s="377"/>
      <c r="AG123" s="96">
        <v>88093.49944039149</v>
      </c>
      <c r="AH123" s="67"/>
      <c r="AI123" s="248">
        <v>480.9265230371331</v>
      </c>
      <c r="AJ123" s="377"/>
      <c r="AK123" s="96">
        <v>43018.954</v>
      </c>
      <c r="AL123" s="67"/>
      <c r="AM123" s="246">
        <v>542.0871745759722</v>
      </c>
      <c r="AN123" s="377"/>
      <c r="AO123" s="96">
        <v>19268.73327</v>
      </c>
      <c r="AP123" s="67"/>
      <c r="AQ123" s="248">
        <v>589.0417360601614</v>
      </c>
      <c r="AR123" s="377"/>
      <c r="AS123" s="96">
        <v>80377.17626379861</v>
      </c>
      <c r="AT123" s="67"/>
      <c r="AU123" s="248">
        <v>387.4943414765538</v>
      </c>
      <c r="AV123" s="75"/>
      <c r="AW123" s="96">
        <v>28279.516508</v>
      </c>
      <c r="AX123" s="67"/>
      <c r="AY123" s="248">
        <v>120.88621415350418</v>
      </c>
      <c r="AZ123" s="377"/>
      <c r="BA123" s="96">
        <v>0</v>
      </c>
      <c r="BB123" s="67"/>
      <c r="BC123" s="248">
        <v>0</v>
      </c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66" ht="12.75">
      <c r="A124" s="16">
        <v>121</v>
      </c>
      <c r="B124" s="61" t="s">
        <v>675</v>
      </c>
      <c r="C124" s="56" t="s">
        <v>266</v>
      </c>
      <c r="D124" s="20"/>
      <c r="E124" s="197"/>
      <c r="F124" s="75" t="str">
        <f>VLOOKUP($A124&amp;F$1,TextDF,SprachwahlCode+1,FALSE)</f>
        <v>Kostenprämien Freizügigkeitspolicen, absolut / pro Kopf in CHF</v>
      </c>
      <c r="G124" s="75"/>
      <c r="H124" s="76"/>
      <c r="I124" s="96">
        <f>MAX($J$3,$K$5)*U124+MAX($K$3,$K$5)*Y124+MAX($H$4,$K$5)*AC124+MAX($I$4,$K$5)*AG124+MAX($J$4,$K$5)*AK124+MAX($H$5,$K$5)*AS124+MAX($K$4,$K$5)*AO124+MAX($I$5,$K$5)*AW124+MAX($J$5,$K$5)*BA124</f>
        <v>9813.845990345002</v>
      </c>
      <c r="J124" s="223"/>
      <c r="K124" s="246">
        <f>IF($J$119&gt;0,$I124*1000/$J$119,0)</f>
        <v>29.57500999112495</v>
      </c>
      <c r="L124" s="133"/>
      <c r="M124" s="134"/>
      <c r="N124" s="134"/>
      <c r="O124" s="135"/>
      <c r="P124" s="76"/>
      <c r="Q124" s="96">
        <v>9102.359762716</v>
      </c>
      <c r="R124" s="223"/>
      <c r="S124" s="246">
        <v>28.212124233560623</v>
      </c>
      <c r="T124" s="377"/>
      <c r="U124" s="96">
        <v>4813.34375079</v>
      </c>
      <c r="V124" s="67"/>
      <c r="W124" s="248">
        <v>53.7827808034996</v>
      </c>
      <c r="X124" s="72"/>
      <c r="Y124" s="104">
        <v>0</v>
      </c>
      <c r="Z124" s="249"/>
      <c r="AA124" s="356">
        <v>0</v>
      </c>
      <c r="AB124" s="377"/>
      <c r="AC124" s="96">
        <v>1260.98508</v>
      </c>
      <c r="AD124" s="67"/>
      <c r="AE124" s="248">
        <v>50.290543192151226</v>
      </c>
      <c r="AF124" s="377"/>
      <c r="AG124" s="96">
        <v>1071.05347455</v>
      </c>
      <c r="AH124" s="67"/>
      <c r="AI124" s="248">
        <v>101.41591464349966</v>
      </c>
      <c r="AJ124" s="377"/>
      <c r="AK124" s="96">
        <v>2165.715</v>
      </c>
      <c r="AL124" s="67"/>
      <c r="AM124" s="246">
        <v>41.66599330485975</v>
      </c>
      <c r="AN124" s="377"/>
      <c r="AO124" s="96">
        <v>28</v>
      </c>
      <c r="AP124" s="67"/>
      <c r="AQ124" s="248">
        <v>21.10022607385079</v>
      </c>
      <c r="AR124" s="377"/>
      <c r="AS124" s="96">
        <v>474.74868500499997</v>
      </c>
      <c r="AT124" s="67"/>
      <c r="AU124" s="248">
        <v>30.720116798563478</v>
      </c>
      <c r="AV124" s="75"/>
      <c r="AW124" s="96">
        <v>0</v>
      </c>
      <c r="AX124" s="67"/>
      <c r="AY124" s="248">
        <v>0</v>
      </c>
      <c r="AZ124" s="377"/>
      <c r="BA124" s="96">
        <v>0</v>
      </c>
      <c r="BB124" s="67"/>
      <c r="BC124" s="248">
        <v>0</v>
      </c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:66" ht="13.5" thickBot="1">
      <c r="A125" s="16">
        <v>122</v>
      </c>
      <c r="B125" s="61" t="s">
        <v>676</v>
      </c>
      <c r="C125" s="56" t="s">
        <v>267</v>
      </c>
      <c r="D125" s="20"/>
      <c r="E125" s="197"/>
      <c r="F125" s="75" t="str">
        <f>VLOOKUP($A125&amp;F$1,TextDF,SprachwahlCode+1,FALSE)</f>
        <v>Übrige Kostenprämien / Kostenprämien total</v>
      </c>
      <c r="G125" s="75"/>
      <c r="H125" s="76"/>
      <c r="I125" s="119">
        <f>MAX($J$3,$K$5)*U125+MAX($K$3,$K$5)*Y125+MAX($H$4,$K$5)*AC125+MAX($I$4,$K$5)*AG125+MAX($J$4,$K$5)*AK125+MAX($H$5,$K$5)*AS125+MAX($K$4,$K$5)*AO125+MAX($I$5,$K$5)*AW125+MAX($J$5,$K$5)*BA125</f>
        <v>4332.500183953191</v>
      </c>
      <c r="J125" s="250">
        <f>MAX($J$3,$K$5)*V125+MAX($K$3,$K$5)*Z125+MAX($H$4,$K$5)*AD125+MAX($I$4,$K$5)*AH125+MAX($J$4,$K$5)*AL125+MAX($H$5,$K$5)*AT125+MAX($K$4,$K$5)*AP125+MAX($I$5,$K$5)*AX125+MAX($J$5,$K$5)*BB125</f>
        <v>743875.0675596982</v>
      </c>
      <c r="K125" s="438"/>
      <c r="L125" s="133"/>
      <c r="M125" s="134"/>
      <c r="N125" s="134"/>
      <c r="O125" s="135"/>
      <c r="P125" s="76"/>
      <c r="Q125" s="119">
        <v>4374.022287905332</v>
      </c>
      <c r="R125" s="250">
        <v>729172.0259047783</v>
      </c>
      <c r="S125" s="438"/>
      <c r="T125" s="377"/>
      <c r="U125" s="119">
        <v>2828.203400000022</v>
      </c>
      <c r="V125" s="250">
        <v>209248.137154</v>
      </c>
      <c r="W125" s="251"/>
      <c r="X125" s="72"/>
      <c r="Y125" s="252">
        <v>0</v>
      </c>
      <c r="Z125" s="253">
        <v>202246</v>
      </c>
      <c r="AA125" s="345"/>
      <c r="AB125" s="377"/>
      <c r="AC125" s="119">
        <v>1458.6896700000057</v>
      </c>
      <c r="AD125" s="250">
        <v>69557.92665000001</v>
      </c>
      <c r="AE125" s="251"/>
      <c r="AF125" s="377"/>
      <c r="AG125" s="119">
        <v>4.547473508864641E-12</v>
      </c>
      <c r="AH125" s="250">
        <v>89164.5529149415</v>
      </c>
      <c r="AI125" s="251"/>
      <c r="AJ125" s="377"/>
      <c r="AK125" s="119">
        <v>0.0010000000002037268</v>
      </c>
      <c r="AL125" s="250">
        <v>45184.67</v>
      </c>
      <c r="AM125" s="291"/>
      <c r="AN125" s="377"/>
      <c r="AO125" s="119">
        <v>0</v>
      </c>
      <c r="AP125" s="250">
        <v>19296.73327</v>
      </c>
      <c r="AQ125" s="251"/>
      <c r="AR125" s="377"/>
      <c r="AS125" s="119">
        <v>1.0086296242661774E-09</v>
      </c>
      <c r="AT125" s="250">
        <v>80851.92494880462</v>
      </c>
      <c r="AU125" s="251"/>
      <c r="AV125" s="75"/>
      <c r="AW125" s="119">
        <v>0</v>
      </c>
      <c r="AX125" s="250">
        <v>28279.516508</v>
      </c>
      <c r="AY125" s="251"/>
      <c r="AZ125" s="377"/>
      <c r="BA125" s="119">
        <v>45.60611395214952</v>
      </c>
      <c r="BB125" s="250">
        <v>45.60611395214952</v>
      </c>
      <c r="BC125" s="251"/>
      <c r="BD125" s="13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:66" ht="3" customHeight="1">
      <c r="A126" s="16"/>
      <c r="B126" s="61"/>
      <c r="C126" s="56"/>
      <c r="D126" s="20"/>
      <c r="E126" s="197"/>
      <c r="F126" s="20"/>
      <c r="G126" s="20"/>
      <c r="H126" s="57"/>
      <c r="I126" s="208"/>
      <c r="J126" s="195"/>
      <c r="K126" s="208"/>
      <c r="L126" s="133"/>
      <c r="M126" s="134"/>
      <c r="N126" s="134"/>
      <c r="O126" s="135"/>
      <c r="P126" s="57"/>
      <c r="Q126" s="208"/>
      <c r="R126" s="195"/>
      <c r="S126" s="208"/>
      <c r="T126" s="376"/>
      <c r="U126" s="68"/>
      <c r="V126" s="137"/>
      <c r="W126" s="254"/>
      <c r="X126" s="94"/>
      <c r="Y126" s="94"/>
      <c r="Z126" s="138"/>
      <c r="AA126" s="345"/>
      <c r="AB126" s="376"/>
      <c r="AC126" s="68"/>
      <c r="AD126" s="137"/>
      <c r="AE126" s="254"/>
      <c r="AF126" s="376"/>
      <c r="AG126" s="68"/>
      <c r="AH126" s="137"/>
      <c r="AI126" s="254"/>
      <c r="AJ126" s="376"/>
      <c r="AK126" s="68"/>
      <c r="AL126" s="137"/>
      <c r="AM126" s="335"/>
      <c r="AN126" s="376"/>
      <c r="AO126" s="68"/>
      <c r="AP126" s="137"/>
      <c r="AQ126" s="254"/>
      <c r="AR126" s="376"/>
      <c r="AS126" s="68"/>
      <c r="AT126" s="137"/>
      <c r="AU126" s="254"/>
      <c r="AV126" s="68"/>
      <c r="AW126" s="68"/>
      <c r="AX126" s="137"/>
      <c r="AY126" s="254"/>
      <c r="AZ126" s="376"/>
      <c r="BA126" s="68"/>
      <c r="BB126" s="137"/>
      <c r="BC126" s="254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:66" ht="23.25" customHeight="1">
      <c r="A127" s="16">
        <v>124</v>
      </c>
      <c r="B127" s="61"/>
      <c r="C127" s="56"/>
      <c r="D127" s="20"/>
      <c r="E127" s="245">
        <v>10</v>
      </c>
      <c r="F127" s="62" t="str">
        <f aca="true" t="shared" si="24" ref="F127:F132">VLOOKUP($A127&amp;F$1,TextDF,SprachwahlCode+1,FALSE)</f>
        <v>Aufgliederung des Betriebsaufwands nach Kostenstellen</v>
      </c>
      <c r="G127" s="62"/>
      <c r="H127" s="65"/>
      <c r="I127" s="223"/>
      <c r="J127" s="255" t="str">
        <f>VLOOKUP($A127&amp;J$1,TextDF,SprachwahlCode+1,FALSE)</f>
        <v>An Broker
und Makler</v>
      </c>
      <c r="K127" s="255" t="str">
        <f>VLOOKUP($A127&amp;K$1,TextDF,SprachwahlCode+1,FALSE)</f>
        <v>An eigenen
Aussendienst</v>
      </c>
      <c r="L127" s="133"/>
      <c r="M127" s="134"/>
      <c r="N127" s="134"/>
      <c r="O127" s="135"/>
      <c r="P127" s="65"/>
      <c r="Q127" s="223"/>
      <c r="R127" s="255" t="str">
        <f>$J127</f>
        <v>An Broker
und Makler</v>
      </c>
      <c r="S127" s="255" t="str">
        <f>$K127</f>
        <v>An eigenen
Aussendienst</v>
      </c>
      <c r="T127" s="258"/>
      <c r="U127" s="67"/>
      <c r="V127" s="256" t="str">
        <f>$J127</f>
        <v>An Broker
und Makler</v>
      </c>
      <c r="W127" s="257" t="str">
        <f>$K127</f>
        <v>An eigenen
Aussendienst</v>
      </c>
      <c r="X127" s="72"/>
      <c r="Y127" s="94"/>
      <c r="Z127" s="256" t="str">
        <f>$J127</f>
        <v>An Broker
und Makler</v>
      </c>
      <c r="AA127" s="257" t="str">
        <f>$K127</f>
        <v>An eigenen
Aussendienst</v>
      </c>
      <c r="AB127" s="258"/>
      <c r="AC127" s="67"/>
      <c r="AD127" s="256" t="str">
        <f>$J127</f>
        <v>An Broker
und Makler</v>
      </c>
      <c r="AE127" s="257" t="str">
        <f>$K127</f>
        <v>An eigenen
Aussendienst</v>
      </c>
      <c r="AF127" s="258"/>
      <c r="AG127" s="67"/>
      <c r="AH127" s="256" t="str">
        <f>$J127</f>
        <v>An Broker
und Makler</v>
      </c>
      <c r="AI127" s="257" t="str">
        <f>$K127</f>
        <v>An eigenen
Aussendienst</v>
      </c>
      <c r="AJ127" s="258"/>
      <c r="AK127" s="67"/>
      <c r="AL127" s="256" t="str">
        <f>$J127</f>
        <v>An Broker
und Makler</v>
      </c>
      <c r="AM127" s="256" t="str">
        <f>$K127</f>
        <v>An eigenen
Aussendienst</v>
      </c>
      <c r="AN127" s="258"/>
      <c r="AO127" s="67"/>
      <c r="AP127" s="256" t="str">
        <f>$J127</f>
        <v>An Broker
und Makler</v>
      </c>
      <c r="AQ127" s="257" t="str">
        <f>$K127</f>
        <v>An eigenen
Aussendienst</v>
      </c>
      <c r="AR127" s="258"/>
      <c r="AS127" s="67"/>
      <c r="AT127" s="256" t="str">
        <f>$J127</f>
        <v>An Broker
und Makler</v>
      </c>
      <c r="AU127" s="257" t="str">
        <f>$K127</f>
        <v>An eigenen
Aussendienst</v>
      </c>
      <c r="AV127" s="67"/>
      <c r="AW127" s="67"/>
      <c r="AX127" s="256" t="str">
        <f>$J127</f>
        <v>An Broker
und Makler</v>
      </c>
      <c r="AY127" s="257" t="str">
        <f>$K127</f>
        <v>An eigenen
Aussendienst</v>
      </c>
      <c r="AZ127" s="258"/>
      <c r="BA127" s="67"/>
      <c r="BB127" s="256" t="str">
        <f>$J127</f>
        <v>An Broker
und Makler</v>
      </c>
      <c r="BC127" s="257" t="str">
        <f>$K127</f>
        <v>An eigenen
Aussendienst</v>
      </c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:66" ht="12.75">
      <c r="A128" s="16">
        <v>125</v>
      </c>
      <c r="B128" s="61" t="s">
        <v>677</v>
      </c>
      <c r="C128" s="56">
        <v>465</v>
      </c>
      <c r="D128" s="20"/>
      <c r="E128" s="197"/>
      <c r="F128" s="75" t="str">
        <f t="shared" si="24"/>
        <v>Abschlussaufwendungen, davon: Provisionen an Broker, Makler, Aussendienst</v>
      </c>
      <c r="G128" s="75"/>
      <c r="H128" s="76"/>
      <c r="I128" s="259">
        <f>MAX($J$3,$K$5)*U128+MAX($K$3,$K$5)*Y128+MAX($H$4,$K$5)*AC128+MAX($I$4,$K$5)*AG128+MAX($J$4,$K$5)*AK128+MAX($H$5,$K$5)*AS128+MAX($K$4,$K$5)*AO128+MAX($I$5,$K$5)*AW128+MAX($J$5,$K$5)*BA128</f>
        <v>242406.86092250003</v>
      </c>
      <c r="J128" s="260">
        <f>MAX($J$3,$K$5)*V128+MAX($K$3,$K$5)*Z128+MAX($H$4,$K$5)*AD128+MAX($I$4,$K$5)*AH128+MAX($J$4,$K$5)*AL128+MAX($H$5,$K$5)*AT128+MAX($K$4,$K$5)*AP128+MAX($I$5,$K$5)*AX128+MAX($J$5,$K$5)*BB128</f>
        <v>107275.24449170001</v>
      </c>
      <c r="K128" s="336">
        <f>MAX($J$3,$K$5)*W128+MAX($K$3,$K$5)*AA128+MAX($H$4,$K$5)*AE128+MAX($I$4,$K$5)*AI128+MAX($J$4,$K$5)*AM128+MAX($H$5,$K$5)*AU128+MAX($K$4,$K$5)*AQ128+MAX($I$5,$K$5)*AY128+MAX($J$5,$K$5)*BC128</f>
        <v>100332.4990208</v>
      </c>
      <c r="L128" s="133"/>
      <c r="M128" s="134"/>
      <c r="N128" s="134"/>
      <c r="O128" s="135"/>
      <c r="P128" s="76"/>
      <c r="Q128" s="259">
        <v>251295.18011649998</v>
      </c>
      <c r="R128" s="260">
        <v>112849.78000487</v>
      </c>
      <c r="S128" s="336">
        <v>101322.692921181</v>
      </c>
      <c r="T128" s="377"/>
      <c r="U128" s="259">
        <v>59874.2561</v>
      </c>
      <c r="V128" s="260">
        <v>36044.751000000004</v>
      </c>
      <c r="W128" s="261">
        <v>23829.5051</v>
      </c>
      <c r="X128" s="72"/>
      <c r="Y128" s="262">
        <v>72295</v>
      </c>
      <c r="Z128" s="263">
        <v>35492</v>
      </c>
      <c r="AA128" s="357">
        <v>29041</v>
      </c>
      <c r="AB128" s="377"/>
      <c r="AC128" s="259">
        <v>13954.62217</v>
      </c>
      <c r="AD128" s="260">
        <v>10981.584499999999</v>
      </c>
      <c r="AE128" s="261">
        <v>2933.112</v>
      </c>
      <c r="AF128" s="377"/>
      <c r="AG128" s="259">
        <v>19676.0056</v>
      </c>
      <c r="AH128" s="260">
        <v>6469.184055</v>
      </c>
      <c r="AI128" s="261">
        <v>4199.305807000001</v>
      </c>
      <c r="AJ128" s="377"/>
      <c r="AK128" s="259">
        <v>29625.467</v>
      </c>
      <c r="AL128" s="260">
        <v>5427.874</v>
      </c>
      <c r="AM128" s="336">
        <v>9413.791</v>
      </c>
      <c r="AN128" s="377"/>
      <c r="AO128" s="259">
        <v>5970.445076</v>
      </c>
      <c r="AP128" s="260">
        <v>4124.3944</v>
      </c>
      <c r="AQ128" s="261">
        <v>0</v>
      </c>
      <c r="AR128" s="377"/>
      <c r="AS128" s="259">
        <v>40762.54897650002</v>
      </c>
      <c r="AT128" s="260">
        <v>8735.4565367</v>
      </c>
      <c r="AU128" s="261">
        <v>30915.7851138</v>
      </c>
      <c r="AV128" s="75"/>
      <c r="AW128" s="259">
        <v>248.516</v>
      </c>
      <c r="AX128" s="260">
        <v>0</v>
      </c>
      <c r="AY128" s="261">
        <v>0</v>
      </c>
      <c r="AZ128" s="377"/>
      <c r="BA128" s="259">
        <v>0</v>
      </c>
      <c r="BB128" s="260">
        <v>0</v>
      </c>
      <c r="BC128" s="261">
        <v>0</v>
      </c>
      <c r="BD128" s="13"/>
      <c r="BE128" s="13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:66" ht="12.75">
      <c r="A129" s="16">
        <v>126</v>
      </c>
      <c r="B129" s="61" t="s">
        <v>678</v>
      </c>
      <c r="C129" s="56" t="s">
        <v>270</v>
      </c>
      <c r="D129" s="20"/>
      <c r="E129" s="197"/>
      <c r="F129" s="75" t="str">
        <f t="shared" si="24"/>
        <v>Leistungsbearbeitungsaufwendungen</v>
      </c>
      <c r="G129" s="75"/>
      <c r="H129" s="76"/>
      <c r="I129" s="96">
        <f>MAX($J$3,$K$5)*U129+MAX($K$3,$K$5)*Y129+MAX($H$4,$K$5)*AC129+MAX($I$4,$K$5)*AG129+MAX($J$4,$K$5)*AK129+MAX($H$5,$K$5)*AS129+MAX($K$4,$K$5)*AO129+MAX($I$5,$K$5)*AW129+MAX($J$5,$K$5)*BA129</f>
        <v>99520.29955137546</v>
      </c>
      <c r="J129" s="223"/>
      <c r="K129" s="223"/>
      <c r="L129" s="133"/>
      <c r="M129" s="134"/>
      <c r="N129" s="134"/>
      <c r="O129" s="135"/>
      <c r="P129" s="76"/>
      <c r="Q129" s="96">
        <v>100305.17559971748</v>
      </c>
      <c r="R129" s="223"/>
      <c r="S129" s="223"/>
      <c r="T129" s="377"/>
      <c r="U129" s="96">
        <v>33757.28374137545</v>
      </c>
      <c r="V129" s="67"/>
      <c r="W129" s="177"/>
      <c r="X129" s="81"/>
      <c r="Y129" s="82">
        <v>28406</v>
      </c>
      <c r="Z129" s="264"/>
      <c r="AA129" s="345"/>
      <c r="AB129" s="377"/>
      <c r="AC129" s="96">
        <v>13465.09695</v>
      </c>
      <c r="AD129" s="67"/>
      <c r="AE129" s="177"/>
      <c r="AF129" s="377"/>
      <c r="AG129" s="96">
        <v>6758.184740000001</v>
      </c>
      <c r="AH129" s="67"/>
      <c r="AI129" s="177"/>
      <c r="AJ129" s="377"/>
      <c r="AK129" s="96">
        <v>2072.599</v>
      </c>
      <c r="AL129" s="67"/>
      <c r="AM129" s="67"/>
      <c r="AN129" s="377"/>
      <c r="AO129" s="96">
        <v>1560</v>
      </c>
      <c r="AP129" s="67"/>
      <c r="AQ129" s="177"/>
      <c r="AR129" s="377"/>
      <c r="AS129" s="96">
        <v>8880.10112</v>
      </c>
      <c r="AT129" s="67"/>
      <c r="AU129" s="177"/>
      <c r="AV129" s="75"/>
      <c r="AW129" s="96">
        <v>4321.296</v>
      </c>
      <c r="AX129" s="67"/>
      <c r="AY129" s="177"/>
      <c r="AZ129" s="377"/>
      <c r="BA129" s="96">
        <v>299.738</v>
      </c>
      <c r="BB129" s="67"/>
      <c r="BC129" s="177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12.75">
      <c r="A130" s="16">
        <v>127</v>
      </c>
      <c r="B130" s="61" t="s">
        <v>679</v>
      </c>
      <c r="C130" s="56" t="s">
        <v>243</v>
      </c>
      <c r="D130" s="20"/>
      <c r="E130" s="197"/>
      <c r="F130" s="75" t="str">
        <f t="shared" si="24"/>
        <v>Aufwendungen für Marketing und Werbung</v>
      </c>
      <c r="G130" s="75"/>
      <c r="H130" s="76"/>
      <c r="I130" s="96">
        <f>MAX($J$3,$K$5)*U130+MAX($K$3,$K$5)*Y130+MAX($H$4,$K$5)*AC130+MAX($I$4,$K$5)*AG130+MAX($J$4,$K$5)*AK130+MAX($H$5,$K$5)*AS130+MAX($K$4,$K$5)*AO130+MAX($I$5,$K$5)*AW130+MAX($J$5,$K$5)*BA130</f>
        <v>24664.413569732144</v>
      </c>
      <c r="J130" s="223"/>
      <c r="K130" s="223"/>
      <c r="L130" s="133"/>
      <c r="M130" s="134"/>
      <c r="N130" s="134"/>
      <c r="O130" s="135"/>
      <c r="P130" s="76"/>
      <c r="Q130" s="96">
        <v>24522.85799175478</v>
      </c>
      <c r="R130" s="223"/>
      <c r="S130" s="223"/>
      <c r="T130" s="377"/>
      <c r="U130" s="96">
        <v>4638.17315343214</v>
      </c>
      <c r="V130" s="67"/>
      <c r="W130" s="177"/>
      <c r="X130" s="81"/>
      <c r="Y130" s="104">
        <v>3120</v>
      </c>
      <c r="Z130" s="174"/>
      <c r="AA130" s="345"/>
      <c r="AB130" s="377"/>
      <c r="AC130" s="96">
        <v>3485.94443</v>
      </c>
      <c r="AD130" s="67"/>
      <c r="AE130" s="177"/>
      <c r="AF130" s="377"/>
      <c r="AG130" s="96">
        <v>3386.4951499999997</v>
      </c>
      <c r="AH130" s="67"/>
      <c r="AI130" s="177"/>
      <c r="AJ130" s="377"/>
      <c r="AK130" s="96">
        <v>5954.206</v>
      </c>
      <c r="AL130" s="67"/>
      <c r="AM130" s="67"/>
      <c r="AN130" s="377"/>
      <c r="AO130" s="96">
        <v>1000.29558</v>
      </c>
      <c r="AP130" s="67"/>
      <c r="AQ130" s="177"/>
      <c r="AR130" s="377"/>
      <c r="AS130" s="96">
        <v>2033.7032563</v>
      </c>
      <c r="AT130" s="67"/>
      <c r="AU130" s="177"/>
      <c r="AV130" s="75"/>
      <c r="AW130" s="96">
        <v>1045.596</v>
      </c>
      <c r="AX130" s="67"/>
      <c r="AY130" s="177"/>
      <c r="AZ130" s="377"/>
      <c r="BA130" s="96">
        <v>0</v>
      </c>
      <c r="BB130" s="67"/>
      <c r="BC130" s="177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:66" ht="12.75">
      <c r="A131" s="16">
        <v>128</v>
      </c>
      <c r="B131" s="61" t="s">
        <v>680</v>
      </c>
      <c r="C131" s="56">
        <v>467</v>
      </c>
      <c r="D131" s="20"/>
      <c r="E131" s="197"/>
      <c r="F131" s="75" t="str">
        <f t="shared" si="24"/>
        <v>Übrige Aufwendungen für die allgemeine Verwaltung</v>
      </c>
      <c r="G131" s="75"/>
      <c r="H131" s="76"/>
      <c r="I131" s="96">
        <f>MAX($J$3,$K$5)*U131+MAX($K$3,$K$5)*Y131+MAX($H$4,$K$5)*AC131+MAX($I$4,$K$5)*AG131+MAX($J$4,$K$5)*AK131+MAX($H$5,$K$5)*AS131+MAX($K$4,$K$5)*AO131+MAX($I$5,$K$5)*AW131+MAX($J$5,$K$5)*BA131</f>
        <v>556790.3933564124</v>
      </c>
      <c r="J131" s="208"/>
      <c r="K131" s="223"/>
      <c r="L131" s="133"/>
      <c r="M131" s="134"/>
      <c r="N131" s="134"/>
      <c r="O131" s="135"/>
      <c r="P131" s="76"/>
      <c r="Q131" s="96">
        <v>548561.4154255626</v>
      </c>
      <c r="R131" s="208"/>
      <c r="S131" s="223"/>
      <c r="T131" s="377"/>
      <c r="U131" s="96">
        <v>146462.73624411237</v>
      </c>
      <c r="V131" s="68"/>
      <c r="W131" s="177"/>
      <c r="X131" s="81"/>
      <c r="Y131" s="104">
        <v>103995</v>
      </c>
      <c r="Z131" s="174"/>
      <c r="AA131" s="345"/>
      <c r="AB131" s="377"/>
      <c r="AC131" s="96">
        <v>58360.32712</v>
      </c>
      <c r="AD131" s="68"/>
      <c r="AE131" s="177"/>
      <c r="AF131" s="377"/>
      <c r="AG131" s="96">
        <v>66511.86182</v>
      </c>
      <c r="AH131" s="68"/>
      <c r="AI131" s="177"/>
      <c r="AJ131" s="377"/>
      <c r="AK131" s="96">
        <v>30886.87</v>
      </c>
      <c r="AL131" s="68"/>
      <c r="AM131" s="67"/>
      <c r="AN131" s="377"/>
      <c r="AO131" s="96">
        <v>15291.302</v>
      </c>
      <c r="AP131" s="68"/>
      <c r="AQ131" s="177"/>
      <c r="AR131" s="377"/>
      <c r="AS131" s="96">
        <v>98545.26457229996</v>
      </c>
      <c r="AT131" s="68"/>
      <c r="AU131" s="177"/>
      <c r="AV131" s="75"/>
      <c r="AW131" s="96">
        <v>36250.244</v>
      </c>
      <c r="AX131" s="68"/>
      <c r="AY131" s="177"/>
      <c r="AZ131" s="377"/>
      <c r="BA131" s="96">
        <v>486.7876</v>
      </c>
      <c r="BB131" s="68"/>
      <c r="BC131" s="177"/>
      <c r="BD131" s="13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:66" ht="13.5" thickBot="1">
      <c r="A132" s="16">
        <v>129</v>
      </c>
      <c r="B132" s="61" t="s">
        <v>681</v>
      </c>
      <c r="C132" s="56">
        <v>468</v>
      </c>
      <c r="D132" s="20"/>
      <c r="E132" s="197"/>
      <c r="F132" s="75" t="str">
        <f t="shared" si="24"/>
        <v>Anteil Rückversicherer am Betriebsaufw. / Total Betriebsaufwand netto</v>
      </c>
      <c r="G132" s="75"/>
      <c r="H132" s="76"/>
      <c r="I132" s="119">
        <f>MAX($J$3,$K$5)*U132+MAX($K$3,$K$5)*Y132+MAX($H$4,$K$5)*AC132+MAX($I$4,$K$5)*AG132+MAX($J$4,$K$5)*AK132+MAX($H$5,$K$5)*AS132+MAX($K$4,$K$5)*AO132+MAX($I$5,$K$5)*AW132+MAX($J$5,$K$5)*BA132</f>
        <v>9048.63308</v>
      </c>
      <c r="J132" s="250">
        <f>MAX($J$3,$K$5)*V132+MAX($K$3,$K$5)*Z132+MAX($H$4,$K$5)*AD132+MAX($I$4,$K$5)*AH132+MAX($J$4,$K$5)*AL132+MAX($H$5,$K$5)*AT132+MAX($K$4,$K$5)*AP132+MAX($I$5,$K$5)*AX132+MAX($J$5,$K$5)*BB132</f>
        <v>914333.33432002</v>
      </c>
      <c r="K132" s="223"/>
      <c r="L132" s="133"/>
      <c r="M132" s="134"/>
      <c r="N132" s="134"/>
      <c r="O132" s="135"/>
      <c r="P132" s="76"/>
      <c r="Q132" s="119">
        <v>10647.76148</v>
      </c>
      <c r="R132" s="250">
        <v>914036.8676535351</v>
      </c>
      <c r="S132" s="223"/>
      <c r="T132" s="377"/>
      <c r="U132" s="119">
        <v>0</v>
      </c>
      <c r="V132" s="250">
        <v>244732.44923891997</v>
      </c>
      <c r="W132" s="177"/>
      <c r="X132" s="81"/>
      <c r="Y132" s="120">
        <v>0</v>
      </c>
      <c r="Z132" s="265">
        <v>207816</v>
      </c>
      <c r="AA132" s="345"/>
      <c r="AB132" s="377"/>
      <c r="AC132" s="119">
        <v>3282.239</v>
      </c>
      <c r="AD132" s="250">
        <v>85983.75167</v>
      </c>
      <c r="AE132" s="177"/>
      <c r="AF132" s="377"/>
      <c r="AG132" s="119">
        <v>4043.06042</v>
      </c>
      <c r="AH132" s="250">
        <v>92289.48689000001</v>
      </c>
      <c r="AI132" s="177"/>
      <c r="AJ132" s="377"/>
      <c r="AK132" s="119">
        <v>575.114</v>
      </c>
      <c r="AL132" s="250">
        <v>67964.02799999999</v>
      </c>
      <c r="AM132" s="67"/>
      <c r="AN132" s="377"/>
      <c r="AO132" s="119">
        <v>0</v>
      </c>
      <c r="AP132" s="250">
        <v>23822.042655999998</v>
      </c>
      <c r="AQ132" s="177"/>
      <c r="AR132" s="377"/>
      <c r="AS132" s="119">
        <v>1148.21966</v>
      </c>
      <c r="AT132" s="250">
        <v>149073.39826509997</v>
      </c>
      <c r="AU132" s="177"/>
      <c r="AV132" s="75"/>
      <c r="AW132" s="119">
        <v>0</v>
      </c>
      <c r="AX132" s="250">
        <v>41865.652</v>
      </c>
      <c r="AY132" s="177"/>
      <c r="AZ132" s="377"/>
      <c r="BA132" s="119">
        <v>0</v>
      </c>
      <c r="BB132" s="250">
        <v>786.5255999999999</v>
      </c>
      <c r="BC132" s="177"/>
      <c r="BD132" s="13"/>
      <c r="BE132" s="9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:66" ht="3" customHeight="1">
      <c r="A133" s="16"/>
      <c r="B133" s="61"/>
      <c r="C133" s="56"/>
      <c r="D133" s="20"/>
      <c r="E133" s="197"/>
      <c r="F133" s="20"/>
      <c r="G133" s="20"/>
      <c r="H133" s="57"/>
      <c r="I133" s="208"/>
      <c r="J133" s="195"/>
      <c r="K133" s="208"/>
      <c r="L133" s="133"/>
      <c r="M133" s="134"/>
      <c r="N133" s="134"/>
      <c r="O133" s="135"/>
      <c r="P133" s="57"/>
      <c r="Q133" s="208"/>
      <c r="R133" s="195"/>
      <c r="S133" s="208"/>
      <c r="T133" s="376"/>
      <c r="U133" s="68"/>
      <c r="V133" s="137"/>
      <c r="W133" s="136"/>
      <c r="X133" s="94"/>
      <c r="Y133" s="94"/>
      <c r="Z133" s="138"/>
      <c r="AA133" s="345"/>
      <c r="AB133" s="376"/>
      <c r="AC133" s="68"/>
      <c r="AD133" s="137"/>
      <c r="AE133" s="136"/>
      <c r="AF133" s="376"/>
      <c r="AG133" s="68"/>
      <c r="AH133" s="137"/>
      <c r="AI133" s="136"/>
      <c r="AJ133" s="376"/>
      <c r="AK133" s="68"/>
      <c r="AL133" s="137"/>
      <c r="AM133" s="68"/>
      <c r="AN133" s="376"/>
      <c r="AO133" s="68"/>
      <c r="AP133" s="137"/>
      <c r="AQ133" s="136"/>
      <c r="AR133" s="376"/>
      <c r="AS133" s="68"/>
      <c r="AT133" s="137"/>
      <c r="AU133" s="136"/>
      <c r="AV133" s="68"/>
      <c r="AW133" s="68"/>
      <c r="AX133" s="137"/>
      <c r="AY133" s="136"/>
      <c r="AZ133" s="376"/>
      <c r="BA133" s="68"/>
      <c r="BB133" s="137"/>
      <c r="BC133" s="136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:66" ht="12.75">
      <c r="A134" s="16">
        <v>131</v>
      </c>
      <c r="B134" s="61"/>
      <c r="C134" s="56"/>
      <c r="D134" s="20"/>
      <c r="E134" s="245">
        <v>11</v>
      </c>
      <c r="F134" s="62" t="str">
        <f>VLOOKUP($A134&amp;F$1,TextDF,SprachwahlCode+1,FALSE)</f>
        <v>Aufgliederung des Betriebsaufwands nach Kostenträgern</v>
      </c>
      <c r="G134" s="62"/>
      <c r="H134" s="65"/>
      <c r="I134" s="223"/>
      <c r="J134" s="195"/>
      <c r="K134" s="208"/>
      <c r="L134" s="133"/>
      <c r="M134" s="134"/>
      <c r="N134" s="134"/>
      <c r="O134" s="135"/>
      <c r="P134" s="65"/>
      <c r="Q134" s="223"/>
      <c r="R134" s="195"/>
      <c r="S134" s="208"/>
      <c r="T134" s="258"/>
      <c r="U134" s="67"/>
      <c r="V134" s="137"/>
      <c r="W134" s="136"/>
      <c r="X134" s="72"/>
      <c r="Y134" s="72"/>
      <c r="Z134" s="138"/>
      <c r="AA134" s="345"/>
      <c r="AB134" s="258"/>
      <c r="AC134" s="67"/>
      <c r="AD134" s="137"/>
      <c r="AE134" s="136"/>
      <c r="AF134" s="258"/>
      <c r="AG134" s="67"/>
      <c r="AH134" s="137"/>
      <c r="AI134" s="136"/>
      <c r="AJ134" s="258"/>
      <c r="AK134" s="67"/>
      <c r="AL134" s="137"/>
      <c r="AM134" s="68"/>
      <c r="AN134" s="258"/>
      <c r="AO134" s="67"/>
      <c r="AP134" s="137"/>
      <c r="AQ134" s="136"/>
      <c r="AR134" s="258"/>
      <c r="AS134" s="67"/>
      <c r="AT134" s="137"/>
      <c r="AU134" s="136"/>
      <c r="AV134" s="67"/>
      <c r="AW134" s="67"/>
      <c r="AX134" s="137"/>
      <c r="AY134" s="136"/>
      <c r="AZ134" s="258"/>
      <c r="BA134" s="67"/>
      <c r="BB134" s="137"/>
      <c r="BC134" s="136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:66" ht="12.75">
      <c r="A135" s="16">
        <v>132</v>
      </c>
      <c r="B135" s="61" t="s">
        <v>682</v>
      </c>
      <c r="C135" s="56" t="s">
        <v>274</v>
      </c>
      <c r="D135" s="20"/>
      <c r="E135" s="197"/>
      <c r="F135" s="75" t="str">
        <f>VLOOKUP($A135&amp;F$1,TextDF,SprachwahlCode+1,FALSE)</f>
        <v>Betriebsaufwand aktive Versicherte, absolut / pro Kopf in CHF</v>
      </c>
      <c r="G135" s="75"/>
      <c r="H135" s="76"/>
      <c r="I135" s="96">
        <f>MAX($J$3,$K$5)*U135+MAX($K$3,$K$5)*Y135+MAX($H$4,$K$5)*AC135+MAX($I$4,$K$5)*AG135+MAX($J$4,$K$5)*AK135+MAX($H$5,$K$5)*AS135+MAX($K$4,$K$5)*AO135+MAX($I$5,$K$5)*AW135+MAX($J$5,$K$5)*BA135</f>
        <v>787336.7672428502</v>
      </c>
      <c r="J135" s="223"/>
      <c r="K135" s="246">
        <f>IF($J$117&gt;0,$I135*1000/$J$117,0)</f>
        <v>450.8386591716976</v>
      </c>
      <c r="L135" s="133"/>
      <c r="M135" s="134"/>
      <c r="N135" s="134"/>
      <c r="O135" s="135"/>
      <c r="P135" s="76"/>
      <c r="Q135" s="96">
        <v>784251.3747047457</v>
      </c>
      <c r="R135" s="223"/>
      <c r="S135" s="246">
        <v>464.0599578644035</v>
      </c>
      <c r="T135" s="377"/>
      <c r="U135" s="96">
        <v>201691.30134020722</v>
      </c>
      <c r="V135" s="67"/>
      <c r="W135" s="248">
        <v>460.29431200538414</v>
      </c>
      <c r="X135" s="72"/>
      <c r="Y135" s="104">
        <v>173582</v>
      </c>
      <c r="Z135" s="266"/>
      <c r="AA135" s="356">
        <v>414.71036548946154</v>
      </c>
      <c r="AB135" s="377"/>
      <c r="AC135" s="96">
        <v>74683.752</v>
      </c>
      <c r="AD135" s="67"/>
      <c r="AE135" s="248">
        <v>488.0206490061032</v>
      </c>
      <c r="AF135" s="377"/>
      <c r="AG135" s="96">
        <v>84532.11222410708</v>
      </c>
      <c r="AH135" s="67"/>
      <c r="AI135" s="248">
        <v>461.4839355363891</v>
      </c>
      <c r="AJ135" s="377"/>
      <c r="AK135" s="96">
        <v>53946.407999999996</v>
      </c>
      <c r="AL135" s="67"/>
      <c r="AM135" s="246">
        <v>679.7853776556868</v>
      </c>
      <c r="AN135" s="377"/>
      <c r="AO135" s="96">
        <v>21486.209621335256</v>
      </c>
      <c r="AP135" s="67"/>
      <c r="AQ135" s="248">
        <v>656.8295922394001</v>
      </c>
      <c r="AR135" s="377"/>
      <c r="AS135" s="96">
        <v>139890.06766720058</v>
      </c>
      <c r="AT135" s="67"/>
      <c r="AU135" s="248">
        <v>674.4030105251006</v>
      </c>
      <c r="AV135" s="75"/>
      <c r="AW135" s="96">
        <v>37524.91639</v>
      </c>
      <c r="AX135" s="67"/>
      <c r="AY135" s="248">
        <v>160.40744818005</v>
      </c>
      <c r="AZ135" s="377"/>
      <c r="BA135" s="96">
        <v>0</v>
      </c>
      <c r="BB135" s="67"/>
      <c r="BC135" s="248">
        <v>0</v>
      </c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:66" ht="12.75">
      <c r="A136" s="16">
        <v>133</v>
      </c>
      <c r="B136" s="61" t="s">
        <v>683</v>
      </c>
      <c r="C136" s="56" t="s">
        <v>275</v>
      </c>
      <c r="D136" s="20"/>
      <c r="E136" s="197"/>
      <c r="F136" s="75" t="str">
        <f>VLOOKUP($A136&amp;F$1,TextDF,SprachwahlCode+1,FALSE)</f>
        <v>Betriebsaufwand Rentenbezüger, absolut / pro Kopf in CHF</v>
      </c>
      <c r="G136" s="75"/>
      <c r="H136" s="76"/>
      <c r="I136" s="96">
        <f>MAX($J$3,$K$5)*U136+MAX($K$3,$K$5)*Y136+MAX($H$4,$K$5)*AC136+MAX($I$4,$K$5)*AG136+MAX($J$4,$K$5)*AK136+MAX($H$5,$K$5)*AS136+MAX($K$4,$K$5)*AO136+MAX($I$5,$K$5)*AW136+MAX($J$5,$K$5)*BA136</f>
        <v>97866.99232281679</v>
      </c>
      <c r="J136" s="223"/>
      <c r="K136" s="246">
        <f>IF($J$118&gt;0,$I136*1000/$J$118,0)</f>
        <v>405.784315889172</v>
      </c>
      <c r="L136" s="133"/>
      <c r="M136" s="134"/>
      <c r="N136" s="134"/>
      <c r="O136" s="135"/>
      <c r="P136" s="76"/>
      <c r="Q136" s="96">
        <v>103086.98720349952</v>
      </c>
      <c r="R136" s="223"/>
      <c r="S136" s="246">
        <v>436.9163123079541</v>
      </c>
      <c r="T136" s="377"/>
      <c r="U136" s="96">
        <v>33757.28374137546</v>
      </c>
      <c r="V136" s="67"/>
      <c r="W136" s="248">
        <v>441.42748082820685</v>
      </c>
      <c r="X136" s="81"/>
      <c r="Y136" s="104">
        <v>28406</v>
      </c>
      <c r="Z136" s="267"/>
      <c r="AA136" s="356">
        <v>411.3353992296331</v>
      </c>
      <c r="AB136" s="377"/>
      <c r="AC136" s="96">
        <v>8900</v>
      </c>
      <c r="AD136" s="67"/>
      <c r="AE136" s="248">
        <v>448.97341472027443</v>
      </c>
      <c r="AF136" s="377"/>
      <c r="AG136" s="96">
        <v>6758.18474</v>
      </c>
      <c r="AH136" s="67"/>
      <c r="AI136" s="248">
        <v>305.6366090007023</v>
      </c>
      <c r="AJ136" s="377"/>
      <c r="AK136" s="96">
        <v>6462.339</v>
      </c>
      <c r="AL136" s="67"/>
      <c r="AM136" s="246">
        <v>546.5904592742959</v>
      </c>
      <c r="AN136" s="377"/>
      <c r="AO136" s="96">
        <v>1560</v>
      </c>
      <c r="AP136" s="67"/>
      <c r="AQ136" s="248">
        <v>383.48082595870204</v>
      </c>
      <c r="AR136" s="377"/>
      <c r="AS136" s="96">
        <v>7337.007206353775</v>
      </c>
      <c r="AT136" s="67"/>
      <c r="AU136" s="248">
        <v>261.8582821069194</v>
      </c>
      <c r="AV136" s="75"/>
      <c r="AW136" s="96">
        <v>4321.296045087539</v>
      </c>
      <c r="AX136" s="67"/>
      <c r="AY136" s="248">
        <v>453.53652866158046</v>
      </c>
      <c r="AZ136" s="377"/>
      <c r="BA136" s="96">
        <v>364.88158999999996</v>
      </c>
      <c r="BB136" s="67"/>
      <c r="BC136" s="248">
        <v>1322.0347463768114</v>
      </c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:66" ht="12.75">
      <c r="A137" s="16">
        <v>134</v>
      </c>
      <c r="B137" s="61" t="s">
        <v>684</v>
      </c>
      <c r="C137" s="56" t="s">
        <v>276</v>
      </c>
      <c r="D137" s="20"/>
      <c r="E137" s="197"/>
      <c r="F137" s="75" t="str">
        <f>VLOOKUP($A137&amp;F$1,TextDF,SprachwahlCode+1,FALSE)</f>
        <v>Betriebsaufwand Freizügigkeitspolicen, absolut / pro Kopf in CHF</v>
      </c>
      <c r="G137" s="75"/>
      <c r="H137" s="76"/>
      <c r="I137" s="96">
        <f>MAX($J$3,$K$5)*U137+MAX($K$3,$K$5)*Y137+MAX($H$4,$K$5)*AC137+MAX($I$4,$K$5)*AG137+MAX($J$4,$K$5)*AK137+MAX($H$5,$K$5)*AS137+MAX($K$4,$K$5)*AO137+MAX($I$5,$K$5)*AW137+MAX($J$5,$K$5)*BA137</f>
        <v>25692.936658808427</v>
      </c>
      <c r="J137" s="223"/>
      <c r="K137" s="246">
        <f>IF($J$119&gt;0,$I137*1000/$J$119,0)</f>
        <v>77.42824363997246</v>
      </c>
      <c r="L137" s="133"/>
      <c r="M137" s="134"/>
      <c r="N137" s="134"/>
      <c r="O137" s="135"/>
      <c r="P137" s="76"/>
      <c r="Q137" s="96">
        <v>23168.77983564309</v>
      </c>
      <c r="R137" s="223"/>
      <c r="S137" s="246">
        <v>71.81000444967484</v>
      </c>
      <c r="T137" s="377"/>
      <c r="U137" s="96">
        <v>5847.824876704808</v>
      </c>
      <c r="V137" s="67"/>
      <c r="W137" s="248">
        <v>65.34174573952812</v>
      </c>
      <c r="X137" s="81"/>
      <c r="Y137" s="104">
        <v>5828</v>
      </c>
      <c r="Z137" s="249"/>
      <c r="AA137" s="356">
        <v>43.401523670511835</v>
      </c>
      <c r="AB137" s="377"/>
      <c r="AC137" s="96">
        <v>2400</v>
      </c>
      <c r="AD137" s="67"/>
      <c r="AE137" s="248">
        <v>95.7166786312515</v>
      </c>
      <c r="AF137" s="377"/>
      <c r="AG137" s="96">
        <v>999.1899258932723</v>
      </c>
      <c r="AH137" s="67"/>
      <c r="AI137" s="248">
        <v>94.61129873054372</v>
      </c>
      <c r="AJ137" s="377"/>
      <c r="AK137" s="96">
        <v>7555.279</v>
      </c>
      <c r="AL137" s="67"/>
      <c r="AM137" s="246">
        <v>145.3553234060564</v>
      </c>
      <c r="AN137" s="377"/>
      <c r="AO137" s="96">
        <v>775.2354546647422</v>
      </c>
      <c r="AP137" s="67"/>
      <c r="AQ137" s="248">
        <v>584.2015483532346</v>
      </c>
      <c r="AR137" s="377"/>
      <c r="AS137" s="96">
        <v>1846.323391545604</v>
      </c>
      <c r="AT137" s="67"/>
      <c r="AU137" s="248">
        <v>119.47220082474466</v>
      </c>
      <c r="AV137" s="75"/>
      <c r="AW137" s="96">
        <v>19.44</v>
      </c>
      <c r="AX137" s="67"/>
      <c r="AY137" s="248">
        <v>48</v>
      </c>
      <c r="AZ137" s="377"/>
      <c r="BA137" s="96">
        <v>421.64401</v>
      </c>
      <c r="BB137" s="67"/>
      <c r="BC137" s="248">
        <v>129.61697202582232</v>
      </c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ht="13.5" thickBot="1">
      <c r="A138" s="16">
        <v>135</v>
      </c>
      <c r="B138" s="61" t="s">
        <v>685</v>
      </c>
      <c r="C138" s="56" t="s">
        <v>277</v>
      </c>
      <c r="D138" s="20"/>
      <c r="E138" s="197"/>
      <c r="F138" s="75" t="str">
        <f>VLOOKUP($A138&amp;F$1,TextDF,SprachwahlCode+1,FALSE)</f>
        <v>Betriebsaufwand für übrige Kostenträger / Total Betriebsaufwand netto</v>
      </c>
      <c r="G138" s="75"/>
      <c r="H138" s="76"/>
      <c r="I138" s="119">
        <f>MAX($J$3,$K$5)*U138+MAX($K$3,$K$5)*Y138+MAX($H$4,$K$5)*AC138+MAX($I$4,$K$5)*AG138+MAX($J$4,$K$5)*AK138+MAX($H$5,$K$5)*AS138+MAX($K$4,$K$5)*AO138+MAX($I$5,$K$5)*AW138+MAX($J$5,$K$5)*BA138</f>
        <v>3436.638095544604</v>
      </c>
      <c r="J138" s="250">
        <f>MAX($J$3,$K$5)*V138+MAX($K$3,$K$5)*Z138+MAX($H$4,$K$5)*AD138+MAX($I$4,$K$5)*AH138+MAX($J$4,$K$5)*AL138+MAX($H$5,$K$5)*AT138+MAX($K$4,$K$5)*AP138+MAX($I$5,$K$5)*AX138+MAX($J$5,$K$5)*BB138</f>
        <v>914333.33432002</v>
      </c>
      <c r="K138" s="438"/>
      <c r="L138" s="133"/>
      <c r="M138" s="134"/>
      <c r="N138" s="134"/>
      <c r="O138" s="135"/>
      <c r="P138" s="76"/>
      <c r="Q138" s="119">
        <v>3529.7259096467496</v>
      </c>
      <c r="R138" s="250">
        <v>914036.8676535351</v>
      </c>
      <c r="S138" s="438"/>
      <c r="T138" s="377"/>
      <c r="U138" s="119">
        <v>3436.0392806324817</v>
      </c>
      <c r="V138" s="250">
        <v>244732.44923891997</v>
      </c>
      <c r="W138" s="251"/>
      <c r="X138" s="81"/>
      <c r="Y138" s="120">
        <v>0</v>
      </c>
      <c r="Z138" s="253">
        <v>207816</v>
      </c>
      <c r="AA138" s="345"/>
      <c r="AB138" s="377"/>
      <c r="AC138" s="119">
        <v>-0.0003299999953014776</v>
      </c>
      <c r="AD138" s="250">
        <v>85983.75167</v>
      </c>
      <c r="AE138" s="251"/>
      <c r="AF138" s="377"/>
      <c r="AG138" s="119">
        <v>-3.346940502524376E-10</v>
      </c>
      <c r="AH138" s="250">
        <v>92289.48689000001</v>
      </c>
      <c r="AI138" s="251"/>
      <c r="AJ138" s="377"/>
      <c r="AK138" s="119">
        <v>0.001999999993131496</v>
      </c>
      <c r="AL138" s="250">
        <v>67964.02799999999</v>
      </c>
      <c r="AM138" s="291"/>
      <c r="AN138" s="377"/>
      <c r="AO138" s="119">
        <v>0.5975799999978335</v>
      </c>
      <c r="AP138" s="250">
        <v>23822.042655999998</v>
      </c>
      <c r="AQ138" s="251"/>
      <c r="AR138" s="377"/>
      <c r="AS138" s="119">
        <v>0</v>
      </c>
      <c r="AT138" s="250">
        <v>149073.39826509997</v>
      </c>
      <c r="AU138" s="251"/>
      <c r="AV138" s="75"/>
      <c r="AW138" s="119">
        <v>-0.00043508753878995776</v>
      </c>
      <c r="AX138" s="250">
        <v>41865.652</v>
      </c>
      <c r="AY138" s="251"/>
      <c r="AZ138" s="377"/>
      <c r="BA138" s="119">
        <v>0</v>
      </c>
      <c r="BB138" s="250">
        <v>786.5255999999999</v>
      </c>
      <c r="BC138" s="251"/>
      <c r="BD138" s="13"/>
      <c r="BE138" s="9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:66" ht="3" customHeight="1">
      <c r="A139" s="16"/>
      <c r="B139" s="61"/>
      <c r="C139" s="56"/>
      <c r="D139" s="20"/>
      <c r="E139" s="20"/>
      <c r="F139" s="20"/>
      <c r="G139" s="20"/>
      <c r="H139" s="57"/>
      <c r="I139" s="208"/>
      <c r="J139" s="195"/>
      <c r="K139" s="208"/>
      <c r="L139" s="133"/>
      <c r="M139" s="134"/>
      <c r="N139" s="134"/>
      <c r="O139" s="135"/>
      <c r="P139" s="57"/>
      <c r="Q139" s="208"/>
      <c r="R139" s="195"/>
      <c r="S139" s="208"/>
      <c r="T139" s="376"/>
      <c r="U139" s="68"/>
      <c r="V139" s="137"/>
      <c r="W139" s="136"/>
      <c r="X139" s="94"/>
      <c r="Y139" s="94"/>
      <c r="Z139" s="264"/>
      <c r="AA139" s="345"/>
      <c r="AB139" s="376"/>
      <c r="AC139" s="68"/>
      <c r="AD139" s="137"/>
      <c r="AE139" s="136"/>
      <c r="AF139" s="376"/>
      <c r="AG139" s="68"/>
      <c r="AH139" s="137"/>
      <c r="AI139" s="136"/>
      <c r="AJ139" s="376"/>
      <c r="AK139" s="68"/>
      <c r="AL139" s="137"/>
      <c r="AM139" s="68"/>
      <c r="AN139" s="376"/>
      <c r="AO139" s="68"/>
      <c r="AP139" s="137"/>
      <c r="AQ139" s="136"/>
      <c r="AR139" s="376"/>
      <c r="AS139" s="68"/>
      <c r="AT139" s="137"/>
      <c r="AU139" s="136"/>
      <c r="AV139" s="68"/>
      <c r="AW139" s="68"/>
      <c r="AX139" s="137"/>
      <c r="AY139" s="136"/>
      <c r="AZ139" s="376"/>
      <c r="BA139" s="68"/>
      <c r="BB139" s="137"/>
      <c r="BC139" s="136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ht="12.75">
      <c r="A140" s="16">
        <v>137</v>
      </c>
      <c r="B140" s="61"/>
      <c r="C140" s="56"/>
      <c r="D140" s="27" t="str">
        <f>VLOOKUP($A140&amp;D$1,TextDF,SprachwahlCode+1,FALSE)</f>
        <v>VI.  Nachweis zur Einhaltung der Mindestquote (MQ)</v>
      </c>
      <c r="E140" s="20"/>
      <c r="F140" s="20"/>
      <c r="G140" s="20"/>
      <c r="H140" s="268"/>
      <c r="I140" s="215"/>
      <c r="J140" s="208"/>
      <c r="K140" s="208"/>
      <c r="L140" s="133"/>
      <c r="M140" s="134"/>
      <c r="N140" s="134"/>
      <c r="O140" s="135"/>
      <c r="P140" s="268"/>
      <c r="Q140" s="215"/>
      <c r="R140" s="208"/>
      <c r="S140" s="208"/>
      <c r="T140" s="384"/>
      <c r="U140" s="116"/>
      <c r="V140" s="68"/>
      <c r="W140" s="136"/>
      <c r="X140" s="442"/>
      <c r="Y140" s="117"/>
      <c r="Z140" s="94"/>
      <c r="AA140" s="345"/>
      <c r="AB140" s="384"/>
      <c r="AC140" s="116"/>
      <c r="AD140" s="68"/>
      <c r="AE140" s="136"/>
      <c r="AF140" s="384"/>
      <c r="AG140" s="116"/>
      <c r="AH140" s="68"/>
      <c r="AI140" s="136"/>
      <c r="AJ140" s="384"/>
      <c r="AK140" s="116"/>
      <c r="AL140" s="68"/>
      <c r="AM140" s="68"/>
      <c r="AN140" s="384"/>
      <c r="AO140" s="116"/>
      <c r="AP140" s="68"/>
      <c r="AQ140" s="136"/>
      <c r="AR140" s="384"/>
      <c r="AS140" s="116"/>
      <c r="AT140" s="68"/>
      <c r="AU140" s="136"/>
      <c r="AV140" s="454"/>
      <c r="AW140" s="116"/>
      <c r="AX140" s="68"/>
      <c r="AY140" s="136"/>
      <c r="AZ140" s="384"/>
      <c r="BA140" s="116"/>
      <c r="BB140" s="68"/>
      <c r="BC140" s="136"/>
      <c r="BD140" s="13"/>
      <c r="BE140" s="9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:66" ht="12.75">
      <c r="A141" s="16">
        <v>138</v>
      </c>
      <c r="B141" s="61"/>
      <c r="C141" s="56"/>
      <c r="D141" s="20"/>
      <c r="E141" s="62" t="str">
        <f>VLOOKUP($A141&amp;E$1,TextDF,SprachwahlCode+1,FALSE)</f>
        <v>Summe der Ertragskomponenten</v>
      </c>
      <c r="F141" s="67"/>
      <c r="G141" s="177"/>
      <c r="H141" s="269" t="str">
        <f>VLOOKUP($A141&amp;H$1,TextDF,SprachwahlCode+1,FALSE)</f>
        <v>Der MQ unterstellt</v>
      </c>
      <c r="I141" s="200"/>
      <c r="J141" s="270" t="str">
        <f>VLOOKUP($A141&amp;J$1,TextDF,SprachwahlCode+1,FALSE)</f>
        <v>Der MQ nicht unterstellt</v>
      </c>
      <c r="K141" s="439"/>
      <c r="L141" s="133"/>
      <c r="M141" s="471" t="str">
        <f>VLOOKUP($A141&amp;M$1,TextDF,SprachwahlCode+1,FALSE)</f>
        <v>Zusammenzug</v>
      </c>
      <c r="N141" s="134"/>
      <c r="O141" s="135"/>
      <c r="P141" s="269" t="str">
        <f>$H141</f>
        <v>Der MQ unterstellt</v>
      </c>
      <c r="Q141" s="200"/>
      <c r="R141" s="270" t="str">
        <f>$J141</f>
        <v>Der MQ nicht unterstellt</v>
      </c>
      <c r="S141" s="439"/>
      <c r="T141" s="358" t="str">
        <f>$H141</f>
        <v>Der MQ unterstellt</v>
      </c>
      <c r="U141" s="201"/>
      <c r="V141" s="202" t="str">
        <f>$J141</f>
        <v>Der MQ nicht unterstellt</v>
      </c>
      <c r="W141" s="272"/>
      <c r="X141" s="202" t="str">
        <f>$H141</f>
        <v>Der MQ unterstellt</v>
      </c>
      <c r="Y141" s="201"/>
      <c r="Z141" s="202" t="str">
        <f>$J141</f>
        <v>Der MQ nicht unterstellt</v>
      </c>
      <c r="AA141" s="272"/>
      <c r="AB141" s="358" t="str">
        <f>$H141</f>
        <v>Der MQ unterstellt</v>
      </c>
      <c r="AC141" s="201"/>
      <c r="AD141" s="202" t="str">
        <f>$J141</f>
        <v>Der MQ nicht unterstellt</v>
      </c>
      <c r="AE141" s="272"/>
      <c r="AF141" s="358" t="str">
        <f>$H141</f>
        <v>Der MQ unterstellt</v>
      </c>
      <c r="AG141" s="201"/>
      <c r="AH141" s="202" t="str">
        <f>$J141</f>
        <v>Der MQ nicht unterstellt</v>
      </c>
      <c r="AI141" s="272"/>
      <c r="AJ141" s="358" t="str">
        <f>$H141</f>
        <v>Der MQ unterstellt</v>
      </c>
      <c r="AK141" s="201"/>
      <c r="AL141" s="202" t="str">
        <f>$J141</f>
        <v>Der MQ nicht unterstellt</v>
      </c>
      <c r="AM141" s="337"/>
      <c r="AN141" s="358" t="str">
        <f>$H141</f>
        <v>Der MQ unterstellt</v>
      </c>
      <c r="AO141" s="201"/>
      <c r="AP141" s="202" t="str">
        <f>$J141</f>
        <v>Der MQ nicht unterstellt</v>
      </c>
      <c r="AQ141" s="272"/>
      <c r="AR141" s="358" t="str">
        <f>$H141</f>
        <v>Der MQ unterstellt</v>
      </c>
      <c r="AS141" s="201"/>
      <c r="AT141" s="202" t="str">
        <f>$J141</f>
        <v>Der MQ nicht unterstellt</v>
      </c>
      <c r="AU141" s="272"/>
      <c r="AV141" s="202" t="str">
        <f>$H141</f>
        <v>Der MQ unterstellt</v>
      </c>
      <c r="AW141" s="201"/>
      <c r="AX141" s="202" t="str">
        <f>$J141</f>
        <v>Der MQ nicht unterstellt</v>
      </c>
      <c r="AY141" s="272"/>
      <c r="AZ141" s="358" t="str">
        <f>$H141</f>
        <v>Der MQ unterstellt</v>
      </c>
      <c r="BA141" s="201"/>
      <c r="BB141" s="202" t="str">
        <f>$J141</f>
        <v>Der MQ nicht unterstellt</v>
      </c>
      <c r="BC141" s="272"/>
      <c r="BD141" s="14"/>
      <c r="BE141" s="12"/>
      <c r="BF141" s="12"/>
      <c r="BG141" s="12"/>
      <c r="BH141" s="12"/>
      <c r="BI141" s="9"/>
      <c r="BJ141" s="9"/>
      <c r="BK141" s="9"/>
      <c r="BL141" s="9"/>
      <c r="BM141" s="9"/>
      <c r="BN141" s="9"/>
    </row>
    <row r="142" spans="1:66" ht="12.75">
      <c r="A142" s="16">
        <v>139</v>
      </c>
      <c r="B142" s="61" t="s">
        <v>686</v>
      </c>
      <c r="C142" s="56">
        <v>471</v>
      </c>
      <c r="D142" s="20"/>
      <c r="E142" s="20"/>
      <c r="F142" s="67" t="str">
        <f>VLOOKUP($A142&amp;F$1,TextDF,SprachwahlCode+1,FALSE)</f>
        <v>Sparprozess (Kapitalanlageertrag)</v>
      </c>
      <c r="G142" s="214"/>
      <c r="H142" s="273">
        <f>MAX($J$3,$K$5)*T142+MAX($K$3,$K$5)*X142+MAX($H$4,$K$5)*AB142+MAX($I$4,$K$5)*AF142+MAX($J$4,$K$5)*AJ142+MAX($H$5,$K$5)*AR142+MAX($K$4,$K$5)*AN142+MAX($I$5,$K$5)*AV142+MAX($J$5,$K$5)*AZ142</f>
        <v>4849255.501561415</v>
      </c>
      <c r="I142" s="223"/>
      <c r="J142" s="101">
        <f>MAX($J$3,$K$5)*V142+MAX($K$3,$K$5)*Z142+MAX($H$4,$K$5)*AD142+MAX($I$4,$K$5)*AH142+MAX($J$4,$K$5)*AL142+MAX($H$5,$K$5)*AT142+MAX($K$4,$K$5)*AP142+MAX($I$5,$K$5)*AX142+MAX($J$5,$K$5)*BB142</f>
        <v>501423.914968585</v>
      </c>
      <c r="K142" s="223"/>
      <c r="L142" s="457" t="str">
        <f>VLOOKUP($A142&amp;L$1,TextDF,SprachwahlCode+1,FALSE)</f>
        <v> Sparprozess</v>
      </c>
      <c r="M142" s="271">
        <f>H142+J142</f>
        <v>5350679.41653</v>
      </c>
      <c r="N142" s="134"/>
      <c r="O142" s="135"/>
      <c r="P142" s="273">
        <v>4458962.131192632</v>
      </c>
      <c r="Q142" s="223"/>
      <c r="R142" s="101">
        <v>491607.18239736924</v>
      </c>
      <c r="S142" s="223"/>
      <c r="T142" s="273">
        <v>1745557.7117324313</v>
      </c>
      <c r="U142" s="67"/>
      <c r="V142" s="101">
        <v>327969.68969756865</v>
      </c>
      <c r="W142" s="177"/>
      <c r="X142" s="82">
        <v>1587978</v>
      </c>
      <c r="Y142" s="72"/>
      <c r="Z142" s="82">
        <v>0</v>
      </c>
      <c r="AA142" s="359"/>
      <c r="AB142" s="273">
        <v>428818.6395851719</v>
      </c>
      <c r="AC142" s="67"/>
      <c r="AD142" s="101">
        <v>87471.45650482815</v>
      </c>
      <c r="AE142" s="177"/>
      <c r="AF142" s="273">
        <v>415288.49666687706</v>
      </c>
      <c r="AG142" s="67"/>
      <c r="AH142" s="101">
        <v>21956.278063122958</v>
      </c>
      <c r="AI142" s="177"/>
      <c r="AJ142" s="273">
        <v>244998.54300000003</v>
      </c>
      <c r="AK142" s="67"/>
      <c r="AL142" s="101">
        <v>5742.041000000001</v>
      </c>
      <c r="AM142" s="67"/>
      <c r="AN142" s="273">
        <v>85988.02979000002</v>
      </c>
      <c r="AO142" s="67"/>
      <c r="AP142" s="101">
        <v>0</v>
      </c>
      <c r="AQ142" s="177"/>
      <c r="AR142" s="273">
        <v>237783.94922093477</v>
      </c>
      <c r="AS142" s="67"/>
      <c r="AT142" s="101">
        <v>41779.66454906523</v>
      </c>
      <c r="AU142" s="177"/>
      <c r="AV142" s="101">
        <v>98913.29284600003</v>
      </c>
      <c r="AW142" s="67"/>
      <c r="AX142" s="101">
        <v>16504.785154</v>
      </c>
      <c r="AY142" s="177"/>
      <c r="AZ142" s="273">
        <v>3928.8387200000006</v>
      </c>
      <c r="BA142" s="67"/>
      <c r="BB142" s="101">
        <v>0</v>
      </c>
      <c r="BC142" s="177"/>
      <c r="BD142" s="13"/>
      <c r="BE142" s="9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:66" ht="12.75">
      <c r="A143" s="16">
        <v>140</v>
      </c>
      <c r="B143" s="61" t="s">
        <v>687</v>
      </c>
      <c r="C143" s="56">
        <v>472</v>
      </c>
      <c r="D143" s="20"/>
      <c r="E143" s="20"/>
      <c r="F143" s="75" t="str">
        <f>VLOOKUP($A143&amp;F$1,TextDF,SprachwahlCode+1,FALSE)</f>
        <v>Risikoprozess (Risikoprämien)</v>
      </c>
      <c r="G143" s="214"/>
      <c r="H143" s="274">
        <f>MAX($J$3,$K$5)*T143+MAX($K$3,$K$5)*X143+MAX($H$4,$K$5)*AB143+MAX($I$4,$K$5)*AF143+MAX($J$4,$K$5)*AJ143+MAX($H$5,$K$5)*AR143+MAX($K$4,$K$5)*AN143+MAX($I$5,$K$5)*AV143+MAX($J$5,$K$5)*AZ143</f>
        <v>2087026.2936602281</v>
      </c>
      <c r="I143" s="194"/>
      <c r="J143" s="96">
        <f>MAX($J$3,$K$5)*V143+MAX($K$3,$K$5)*Z143+MAX($H$4,$K$5)*AD143+MAX($I$4,$K$5)*AH143+MAX($J$4,$K$5)*AL143+MAX($H$5,$K$5)*AT143+MAX($K$4,$K$5)*AP143+MAX($I$5,$K$5)*AX143+MAX($J$5,$K$5)*BB143</f>
        <v>536619.9250696881</v>
      </c>
      <c r="K143" s="194"/>
      <c r="L143" s="457" t="str">
        <f>VLOOKUP($A143&amp;L$1,TextDF,SprachwahlCode+1,FALSE)</f>
        <v> Risikoprozess</v>
      </c>
      <c r="M143" s="271">
        <f>H143+J143</f>
        <v>2623646.218729916</v>
      </c>
      <c r="N143" s="134"/>
      <c r="O143" s="135"/>
      <c r="P143" s="274">
        <v>2087547.9153967008</v>
      </c>
      <c r="Q143" s="194"/>
      <c r="R143" s="96">
        <v>533400.2123075565</v>
      </c>
      <c r="S143" s="194"/>
      <c r="T143" s="385">
        <v>536107.4721299999</v>
      </c>
      <c r="U143" s="75"/>
      <c r="V143" s="96">
        <v>147024.70935000002</v>
      </c>
      <c r="W143" s="214"/>
      <c r="X143" s="104">
        <v>568137</v>
      </c>
      <c r="Y143" s="81"/>
      <c r="Z143" s="104">
        <v>93698</v>
      </c>
      <c r="AA143" s="360"/>
      <c r="AB143" s="385">
        <v>168126.17609999998</v>
      </c>
      <c r="AC143" s="75"/>
      <c r="AD143" s="96">
        <v>60960.193340000005</v>
      </c>
      <c r="AE143" s="214"/>
      <c r="AF143" s="385">
        <v>232490.6397997705</v>
      </c>
      <c r="AG143" s="75"/>
      <c r="AH143" s="96">
        <v>95682.46139968805</v>
      </c>
      <c r="AI143" s="214"/>
      <c r="AJ143" s="385">
        <v>122933.548</v>
      </c>
      <c r="AK143" s="75"/>
      <c r="AL143" s="96">
        <v>540.629</v>
      </c>
      <c r="AM143" s="75"/>
      <c r="AN143" s="385">
        <v>44902.5923</v>
      </c>
      <c r="AO143" s="75"/>
      <c r="AP143" s="96">
        <v>0</v>
      </c>
      <c r="AQ143" s="214"/>
      <c r="AR143" s="385">
        <v>178623.45160047337</v>
      </c>
      <c r="AS143" s="75"/>
      <c r="AT143" s="96">
        <v>80498.75402999998</v>
      </c>
      <c r="AU143" s="214"/>
      <c r="AV143" s="96">
        <v>235482.331392</v>
      </c>
      <c r="AW143" s="75"/>
      <c r="AX143" s="96">
        <v>58215.17795</v>
      </c>
      <c r="AY143" s="214"/>
      <c r="AZ143" s="385">
        <v>223.08233798468183</v>
      </c>
      <c r="BA143" s="75"/>
      <c r="BB143" s="96">
        <v>0</v>
      </c>
      <c r="BC143" s="214"/>
      <c r="BD143" s="13"/>
      <c r="BE143" s="9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:66" ht="13.5" thickBot="1">
      <c r="A144" s="16">
        <v>141</v>
      </c>
      <c r="B144" s="61" t="s">
        <v>688</v>
      </c>
      <c r="C144" s="56">
        <v>473</v>
      </c>
      <c r="D144" s="20"/>
      <c r="E144" s="20"/>
      <c r="F144" s="75" t="str">
        <f>VLOOKUP($A144&amp;F$1,TextDF,SprachwahlCode+1,FALSE)</f>
        <v>Kostenprozess (Kostenprämien)</v>
      </c>
      <c r="G144" s="214"/>
      <c r="H144" s="275">
        <f>MAX($J$3,$K$5)*T144+MAX($K$3,$K$5)*X144+MAX($H$4,$K$5)*AB144+MAX($I$4,$K$5)*AF144+MAX($J$4,$K$5)*AJ144+MAX($H$5,$K$5)*AR144+MAX($K$4,$K$5)*AN144+MAX($I$5,$K$5)*AV144+MAX($J$5,$K$5)*AZ144</f>
        <v>661642.0112933462</v>
      </c>
      <c r="I144" s="276">
        <f>MAX($J$3,$K$5)*U144+MAX($K$3,$K$5)*Y144+MAX($H$4,$K$5)*AC144+MAX($I$4,$K$5)*AG144+MAX($J$4,$K$5)*AK144+MAX($H$5,$K$5)*AS144+MAX($K$4,$K$5)*AO144+MAX($I$5,$K$5)*AW144+MAX($J$5,$K$5)*BA144</f>
        <v>7597923.806514991</v>
      </c>
      <c r="J144" s="277">
        <f>MAX($J$3,$K$5)*V144+MAX($K$3,$K$5)*Z144+MAX($H$4,$K$5)*AD144+MAX($I$4,$K$5)*AH144+MAX($J$4,$K$5)*AL144+MAX($H$5,$K$5)*AT144+MAX($K$4,$K$5)*AP144+MAX($I$5,$K$5)*AX144+MAX($J$5,$K$5)*BB144</f>
        <v>82233.05626635197</v>
      </c>
      <c r="K144" s="276">
        <f>MAX($J$3,$K$5)*W144+MAX($K$3,$K$5)*AA144+MAX($H$4,$K$5)*AE144+MAX($I$4,$K$5)*AI144+MAX($J$4,$K$5)*AM144+MAX($H$5,$K$5)*AU144+MAX($K$4,$K$5)*AQ144+MAX($I$5,$K$5)*AY144+MAX($J$5,$K$5)*BC144</f>
        <v>1120276.896304625</v>
      </c>
      <c r="L144" s="457" t="str">
        <f>VLOOKUP($A144&amp;L$1,TextDF,SprachwahlCode+1,FALSE)</f>
        <v> Kostenprozess</v>
      </c>
      <c r="M144" s="271">
        <f>H144+J144</f>
        <v>743875.0675596981</v>
      </c>
      <c r="N144" s="134"/>
      <c r="O144" s="135"/>
      <c r="P144" s="275">
        <v>647251.5481694441</v>
      </c>
      <c r="Q144" s="276">
        <v>7193761.594758777</v>
      </c>
      <c r="R144" s="277">
        <v>81920.47773533422</v>
      </c>
      <c r="S144" s="276">
        <v>1106927.87244026</v>
      </c>
      <c r="T144" s="385">
        <v>195480.03732796</v>
      </c>
      <c r="U144" s="279">
        <v>2477145.221190391</v>
      </c>
      <c r="V144" s="96">
        <v>13768.099826040001</v>
      </c>
      <c r="W144" s="280">
        <v>488762.49887360865</v>
      </c>
      <c r="X144" s="104">
        <v>185011</v>
      </c>
      <c r="Y144" s="281">
        <v>2341126</v>
      </c>
      <c r="Z144" s="104">
        <v>17235</v>
      </c>
      <c r="AA144" s="361">
        <v>110933</v>
      </c>
      <c r="AB144" s="385">
        <v>62234.73215</v>
      </c>
      <c r="AC144" s="279">
        <v>659179.5478351719</v>
      </c>
      <c r="AD144" s="96">
        <v>7323.1945</v>
      </c>
      <c r="AE144" s="280">
        <v>155754.84434482816</v>
      </c>
      <c r="AF144" s="385">
        <v>61179.24127462952</v>
      </c>
      <c r="AG144" s="279">
        <v>708958.377741277</v>
      </c>
      <c r="AH144" s="96">
        <v>27985.311640311967</v>
      </c>
      <c r="AI144" s="280">
        <v>145624.05110312297</v>
      </c>
      <c r="AJ144" s="385">
        <v>45069.951</v>
      </c>
      <c r="AK144" s="279">
        <v>413002.042</v>
      </c>
      <c r="AL144" s="96">
        <v>114.719</v>
      </c>
      <c r="AM144" s="279">
        <v>6397.389000000001</v>
      </c>
      <c r="AN144" s="385">
        <v>19296.73327</v>
      </c>
      <c r="AO144" s="279">
        <v>150187.35536000002</v>
      </c>
      <c r="AP144" s="96">
        <v>0</v>
      </c>
      <c r="AQ144" s="280">
        <v>0</v>
      </c>
      <c r="AR144" s="385">
        <v>69667.27869880461</v>
      </c>
      <c r="AS144" s="279">
        <v>486074.67952021275</v>
      </c>
      <c r="AT144" s="96">
        <v>11184.64625</v>
      </c>
      <c r="AU144" s="280">
        <v>133463.0648290652</v>
      </c>
      <c r="AV144" s="96">
        <v>23657.431458</v>
      </c>
      <c r="AW144" s="279">
        <v>358053.055696</v>
      </c>
      <c r="AX144" s="96">
        <v>4622.085050000001</v>
      </c>
      <c r="AY144" s="280">
        <v>79342.04815399999</v>
      </c>
      <c r="AZ144" s="385">
        <v>45.60611395214952</v>
      </c>
      <c r="BA144" s="279">
        <v>4197.527171936832</v>
      </c>
      <c r="BB144" s="96">
        <v>0</v>
      </c>
      <c r="BC144" s="280">
        <v>0</v>
      </c>
      <c r="BD144" s="13"/>
      <c r="BE144" s="9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:66" ht="12.75">
      <c r="A145" s="16">
        <v>142</v>
      </c>
      <c r="B145" s="61"/>
      <c r="C145" s="56"/>
      <c r="D145" s="20"/>
      <c r="E145" s="62" t="str">
        <f>VLOOKUP($A145&amp;E$1,TextDF,SprachwahlCode+1,FALSE)</f>
        <v>Summe der Aufwendungen</v>
      </c>
      <c r="F145" s="67"/>
      <c r="G145" s="214"/>
      <c r="H145" s="282"/>
      <c r="I145" s="283"/>
      <c r="J145" s="208"/>
      <c r="K145" s="208"/>
      <c r="L145" s="133"/>
      <c r="M145" s="134"/>
      <c r="N145" s="134"/>
      <c r="O145" s="135"/>
      <c r="P145" s="282"/>
      <c r="Q145" s="283"/>
      <c r="R145" s="208"/>
      <c r="S145" s="208"/>
      <c r="T145" s="386"/>
      <c r="U145" s="25"/>
      <c r="V145" s="387"/>
      <c r="W145" s="136"/>
      <c r="X145" s="443"/>
      <c r="Y145" s="284"/>
      <c r="Z145" s="362"/>
      <c r="AA145" s="345"/>
      <c r="AB145" s="386"/>
      <c r="AC145" s="25"/>
      <c r="AD145" s="387"/>
      <c r="AE145" s="136"/>
      <c r="AF145" s="386"/>
      <c r="AG145" s="25"/>
      <c r="AH145" s="387"/>
      <c r="AI145" s="136"/>
      <c r="AJ145" s="386"/>
      <c r="AK145" s="25"/>
      <c r="AL145" s="387"/>
      <c r="AM145" s="68"/>
      <c r="AN145" s="386"/>
      <c r="AO145" s="25"/>
      <c r="AP145" s="387"/>
      <c r="AQ145" s="136"/>
      <c r="AR145" s="386"/>
      <c r="AS145" s="25"/>
      <c r="AT145" s="387"/>
      <c r="AU145" s="136"/>
      <c r="AV145" s="95"/>
      <c r="AW145" s="25"/>
      <c r="AX145" s="387"/>
      <c r="AY145" s="136"/>
      <c r="AZ145" s="386"/>
      <c r="BA145" s="25"/>
      <c r="BB145" s="387"/>
      <c r="BC145" s="136"/>
      <c r="BD145" s="13"/>
      <c r="BE145" s="9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:66" ht="12.75">
      <c r="A146" s="16">
        <v>143</v>
      </c>
      <c r="B146" s="61" t="s">
        <v>689</v>
      </c>
      <c r="C146" s="56">
        <v>474</v>
      </c>
      <c r="D146" s="20"/>
      <c r="E146" s="20"/>
      <c r="F146" s="20" t="str">
        <f>VLOOKUP($A146&amp;F$1,TextDF,SprachwahlCode+1,FALSE)</f>
        <v>Sparprozess (hauptsächlich techn. Verzinsung)</v>
      </c>
      <c r="G146" s="214"/>
      <c r="H146" s="274">
        <f>MAX($J$3,$K$5)*T146+MAX($K$3,$K$5)*X146+MAX($H$4,$K$5)*AB146+MAX($I$4,$K$5)*AF146+MAX($J$4,$K$5)*AJ146+MAX($H$5,$K$5)*AR146+MAX($K$4,$K$5)*AN146+MAX($I$5,$K$5)*AV146+MAX($J$5,$K$5)*AZ146</f>
        <v>3074102.6021149755</v>
      </c>
      <c r="I146" s="223"/>
      <c r="J146" s="96">
        <f>MAX($J$3,$K$5)*V146+MAX($K$3,$K$5)*Z146+MAX($H$4,$K$5)*AD146+MAX($I$4,$K$5)*AH146+MAX($J$4,$K$5)*AL146+MAX($H$5,$K$5)*AT146+MAX($K$4,$K$5)*AP146+MAX($I$5,$K$5)*AX146+MAX($J$5,$K$5)*BB146</f>
        <v>279678.21955331345</v>
      </c>
      <c r="K146" s="223"/>
      <c r="L146" s="457" t="str">
        <f>VLOOKUP($A146&amp;L$1,TextDF,SprachwahlCode+1,FALSE)</f>
        <v> Sparprozess</v>
      </c>
      <c r="M146" s="271">
        <f>H146+J146</f>
        <v>3353780.8216682887</v>
      </c>
      <c r="N146" s="134"/>
      <c r="O146" s="135"/>
      <c r="P146" s="274">
        <v>2517773.8571610292</v>
      </c>
      <c r="Q146" s="223"/>
      <c r="R146" s="96">
        <v>280698.0672815959</v>
      </c>
      <c r="S146" s="223"/>
      <c r="T146" s="385">
        <v>932863.8902312365</v>
      </c>
      <c r="U146" s="67"/>
      <c r="V146" s="96">
        <v>177364.91840657408</v>
      </c>
      <c r="W146" s="177"/>
      <c r="X146" s="104">
        <v>1164714</v>
      </c>
      <c r="Y146" s="72"/>
      <c r="Z146" s="104">
        <v>0</v>
      </c>
      <c r="AA146" s="345"/>
      <c r="AB146" s="385">
        <v>266435.99845</v>
      </c>
      <c r="AC146" s="67"/>
      <c r="AD146" s="96">
        <v>47926.00985</v>
      </c>
      <c r="AE146" s="177"/>
      <c r="AF146" s="385">
        <v>253688.59522987195</v>
      </c>
      <c r="AG146" s="67"/>
      <c r="AH146" s="96">
        <v>18337.77319655611</v>
      </c>
      <c r="AI146" s="177"/>
      <c r="AJ146" s="385">
        <v>163024.275</v>
      </c>
      <c r="AK146" s="67"/>
      <c r="AL146" s="96">
        <v>10894.806</v>
      </c>
      <c r="AM146" s="67"/>
      <c r="AN146" s="385">
        <v>63702.98382763332</v>
      </c>
      <c r="AO146" s="67"/>
      <c r="AP146" s="96">
        <v>0</v>
      </c>
      <c r="AQ146" s="177"/>
      <c r="AR146" s="385">
        <v>170895.64318074574</v>
      </c>
      <c r="AS146" s="67"/>
      <c r="AT146" s="96">
        <v>19197.74859268324</v>
      </c>
      <c r="AU146" s="177"/>
      <c r="AV146" s="96">
        <v>57795.288031679054</v>
      </c>
      <c r="AW146" s="67"/>
      <c r="AX146" s="96">
        <v>5956.9635075000015</v>
      </c>
      <c r="AY146" s="177"/>
      <c r="AZ146" s="385">
        <v>981.9281638092434</v>
      </c>
      <c r="BA146" s="67"/>
      <c r="BB146" s="96">
        <v>0</v>
      </c>
      <c r="BC146" s="177"/>
      <c r="BD146" s="13"/>
      <c r="BE146" s="9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:66" ht="12.75">
      <c r="A147" s="16">
        <v>144</v>
      </c>
      <c r="B147" s="61" t="s">
        <v>690</v>
      </c>
      <c r="C147" s="56">
        <v>475</v>
      </c>
      <c r="D147" s="20"/>
      <c r="E147" s="20"/>
      <c r="F147" s="75" t="str">
        <f>VLOOKUP($A147&amp;F$1,TextDF,SprachwahlCode+1,FALSE)</f>
        <v>Risikoprozess (hauptsächlich Todesfall- und Invaliditätsleistungen)</v>
      </c>
      <c r="G147" s="214"/>
      <c r="H147" s="274">
        <f>MAX($J$3,$K$5)*T147+MAX($K$3,$K$5)*X147+MAX($H$4,$K$5)*AB147+MAX($I$4,$K$5)*AF147+MAX($J$4,$K$5)*AJ147+MAX($H$5,$K$5)*AR147+MAX($K$4,$K$5)*AN147+MAX($I$5,$K$5)*AV147+MAX($J$5,$K$5)*AZ147</f>
        <v>1186386.4097118196</v>
      </c>
      <c r="I147" s="285"/>
      <c r="J147" s="96">
        <f>MAX($J$3,$K$5)*V147+MAX($K$3,$K$5)*Z147+MAX($H$4,$K$5)*AD147+MAX($I$4,$K$5)*AH147+MAX($J$4,$K$5)*AL147+MAX($H$5,$K$5)*AT147+MAX($K$4,$K$5)*AP147+MAX($I$5,$K$5)*AX147+MAX($J$5,$K$5)*BB147</f>
        <v>208244.38873818208</v>
      </c>
      <c r="K147" s="194"/>
      <c r="L147" s="457" t="str">
        <f>VLOOKUP($A147&amp;L$1,TextDF,SprachwahlCode+1,FALSE)</f>
        <v> Risikoprozess</v>
      </c>
      <c r="M147" s="271">
        <f>H147+J147</f>
        <v>1394630.7984500017</v>
      </c>
      <c r="N147" s="134"/>
      <c r="O147" s="135"/>
      <c r="P147" s="274">
        <v>1129969.0265823917</v>
      </c>
      <c r="Q147" s="285"/>
      <c r="R147" s="96">
        <v>299088.31990159245</v>
      </c>
      <c r="S147" s="194"/>
      <c r="T147" s="385">
        <v>324155.07381603116</v>
      </c>
      <c r="U147" s="286"/>
      <c r="V147" s="96">
        <v>58391.41721153332</v>
      </c>
      <c r="W147" s="214"/>
      <c r="X147" s="104">
        <v>239588</v>
      </c>
      <c r="Y147" s="81"/>
      <c r="Z147" s="104">
        <v>28598</v>
      </c>
      <c r="AA147" s="360"/>
      <c r="AB147" s="385">
        <v>85289.49244999998</v>
      </c>
      <c r="AC147" s="286"/>
      <c r="AD147" s="96">
        <v>38112.302930000005</v>
      </c>
      <c r="AE147" s="214"/>
      <c r="AF147" s="385">
        <v>147749.82836553166</v>
      </c>
      <c r="AG147" s="286"/>
      <c r="AH147" s="96">
        <v>32088.612252439383</v>
      </c>
      <c r="AI147" s="214"/>
      <c r="AJ147" s="385">
        <v>68355.72499999999</v>
      </c>
      <c r="AK147" s="286"/>
      <c r="AL147" s="96">
        <v>-5730.423000000001</v>
      </c>
      <c r="AM147" s="75"/>
      <c r="AN147" s="385">
        <v>17531.66592139994</v>
      </c>
      <c r="AO147" s="286"/>
      <c r="AP147" s="96">
        <v>0</v>
      </c>
      <c r="AQ147" s="214"/>
      <c r="AR147" s="385">
        <v>75692.31595775236</v>
      </c>
      <c r="AS147" s="286"/>
      <c r="AT147" s="96">
        <v>32215.40958927781</v>
      </c>
      <c r="AU147" s="214"/>
      <c r="AV147" s="96">
        <v>227444.16828297696</v>
      </c>
      <c r="AW147" s="286"/>
      <c r="AX147" s="96">
        <v>24569.069754931566</v>
      </c>
      <c r="AY147" s="214"/>
      <c r="AZ147" s="385">
        <v>580.1399181275756</v>
      </c>
      <c r="BA147" s="286"/>
      <c r="BB147" s="96">
        <v>0</v>
      </c>
      <c r="BC147" s="214"/>
      <c r="BD147" s="13"/>
      <c r="BE147" s="13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:66" ht="13.5" thickBot="1">
      <c r="A148" s="16">
        <v>145</v>
      </c>
      <c r="B148" s="61" t="s">
        <v>691</v>
      </c>
      <c r="C148" s="56">
        <v>476</v>
      </c>
      <c r="D148" s="20"/>
      <c r="E148" s="20"/>
      <c r="F148" s="75" t="str">
        <f>VLOOKUP($A148&amp;F$1,TextDF,SprachwahlCode+1,FALSE)</f>
        <v>Kostenprozess (hauptsächlich Verwaltungskosten)</v>
      </c>
      <c r="G148" s="177"/>
      <c r="H148" s="275">
        <f>MAX($J$3,$K$5)*T148+MAX($K$3,$K$5)*X148+MAX($H$4,$K$5)*AB148+MAX($I$4,$K$5)*AF148+MAX($J$4,$K$5)*AJ148+MAX($H$5,$K$5)*AR148+MAX($K$4,$K$5)*AN148+MAX($I$5,$K$5)*AV148+MAX($J$5,$K$5)*AZ148</f>
        <v>755130.661745263</v>
      </c>
      <c r="I148" s="250">
        <f>MAX($J$3,$K$5)*U148+MAX($K$3,$K$5)*Y148+MAX($H$4,$K$5)*AC148+MAX($I$4,$K$5)*AG148+MAX($J$4,$K$5)*AK148+MAX($H$5,$K$5)*AS148+MAX($K$4,$K$5)*AO148+MAX($I$5,$K$5)*AW148+MAX($J$5,$K$5)*BA148</f>
        <v>5015619.673572059</v>
      </c>
      <c r="J148" s="277">
        <f>MAX($J$3,$K$5)*V148+MAX($K$3,$K$5)*Z148+MAX($H$4,$K$5)*AD148+MAX($I$4,$K$5)*AH148+MAX($J$4,$K$5)*AL148+MAX($H$5,$K$5)*AT148+MAX($K$4,$K$5)*AP148+MAX($I$5,$K$5)*AX148+MAX($J$5,$K$5)*BB148</f>
        <v>68878.36701969082</v>
      </c>
      <c r="K148" s="250">
        <f>MAX($J$3,$K$5)*W148+MAX($K$3,$K$5)*AA148+MAX($H$4,$K$5)*AE148+MAX($I$4,$K$5)*AI148+MAX($J$4,$K$5)*AM148+MAX($H$5,$K$5)*AU148+MAX($K$4,$K$5)*AQ148+MAX($I$5,$K$5)*AY148+MAX($J$5,$K$5)*BC148</f>
        <v>556800.9753111864</v>
      </c>
      <c r="L148" s="457" t="str">
        <f>VLOOKUP($A148&amp;L$1,TextDF,SprachwahlCode+1,FALSE)</f>
        <v> Kostenprozess</v>
      </c>
      <c r="M148" s="271">
        <f>H148+J148</f>
        <v>824009.0287649538</v>
      </c>
      <c r="N148" s="134"/>
      <c r="O148" s="135"/>
      <c r="P148" s="275">
        <v>753805.9538220646</v>
      </c>
      <c r="Q148" s="250">
        <v>4401548.837565486</v>
      </c>
      <c r="R148" s="277">
        <v>69188.92777566798</v>
      </c>
      <c r="S148" s="250">
        <v>648975.3149588564</v>
      </c>
      <c r="T148" s="385">
        <v>205956.3733154109</v>
      </c>
      <c r="U148" s="250">
        <v>1462975.3373626785</v>
      </c>
      <c r="V148" s="96">
        <v>14505.971793213645</v>
      </c>
      <c r="W148" s="287">
        <v>250262.30741132106</v>
      </c>
      <c r="X148" s="104">
        <v>181147</v>
      </c>
      <c r="Y148" s="265">
        <v>1585449</v>
      </c>
      <c r="Z148" s="104">
        <v>10502</v>
      </c>
      <c r="AA148" s="363">
        <v>39100</v>
      </c>
      <c r="AB148" s="385">
        <v>60976.98174</v>
      </c>
      <c r="AC148" s="250">
        <v>412702.47264</v>
      </c>
      <c r="AD148" s="96">
        <v>11881.87731</v>
      </c>
      <c r="AE148" s="287">
        <v>97920.19009</v>
      </c>
      <c r="AF148" s="385">
        <v>51126.94893959925</v>
      </c>
      <c r="AG148" s="250">
        <v>452565.3725350029</v>
      </c>
      <c r="AH148" s="96">
        <v>18115.215100401092</v>
      </c>
      <c r="AI148" s="287">
        <v>68541.6005493966</v>
      </c>
      <c r="AJ148" s="385">
        <v>64049.67600000001</v>
      </c>
      <c r="AK148" s="250">
        <v>295429.676</v>
      </c>
      <c r="AL148" s="96">
        <v>2095.152</v>
      </c>
      <c r="AM148" s="250">
        <v>7259.535</v>
      </c>
      <c r="AN148" s="385">
        <v>24549.445076</v>
      </c>
      <c r="AO148" s="250">
        <v>105784.09482503326</v>
      </c>
      <c r="AP148" s="96">
        <v>0</v>
      </c>
      <c r="AQ148" s="287">
        <v>0</v>
      </c>
      <c r="AR148" s="385">
        <v>135328.78088148846</v>
      </c>
      <c r="AS148" s="250">
        <v>381916.7400199866</v>
      </c>
      <c r="AT148" s="96">
        <v>5474.7729785115025</v>
      </c>
      <c r="AU148" s="287">
        <v>56887.93116047255</v>
      </c>
      <c r="AV148" s="96">
        <v>31508.668192764406</v>
      </c>
      <c r="AW148" s="250">
        <v>316748.1245074204</v>
      </c>
      <c r="AX148" s="96">
        <v>6303.377837564592</v>
      </c>
      <c r="AY148" s="287">
        <v>36829.411099996156</v>
      </c>
      <c r="AZ148" s="385">
        <v>486.7876</v>
      </c>
      <c r="BA148" s="250">
        <v>2048.855681936819</v>
      </c>
      <c r="BB148" s="96">
        <v>0</v>
      </c>
      <c r="BC148" s="287">
        <v>0</v>
      </c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:66" ht="12.75">
      <c r="A149" s="16">
        <v>146</v>
      </c>
      <c r="B149" s="61" t="s">
        <v>692</v>
      </c>
      <c r="C149" s="56">
        <v>477</v>
      </c>
      <c r="D149" s="20"/>
      <c r="E149" s="288" t="str">
        <f>VLOOKUP($A149&amp;E$1,TextDF,SprachwahlCode+1,FALSE)</f>
        <v>Bruttoergebnis der Betriebsrechnung  b)</v>
      </c>
      <c r="F149" s="67"/>
      <c r="G149" s="214"/>
      <c r="H149" s="289"/>
      <c r="I149" s="290">
        <f>MAX($J$3,$K$5)*U149+MAX($K$3,$K$5)*Y149+MAX($H$4,$K$5)*AC149+MAX($I$4,$K$5)*AG149+MAX($J$4,$K$5)*AK149+MAX($H$5,$K$5)*AS149+MAX($K$4,$K$5)*AO149+MAX($I$5,$K$5)*AW149+MAX($J$5,$K$5)*BA149</f>
        <v>2582304.1329429313</v>
      </c>
      <c r="J149" s="208"/>
      <c r="K149" s="290">
        <f>MAX($J$3,$K$5)*W149+MAX($K$3,$K$5)*AA149+MAX($H$4,$K$5)*AE149+MAX($I$4,$K$5)*AI149+MAX($J$4,$K$5)*AM149+MAX($H$5,$K$5)*AU149+MAX($K$4,$K$5)*AQ149+MAX($I$5,$K$5)*AY149+MAX($J$5,$K$5)*BC149</f>
        <v>563475.9209934386</v>
      </c>
      <c r="L149" s="98"/>
      <c r="M149" s="99"/>
      <c r="N149" s="99"/>
      <c r="O149" s="135"/>
      <c r="P149" s="289"/>
      <c r="Q149" s="290">
        <v>2792212.7571932906</v>
      </c>
      <c r="R149" s="208"/>
      <c r="S149" s="290">
        <v>457952.5574814036</v>
      </c>
      <c r="T149" s="449"/>
      <c r="U149" s="179">
        <v>1014169.8838277126</v>
      </c>
      <c r="V149" s="291"/>
      <c r="W149" s="292">
        <v>238500.1914622876</v>
      </c>
      <c r="X149" s="293"/>
      <c r="Y149" s="181">
        <v>755677</v>
      </c>
      <c r="Z149" s="293"/>
      <c r="AA149" s="364">
        <v>71833</v>
      </c>
      <c r="AB149" s="388"/>
      <c r="AC149" s="179">
        <v>246477.07519517193</v>
      </c>
      <c r="AD149" s="291"/>
      <c r="AE149" s="292">
        <v>57834.65425482816</v>
      </c>
      <c r="AF149" s="388"/>
      <c r="AG149" s="179">
        <v>256393.0052062741</v>
      </c>
      <c r="AH149" s="291"/>
      <c r="AI149" s="292">
        <v>77082.45055372638</v>
      </c>
      <c r="AJ149" s="388"/>
      <c r="AK149" s="179">
        <v>117572.36600000004</v>
      </c>
      <c r="AL149" s="291"/>
      <c r="AM149" s="179">
        <v>-862.1459999999988</v>
      </c>
      <c r="AN149" s="388"/>
      <c r="AO149" s="179">
        <v>44403.26053496676</v>
      </c>
      <c r="AP149" s="291"/>
      <c r="AQ149" s="292">
        <v>0</v>
      </c>
      <c r="AR149" s="388"/>
      <c r="AS149" s="179">
        <v>104157.93950022617</v>
      </c>
      <c r="AT149" s="291"/>
      <c r="AU149" s="292">
        <v>76575.13366859265</v>
      </c>
      <c r="AV149" s="455"/>
      <c r="AW149" s="179">
        <v>41304.93118857959</v>
      </c>
      <c r="AX149" s="291"/>
      <c r="AY149" s="292">
        <v>42512.63705400383</v>
      </c>
      <c r="AZ149" s="388"/>
      <c r="BA149" s="179">
        <v>2148.671490000013</v>
      </c>
      <c r="BB149" s="291"/>
      <c r="BC149" s="292">
        <v>0</v>
      </c>
      <c r="BD149" s="9"/>
      <c r="BE149" s="13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:66" ht="17.25" customHeight="1">
      <c r="A150" s="16">
        <v>147</v>
      </c>
      <c r="B150" s="61"/>
      <c r="C150" s="56"/>
      <c r="D150" s="20"/>
      <c r="E150" s="62" t="str">
        <f>VLOOKUP($A150&amp;E$1,TextDF,SprachwahlCode+1,FALSE)</f>
        <v>Äufnung (+) oder Auflösung (-) technischer Rückstellungen</v>
      </c>
      <c r="F150" s="67"/>
      <c r="G150" s="214"/>
      <c r="H150" s="282"/>
      <c r="I150" s="294"/>
      <c r="J150" s="208"/>
      <c r="K150" s="294"/>
      <c r="L150" s="98"/>
      <c r="M150" s="99"/>
      <c r="N150" s="99"/>
      <c r="O150" s="100"/>
      <c r="P150" s="282"/>
      <c r="Q150" s="294"/>
      <c r="R150" s="208"/>
      <c r="S150" s="294"/>
      <c r="T150" s="389"/>
      <c r="U150" s="140"/>
      <c r="V150" s="68"/>
      <c r="W150" s="114"/>
      <c r="X150" s="264"/>
      <c r="Y150" s="141"/>
      <c r="Z150" s="94"/>
      <c r="AA150" s="344"/>
      <c r="AB150" s="389"/>
      <c r="AC150" s="140"/>
      <c r="AD150" s="68"/>
      <c r="AE150" s="114"/>
      <c r="AF150" s="389"/>
      <c r="AG150" s="140"/>
      <c r="AH150" s="68"/>
      <c r="AI150" s="114"/>
      <c r="AJ150" s="389"/>
      <c r="AK150" s="140"/>
      <c r="AL150" s="68"/>
      <c r="AM150" s="140"/>
      <c r="AN150" s="389"/>
      <c r="AO150" s="140"/>
      <c r="AP150" s="68"/>
      <c r="AQ150" s="114"/>
      <c r="AR150" s="389"/>
      <c r="AS150" s="140"/>
      <c r="AT150" s="68"/>
      <c r="AU150" s="114"/>
      <c r="AV150" s="295"/>
      <c r="AW150" s="140"/>
      <c r="AX150" s="68"/>
      <c r="AY150" s="114"/>
      <c r="AZ150" s="389"/>
      <c r="BA150" s="140"/>
      <c r="BB150" s="68"/>
      <c r="BC150" s="114"/>
      <c r="BD150" s="9"/>
      <c r="BE150" s="13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:66" ht="12.75">
      <c r="A151" s="16">
        <v>148</v>
      </c>
      <c r="B151" s="61"/>
      <c r="C151" s="56"/>
      <c r="D151" s="20"/>
      <c r="E151" s="62" t="str">
        <f>VLOOKUP($A151&amp;E$1,TextDF,SprachwahlCode+1,FALSE)</f>
        <v>    im Sparprozess</v>
      </c>
      <c r="F151" s="67"/>
      <c r="G151" s="214"/>
      <c r="H151" s="296"/>
      <c r="I151" s="294"/>
      <c r="J151" s="208"/>
      <c r="K151" s="294"/>
      <c r="L151" s="297"/>
      <c r="M151" s="471" t="str">
        <f>VLOOKUP($A151&amp;M$1,TextDF,SprachwahlCode+1,FALSE)</f>
        <v>Zusammenzug</v>
      </c>
      <c r="N151" s="99"/>
      <c r="O151" s="100"/>
      <c r="P151" s="296"/>
      <c r="Q151" s="294"/>
      <c r="R151" s="208"/>
      <c r="S151" s="294"/>
      <c r="T151" s="390"/>
      <c r="U151" s="140"/>
      <c r="V151" s="68"/>
      <c r="W151" s="114"/>
      <c r="X151" s="264"/>
      <c r="Y151" s="141"/>
      <c r="Z151" s="94"/>
      <c r="AA151" s="344"/>
      <c r="AB151" s="390"/>
      <c r="AC151" s="140"/>
      <c r="AD151" s="68"/>
      <c r="AE151" s="114"/>
      <c r="AF151" s="390"/>
      <c r="AG151" s="140"/>
      <c r="AH151" s="68"/>
      <c r="AI151" s="114"/>
      <c r="AJ151" s="390"/>
      <c r="AK151" s="140"/>
      <c r="AL151" s="68"/>
      <c r="AM151" s="140"/>
      <c r="AN151" s="390"/>
      <c r="AO151" s="140"/>
      <c r="AP151" s="68"/>
      <c r="AQ151" s="114"/>
      <c r="AR151" s="390"/>
      <c r="AS151" s="140"/>
      <c r="AT151" s="68"/>
      <c r="AU151" s="114"/>
      <c r="AV151" s="291"/>
      <c r="AW151" s="140"/>
      <c r="AX151" s="68"/>
      <c r="AY151" s="114"/>
      <c r="AZ151" s="390"/>
      <c r="BA151" s="140"/>
      <c r="BB151" s="68"/>
      <c r="BC151" s="114"/>
      <c r="BD151" s="9"/>
      <c r="BE151" s="13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2.75">
      <c r="A152" s="16">
        <v>149</v>
      </c>
      <c r="B152" s="61" t="s">
        <v>693</v>
      </c>
      <c r="C152" s="56">
        <v>478</v>
      </c>
      <c r="D152" s="20"/>
      <c r="E152" s="20"/>
      <c r="F152" s="67" t="str">
        <f>VLOOKUP($A152&amp;F$1,TextDF,SprachwahlCode+1,FALSE)</f>
        <v>Langlebigkeitsrisiko</v>
      </c>
      <c r="G152" s="214"/>
      <c r="H152" s="273">
        <f>MAX($J$3,$K$5)*T152+MAX($K$3,$K$5)*X152+MAX($H$4,$K$5)*AB152+MAX($I$4,$K$5)*AF152+MAX($J$4,$K$5)*AJ152+MAX($H$5,$K$5)*AR152+MAX($K$4,$K$5)*AN152+MAX($I$5,$K$5)*AV152+MAX($J$5,$K$5)*AZ152</f>
        <v>738132.626458041</v>
      </c>
      <c r="I152" s="298"/>
      <c r="J152" s="96">
        <f>MAX($J$3,$K$5)*V152+MAX($K$3,$K$5)*Z152+MAX($H$4,$K$5)*AD152+MAX($I$4,$K$5)*AH152+MAX($J$4,$K$5)*AL152+MAX($H$5,$K$5)*AT152+MAX($K$4,$K$5)*AP152+MAX($I$5,$K$5)*AX152+MAX($J$5,$K$5)*BB152</f>
        <v>76820.11392573101</v>
      </c>
      <c r="K152" s="298"/>
      <c r="L152" s="457" t="str">
        <f>VLOOKUP($A152&amp;L$1,TextDF,SprachwahlCode+1,FALSE)</f>
        <v> Sparprozess</v>
      </c>
      <c r="M152" s="271">
        <f>H152+J152</f>
        <v>814952.7403837721</v>
      </c>
      <c r="N152" s="99"/>
      <c r="O152" s="100"/>
      <c r="P152" s="273">
        <v>1014946.3943042201</v>
      </c>
      <c r="Q152" s="298"/>
      <c r="R152" s="96">
        <v>70738.269023003</v>
      </c>
      <c r="S152" s="298"/>
      <c r="T152" s="273">
        <v>413690.503</v>
      </c>
      <c r="U152" s="299"/>
      <c r="V152" s="101">
        <v>66709.497</v>
      </c>
      <c r="W152" s="102"/>
      <c r="X152" s="82">
        <v>180000</v>
      </c>
      <c r="Y152" s="300"/>
      <c r="Z152" s="82">
        <v>0</v>
      </c>
      <c r="AA152" s="365"/>
      <c r="AB152" s="273">
        <v>41700</v>
      </c>
      <c r="AC152" s="299"/>
      <c r="AD152" s="101">
        <v>6000</v>
      </c>
      <c r="AE152" s="102"/>
      <c r="AF152" s="273">
        <v>59600</v>
      </c>
      <c r="AG152" s="299"/>
      <c r="AH152" s="101">
        <v>-1128.631</v>
      </c>
      <c r="AI152" s="102"/>
      <c r="AJ152" s="273">
        <v>-500</v>
      </c>
      <c r="AK152" s="299"/>
      <c r="AL152" s="101">
        <v>0</v>
      </c>
      <c r="AM152" s="299"/>
      <c r="AN152" s="273">
        <v>1800</v>
      </c>
      <c r="AO152" s="299"/>
      <c r="AP152" s="101">
        <v>0</v>
      </c>
      <c r="AQ152" s="102"/>
      <c r="AR152" s="273">
        <v>39790.09645804101</v>
      </c>
      <c r="AS152" s="299"/>
      <c r="AT152" s="101">
        <v>5239.247925730998</v>
      </c>
      <c r="AU152" s="102"/>
      <c r="AV152" s="101">
        <v>2052.027</v>
      </c>
      <c r="AW152" s="299"/>
      <c r="AX152" s="101">
        <v>0</v>
      </c>
      <c r="AY152" s="102"/>
      <c r="AZ152" s="273">
        <v>0</v>
      </c>
      <c r="BA152" s="299"/>
      <c r="BB152" s="101">
        <v>0</v>
      </c>
      <c r="BC152" s="102"/>
      <c r="BD152" s="9"/>
      <c r="BE152" s="13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:66" ht="12.75">
      <c r="A153" s="16">
        <v>150</v>
      </c>
      <c r="B153" s="61" t="s">
        <v>694</v>
      </c>
      <c r="C153" s="56">
        <v>479</v>
      </c>
      <c r="D153" s="20"/>
      <c r="E153" s="20"/>
      <c r="F153" s="75" t="str">
        <f>VLOOKUP($A153&amp;F$1,TextDF,SprachwahlCode+1,FALSE)</f>
        <v>Deckungslücken bei Rentenumwandlung</v>
      </c>
      <c r="G153" s="214"/>
      <c r="H153" s="273">
        <f>MAX($J$3,$K$5)*T153+MAX($K$3,$K$5)*X153+MAX($H$4,$K$5)*AB153+MAX($I$4,$K$5)*AF153+MAX($J$4,$K$5)*AJ153+MAX($H$5,$K$5)*AR153+MAX($K$4,$K$5)*AN153+MAX($I$5,$K$5)*AV153+MAX($J$5,$K$5)*AZ153</f>
        <v>582939.26139884</v>
      </c>
      <c r="I153" s="298"/>
      <c r="J153" s="101">
        <f>MAX($J$3,$K$5)*V153+MAX($K$3,$K$5)*Z153+MAX($H$4,$K$5)*AD153+MAX($I$4,$K$5)*AH153+MAX($J$4,$K$5)*AL153+MAX($H$5,$K$5)*AT153+MAX($K$4,$K$5)*AP153+MAX($I$5,$K$5)*AX153+MAX($J$5,$K$5)*BB153</f>
        <v>-27440.395539989036</v>
      </c>
      <c r="K153" s="298"/>
      <c r="L153" s="457" t="str">
        <f>VLOOKUP($A153&amp;L$1,TextDF,SprachwahlCode+1,FALSE)</f>
        <v> Sparprozess</v>
      </c>
      <c r="M153" s="271">
        <f>H153+J153</f>
        <v>555498.865858851</v>
      </c>
      <c r="N153" s="99"/>
      <c r="O153" s="100"/>
      <c r="P153" s="273">
        <v>522295.1319436666</v>
      </c>
      <c r="Q153" s="298"/>
      <c r="R153" s="101">
        <v>-19579.51833179055</v>
      </c>
      <c r="S153" s="298"/>
      <c r="T153" s="273">
        <v>278714.772</v>
      </c>
      <c r="U153" s="299"/>
      <c r="V153" s="101">
        <v>34485.228</v>
      </c>
      <c r="W153" s="102"/>
      <c r="X153" s="82">
        <v>70000</v>
      </c>
      <c r="Y153" s="300"/>
      <c r="Z153" s="82">
        <v>0</v>
      </c>
      <c r="AA153" s="366"/>
      <c r="AB153" s="273">
        <v>103650</v>
      </c>
      <c r="AC153" s="299"/>
      <c r="AD153" s="101">
        <v>-62650</v>
      </c>
      <c r="AE153" s="102"/>
      <c r="AF153" s="273">
        <v>108800</v>
      </c>
      <c r="AG153" s="299"/>
      <c r="AH153" s="101">
        <v>700</v>
      </c>
      <c r="AI153" s="102"/>
      <c r="AJ153" s="273">
        <v>24000</v>
      </c>
      <c r="AK153" s="299"/>
      <c r="AL153" s="101">
        <v>-1000</v>
      </c>
      <c r="AM153" s="299"/>
      <c r="AN153" s="273">
        <v>12600</v>
      </c>
      <c r="AO153" s="299"/>
      <c r="AP153" s="101">
        <v>0</v>
      </c>
      <c r="AQ153" s="102"/>
      <c r="AR153" s="273">
        <v>-14849.879101159937</v>
      </c>
      <c r="AS153" s="299"/>
      <c r="AT153" s="101">
        <v>1024.3764600109607</v>
      </c>
      <c r="AU153" s="102"/>
      <c r="AV153" s="101">
        <v>0</v>
      </c>
      <c r="AW153" s="299"/>
      <c r="AX153" s="101">
        <v>0</v>
      </c>
      <c r="AY153" s="102"/>
      <c r="AZ153" s="273">
        <v>24.3685</v>
      </c>
      <c r="BA153" s="299"/>
      <c r="BB153" s="101">
        <v>0</v>
      </c>
      <c r="BC153" s="102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2.75">
      <c r="A154" s="16">
        <v>151</v>
      </c>
      <c r="B154" s="61" t="s">
        <v>695</v>
      </c>
      <c r="C154" s="56">
        <v>484</v>
      </c>
      <c r="D154" s="20"/>
      <c r="E154" s="20"/>
      <c r="F154" s="75" t="str">
        <f>VLOOKUP($A154&amp;F$1,TextDF,SprachwahlCode+1,FALSE)</f>
        <v>Zinsgarantien</v>
      </c>
      <c r="G154" s="214"/>
      <c r="H154" s="273">
        <f>MAX($J$3,$K$5)*T154+MAX($K$3,$K$5)*X154+MAX($H$4,$K$5)*AB154+MAX($I$4,$K$5)*AF154+MAX($J$4,$K$5)*AJ154+MAX($H$5,$K$5)*AR154+MAX($K$4,$K$5)*AN154+MAX($I$5,$K$5)*AV154+MAX($J$5,$K$5)*AZ154</f>
        <v>161480.01814</v>
      </c>
      <c r="I154" s="298"/>
      <c r="J154" s="101">
        <f>MAX($J$3,$K$5)*V154+MAX($K$3,$K$5)*Z154+MAX($H$4,$K$5)*AD154+MAX($I$4,$K$5)*AH154+MAX($J$4,$K$5)*AL154+MAX($H$5,$K$5)*AT154+MAX($K$4,$K$5)*AP154+MAX($I$5,$K$5)*AX154+MAX($J$5,$K$5)*BB154</f>
        <v>63246.267400000004</v>
      </c>
      <c r="K154" s="298"/>
      <c r="L154" s="457" t="str">
        <f>VLOOKUP($A154&amp;L$1,TextDF,SprachwahlCode+1,FALSE)</f>
        <v> Sparprozess</v>
      </c>
      <c r="M154" s="271">
        <f>H154+J154</f>
        <v>224726.28554</v>
      </c>
      <c r="N154" s="99"/>
      <c r="O154" s="100"/>
      <c r="P154" s="273">
        <v>-93769.78484000001</v>
      </c>
      <c r="Q154" s="298"/>
      <c r="R154" s="101">
        <v>21829.696599999996</v>
      </c>
      <c r="S154" s="298"/>
      <c r="T154" s="273">
        <v>0</v>
      </c>
      <c r="U154" s="299"/>
      <c r="V154" s="101">
        <v>0</v>
      </c>
      <c r="W154" s="102"/>
      <c r="X154" s="82">
        <v>0</v>
      </c>
      <c r="Y154" s="300"/>
      <c r="Z154" s="82">
        <v>0</v>
      </c>
      <c r="AA154" s="366"/>
      <c r="AB154" s="273">
        <v>32000</v>
      </c>
      <c r="AC154" s="299"/>
      <c r="AD154" s="101">
        <v>30000</v>
      </c>
      <c r="AE154" s="102"/>
      <c r="AF154" s="273">
        <v>2700</v>
      </c>
      <c r="AG154" s="299"/>
      <c r="AH154" s="101">
        <v>0</v>
      </c>
      <c r="AI154" s="102"/>
      <c r="AJ154" s="273">
        <v>62000</v>
      </c>
      <c r="AK154" s="299"/>
      <c r="AL154" s="101">
        <v>1500</v>
      </c>
      <c r="AM154" s="299"/>
      <c r="AN154" s="273">
        <v>23250</v>
      </c>
      <c r="AO154" s="299"/>
      <c r="AP154" s="101">
        <v>0</v>
      </c>
      <c r="AQ154" s="102"/>
      <c r="AR154" s="273">
        <v>0</v>
      </c>
      <c r="AS154" s="299"/>
      <c r="AT154" s="101">
        <v>0</v>
      </c>
      <c r="AU154" s="102"/>
      <c r="AV154" s="101">
        <v>39043.57224000001</v>
      </c>
      <c r="AW154" s="299"/>
      <c r="AX154" s="101">
        <v>31746.267400000004</v>
      </c>
      <c r="AY154" s="102"/>
      <c r="AZ154" s="273">
        <v>2486.4458999999997</v>
      </c>
      <c r="BA154" s="299"/>
      <c r="BB154" s="101">
        <v>0</v>
      </c>
      <c r="BC154" s="102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6" ht="12.75">
      <c r="A155" s="16">
        <v>152</v>
      </c>
      <c r="B155" s="61" t="s">
        <v>696</v>
      </c>
      <c r="C155" s="56">
        <v>483</v>
      </c>
      <c r="D155" s="20"/>
      <c r="E155" s="20"/>
      <c r="F155" s="75" t="str">
        <f>VLOOKUP($A155&amp;F$1,TextDF,SprachwahlCode+1,FALSE)</f>
        <v>Wertschwankungen Kapitalanlagen</v>
      </c>
      <c r="G155" s="214"/>
      <c r="H155" s="273">
        <f>MAX($J$3,$K$5)*T155+MAX($K$3,$K$5)*X155+MAX($H$4,$K$5)*AB155+MAX($I$4,$K$5)*AF155+MAX($J$4,$K$5)*AJ155+MAX($H$5,$K$5)*AR155+MAX($K$4,$K$5)*AN155+MAX($I$5,$K$5)*AV155+MAX($J$5,$K$5)*AZ155</f>
        <v>-34545</v>
      </c>
      <c r="I155" s="298"/>
      <c r="J155" s="101">
        <f>MAX($J$3,$K$5)*V155+MAX($K$3,$K$5)*Z155+MAX($H$4,$K$5)*AD155+MAX($I$4,$K$5)*AH155+MAX($J$4,$K$5)*AL155+MAX($H$5,$K$5)*AT155+MAX($K$4,$K$5)*AP155+MAX($I$5,$K$5)*AX155+MAX($J$5,$K$5)*BB155</f>
        <v>-6800</v>
      </c>
      <c r="K155" s="298"/>
      <c r="L155" s="457" t="str">
        <f>VLOOKUP($A155&amp;L$1,TextDF,SprachwahlCode+1,FALSE)</f>
        <v> Sparprozess</v>
      </c>
      <c r="M155" s="271">
        <f>H155+J155</f>
        <v>-41345</v>
      </c>
      <c r="N155" s="99"/>
      <c r="O155" s="100"/>
      <c r="P155" s="273">
        <v>1000</v>
      </c>
      <c r="Q155" s="298"/>
      <c r="R155" s="101">
        <v>-8000</v>
      </c>
      <c r="S155" s="298"/>
      <c r="T155" s="273">
        <v>0</v>
      </c>
      <c r="U155" s="299"/>
      <c r="V155" s="101">
        <v>0</v>
      </c>
      <c r="W155" s="102"/>
      <c r="X155" s="82">
        <v>0</v>
      </c>
      <c r="Y155" s="300"/>
      <c r="Z155" s="82">
        <v>0</v>
      </c>
      <c r="AA155" s="366"/>
      <c r="AB155" s="273">
        <v>0</v>
      </c>
      <c r="AC155" s="299"/>
      <c r="AD155" s="101">
        <v>7000</v>
      </c>
      <c r="AE155" s="102"/>
      <c r="AF155" s="273">
        <v>0</v>
      </c>
      <c r="AG155" s="299"/>
      <c r="AH155" s="101">
        <v>0</v>
      </c>
      <c r="AI155" s="102"/>
      <c r="AJ155" s="273">
        <v>-34145</v>
      </c>
      <c r="AK155" s="299"/>
      <c r="AL155" s="101">
        <v>-1800</v>
      </c>
      <c r="AM155" s="299"/>
      <c r="AN155" s="273">
        <v>0</v>
      </c>
      <c r="AO155" s="299"/>
      <c r="AP155" s="101">
        <v>0</v>
      </c>
      <c r="AQ155" s="102"/>
      <c r="AR155" s="273">
        <v>0</v>
      </c>
      <c r="AS155" s="299"/>
      <c r="AT155" s="101">
        <v>0</v>
      </c>
      <c r="AU155" s="102"/>
      <c r="AV155" s="101">
        <v>0</v>
      </c>
      <c r="AW155" s="299"/>
      <c r="AX155" s="101">
        <v>-12000</v>
      </c>
      <c r="AY155" s="102"/>
      <c r="AZ155" s="273">
        <v>-400</v>
      </c>
      <c r="BA155" s="299"/>
      <c r="BB155" s="101">
        <v>0</v>
      </c>
      <c r="BC155" s="102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2.75">
      <c r="A156" s="16">
        <v>153</v>
      </c>
      <c r="B156" s="61"/>
      <c r="C156" s="56"/>
      <c r="D156" s="20"/>
      <c r="E156" s="62" t="str">
        <f>VLOOKUP($A156&amp;E$1,TextDF,SprachwahlCode+1,FALSE)</f>
        <v>    im Risikoprozess</v>
      </c>
      <c r="F156" s="67"/>
      <c r="G156" s="214"/>
      <c r="H156" s="296"/>
      <c r="I156" s="294"/>
      <c r="J156" s="301"/>
      <c r="K156" s="294"/>
      <c r="L156" s="302"/>
      <c r="M156" s="99"/>
      <c r="N156" s="99"/>
      <c r="O156" s="100"/>
      <c r="P156" s="296"/>
      <c r="Q156" s="294"/>
      <c r="R156" s="301"/>
      <c r="S156" s="294"/>
      <c r="T156" s="390"/>
      <c r="U156" s="140"/>
      <c r="V156" s="68"/>
      <c r="W156" s="114"/>
      <c r="X156" s="264"/>
      <c r="Y156" s="141"/>
      <c r="Z156" s="94"/>
      <c r="AA156" s="344"/>
      <c r="AB156" s="390"/>
      <c r="AC156" s="140"/>
      <c r="AD156" s="68"/>
      <c r="AE156" s="114"/>
      <c r="AF156" s="390"/>
      <c r="AG156" s="140"/>
      <c r="AH156" s="68"/>
      <c r="AI156" s="114"/>
      <c r="AJ156" s="390"/>
      <c r="AK156" s="140"/>
      <c r="AL156" s="68"/>
      <c r="AM156" s="140"/>
      <c r="AN156" s="390"/>
      <c r="AO156" s="140"/>
      <c r="AP156" s="68"/>
      <c r="AQ156" s="114"/>
      <c r="AR156" s="390"/>
      <c r="AS156" s="140"/>
      <c r="AT156" s="68"/>
      <c r="AU156" s="114"/>
      <c r="AV156" s="291"/>
      <c r="AW156" s="140"/>
      <c r="AX156" s="68"/>
      <c r="AY156" s="114"/>
      <c r="AZ156" s="390"/>
      <c r="BA156" s="140"/>
      <c r="BB156" s="68"/>
      <c r="BC156" s="114"/>
      <c r="BD156" s="9"/>
      <c r="BE156" s="13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:66" ht="12.75">
      <c r="A157" s="16">
        <v>154</v>
      </c>
      <c r="B157" s="61" t="s">
        <v>697</v>
      </c>
      <c r="C157" s="56">
        <v>480</v>
      </c>
      <c r="D157" s="20"/>
      <c r="E157" s="20"/>
      <c r="F157" s="75" t="str">
        <f>VLOOKUP($A157&amp;F$1,TextDF,SprachwahlCode+1,FALSE)</f>
        <v>Gemeldete noch nicht erledigte Versicherungsfälle  c)</v>
      </c>
      <c r="G157" s="214"/>
      <c r="H157" s="273">
        <f>MAX($J$3,$K$5)*T157+MAX($K$3,$K$5)*X157+MAX($H$4,$K$5)*AB157+MAX($I$4,$K$5)*AF157+MAX($J$4,$K$5)*AJ157+MAX($H$5,$K$5)*AR157+MAX($K$4,$K$5)*AN157+MAX($I$5,$K$5)*AV157+MAX($J$5,$K$5)*AZ157</f>
        <v>21324.396898194973</v>
      </c>
      <c r="I157" s="285"/>
      <c r="J157" s="101">
        <f>MAX($J$3,$K$5)*V157+MAX($K$3,$K$5)*Z157+MAX($H$4,$K$5)*AD157+MAX($I$4,$K$5)*AH157+MAX($J$4,$K$5)*AL157+MAX($H$5,$K$5)*AT157+MAX($K$4,$K$5)*AP157+MAX($I$5,$K$5)*AX157+MAX($J$5,$K$5)*BB157</f>
        <v>9334.969044387997</v>
      </c>
      <c r="K157" s="298"/>
      <c r="L157" s="457" t="str">
        <f>VLOOKUP($A157&amp;L$1,TextDF,SprachwahlCode+1,FALSE)</f>
        <v> Risikoprozess</v>
      </c>
      <c r="M157" s="271">
        <f>H157+J157</f>
        <v>30659.36594258297</v>
      </c>
      <c r="N157" s="99"/>
      <c r="O157" s="100"/>
      <c r="P157" s="273">
        <v>258941.58541328803</v>
      </c>
      <c r="Q157" s="285"/>
      <c r="R157" s="101">
        <v>21887.80999217</v>
      </c>
      <c r="S157" s="298"/>
      <c r="T157" s="273">
        <v>14876.592</v>
      </c>
      <c r="U157" s="286"/>
      <c r="V157" s="101">
        <v>1623.408</v>
      </c>
      <c r="W157" s="102"/>
      <c r="X157" s="82">
        <v>22954</v>
      </c>
      <c r="Y157" s="300"/>
      <c r="Z157" s="82">
        <v>11590</v>
      </c>
      <c r="AA157" s="366"/>
      <c r="AB157" s="273">
        <v>0</v>
      </c>
      <c r="AC157" s="286"/>
      <c r="AD157" s="101">
        <v>0</v>
      </c>
      <c r="AE157" s="102"/>
      <c r="AF157" s="273">
        <v>-14900</v>
      </c>
      <c r="AG157" s="286"/>
      <c r="AH157" s="101">
        <v>-5188.349</v>
      </c>
      <c r="AI157" s="102"/>
      <c r="AJ157" s="273">
        <v>0</v>
      </c>
      <c r="AK157" s="286"/>
      <c r="AL157" s="101">
        <v>0</v>
      </c>
      <c r="AM157" s="299"/>
      <c r="AN157" s="273">
        <v>-697.217</v>
      </c>
      <c r="AO157" s="286"/>
      <c r="AP157" s="101">
        <v>0</v>
      </c>
      <c r="AQ157" s="102"/>
      <c r="AR157" s="273">
        <v>-908.9781018050313</v>
      </c>
      <c r="AS157" s="286"/>
      <c r="AT157" s="101">
        <v>1309.9100443879986</v>
      </c>
      <c r="AU157" s="102"/>
      <c r="AV157" s="101">
        <v>0</v>
      </c>
      <c r="AW157" s="286"/>
      <c r="AX157" s="101">
        <v>0</v>
      </c>
      <c r="AY157" s="102"/>
      <c r="AZ157" s="273">
        <v>0</v>
      </c>
      <c r="BA157" s="286"/>
      <c r="BB157" s="101">
        <v>0</v>
      </c>
      <c r="BC157" s="102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:66" ht="12.75">
      <c r="A158" s="16">
        <v>155</v>
      </c>
      <c r="B158" s="61" t="s">
        <v>698</v>
      </c>
      <c r="C158" s="56">
        <v>481</v>
      </c>
      <c r="D158" s="20"/>
      <c r="E158" s="20"/>
      <c r="F158" s="75" t="str">
        <f>VLOOKUP($A158&amp;F$1,TextDF,SprachwahlCode+1,FALSE)</f>
        <v>Eingetretene noch nicht gemeldete Versicherungsfälle</v>
      </c>
      <c r="G158" s="214"/>
      <c r="H158" s="273">
        <f>MAX($J$3,$K$5)*T158+MAX($K$3,$K$5)*X158+MAX($H$4,$K$5)*AB158+MAX($I$4,$K$5)*AF158+MAX($J$4,$K$5)*AJ158+MAX($H$5,$K$5)*AR158+MAX($K$4,$K$5)*AN158+MAX($I$5,$K$5)*AV158+MAX($J$5,$K$5)*AZ158</f>
        <v>-3619.315243489309</v>
      </c>
      <c r="I158" s="298"/>
      <c r="J158" s="101">
        <f>MAX($J$3,$K$5)*V158+MAX($K$3,$K$5)*Z158+MAX($H$4,$K$5)*AD158+MAX($I$4,$K$5)*AH158+MAX($J$4,$K$5)*AL158+MAX($H$5,$K$5)*AT158+MAX($K$4,$K$5)*AP158+MAX($I$5,$K$5)*AX158+MAX($J$5,$K$5)*BB158</f>
        <v>13954.198497406012</v>
      </c>
      <c r="K158" s="298"/>
      <c r="L158" s="457" t="str">
        <f>VLOOKUP($A158&amp;L$1,TextDF,SprachwahlCode+1,FALSE)</f>
        <v> Risikoprozess</v>
      </c>
      <c r="M158" s="271">
        <f>H158+J158</f>
        <v>10334.883253916703</v>
      </c>
      <c r="N158" s="99"/>
      <c r="O158" s="100"/>
      <c r="P158" s="273">
        <v>-62526.442806117775</v>
      </c>
      <c r="Q158" s="298"/>
      <c r="R158" s="101">
        <v>-16930.27635659676</v>
      </c>
      <c r="S158" s="298"/>
      <c r="T158" s="273">
        <v>1883.5918380029213</v>
      </c>
      <c r="U158" s="299"/>
      <c r="V158" s="101">
        <v>416.40816199707865</v>
      </c>
      <c r="W158" s="102"/>
      <c r="X158" s="82">
        <v>0</v>
      </c>
      <c r="Y158" s="300"/>
      <c r="Z158" s="82">
        <v>0</v>
      </c>
      <c r="AA158" s="366"/>
      <c r="AB158" s="273">
        <v>3800</v>
      </c>
      <c r="AC158" s="299"/>
      <c r="AD158" s="101">
        <v>2100</v>
      </c>
      <c r="AE158" s="102"/>
      <c r="AF158" s="273">
        <v>0</v>
      </c>
      <c r="AG158" s="299"/>
      <c r="AH158" s="101">
        <v>0</v>
      </c>
      <c r="AI158" s="102"/>
      <c r="AJ158" s="273">
        <v>0</v>
      </c>
      <c r="AK158" s="299"/>
      <c r="AL158" s="101">
        <v>0</v>
      </c>
      <c r="AM158" s="299"/>
      <c r="AN158" s="273">
        <v>-6868.017</v>
      </c>
      <c r="AO158" s="299"/>
      <c r="AP158" s="101">
        <v>0</v>
      </c>
      <c r="AQ158" s="102"/>
      <c r="AR158" s="273">
        <v>-2434.890081492231</v>
      </c>
      <c r="AS158" s="299"/>
      <c r="AT158" s="101">
        <v>11437.790335408934</v>
      </c>
      <c r="AU158" s="102"/>
      <c r="AV158" s="101">
        <v>0</v>
      </c>
      <c r="AW158" s="299"/>
      <c r="AX158" s="101">
        <v>0</v>
      </c>
      <c r="AY158" s="102"/>
      <c r="AZ158" s="273">
        <v>0</v>
      </c>
      <c r="BA158" s="299"/>
      <c r="BB158" s="101">
        <v>0</v>
      </c>
      <c r="BC158" s="102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:66" ht="12.75">
      <c r="A159" s="16">
        <v>156</v>
      </c>
      <c r="B159" s="61" t="s">
        <v>699</v>
      </c>
      <c r="C159" s="56">
        <v>482</v>
      </c>
      <c r="D159" s="20"/>
      <c r="E159" s="20"/>
      <c r="F159" s="75" t="str">
        <f>VLOOKUP($A159&amp;F$1,TextDF,SprachwahlCode+1,FALSE)</f>
        <v>Schadenschwankungen</v>
      </c>
      <c r="G159" s="214"/>
      <c r="H159" s="273">
        <f>MAX($J$3,$K$5)*T159+MAX($K$3,$K$5)*X159+MAX($H$4,$K$5)*AB159+MAX($I$4,$K$5)*AF159+MAX($J$4,$K$5)*AJ159+MAX($H$5,$K$5)*AR159+MAX($K$4,$K$5)*AN159+MAX($I$5,$K$5)*AV159+MAX($J$5,$K$5)*AZ159</f>
        <v>77048.46735874836</v>
      </c>
      <c r="I159" s="298"/>
      <c r="J159" s="101">
        <f>MAX($J$3,$K$5)*V159+MAX($K$3,$K$5)*Z159+MAX($H$4,$K$5)*AD159+MAX($I$4,$K$5)*AH159+MAX($J$4,$K$5)*AL159+MAX($H$5,$K$5)*AT159+MAX($K$4,$K$5)*AP159+MAX($I$5,$K$5)*AX159+MAX($J$5,$K$5)*BB159</f>
        <v>-13050.843284853183</v>
      </c>
      <c r="K159" s="298"/>
      <c r="L159" s="457" t="str">
        <f>VLOOKUP($A159&amp;L$1,TextDF,SprachwahlCode+1,FALSE)</f>
        <v> Risikoprozess</v>
      </c>
      <c r="M159" s="271">
        <f>H159+J159</f>
        <v>63997.624073895175</v>
      </c>
      <c r="N159" s="303"/>
      <c r="O159" s="304"/>
      <c r="P159" s="273">
        <v>22776.043976072804</v>
      </c>
      <c r="Q159" s="298"/>
      <c r="R159" s="101">
        <v>-7345.969762106762</v>
      </c>
      <c r="S159" s="298"/>
      <c r="T159" s="273">
        <v>-17392.33</v>
      </c>
      <c r="U159" s="299"/>
      <c r="V159" s="101">
        <v>-12807.67</v>
      </c>
      <c r="W159" s="102"/>
      <c r="X159" s="82">
        <v>50000</v>
      </c>
      <c r="Y159" s="300"/>
      <c r="Z159" s="82">
        <v>0</v>
      </c>
      <c r="AA159" s="366"/>
      <c r="AB159" s="273">
        <v>0</v>
      </c>
      <c r="AC159" s="299"/>
      <c r="AD159" s="101">
        <v>0</v>
      </c>
      <c r="AE159" s="102"/>
      <c r="AF159" s="273">
        <v>0</v>
      </c>
      <c r="AG159" s="299"/>
      <c r="AH159" s="101">
        <v>0</v>
      </c>
      <c r="AI159" s="102"/>
      <c r="AJ159" s="273">
        <v>0</v>
      </c>
      <c r="AK159" s="299"/>
      <c r="AL159" s="101">
        <v>-412.675</v>
      </c>
      <c r="AM159" s="299"/>
      <c r="AN159" s="273">
        <v>0</v>
      </c>
      <c r="AO159" s="299"/>
      <c r="AP159" s="101">
        <v>0</v>
      </c>
      <c r="AQ159" s="102"/>
      <c r="AR159" s="273">
        <v>44440.79735874836</v>
      </c>
      <c r="AS159" s="299"/>
      <c r="AT159" s="101">
        <v>6159.812915146816</v>
      </c>
      <c r="AU159" s="102"/>
      <c r="AV159" s="101">
        <v>0</v>
      </c>
      <c r="AW159" s="299"/>
      <c r="AX159" s="101">
        <v>-5990.311199999999</v>
      </c>
      <c r="AY159" s="102"/>
      <c r="AZ159" s="273">
        <v>0</v>
      </c>
      <c r="BA159" s="299"/>
      <c r="BB159" s="101">
        <v>0</v>
      </c>
      <c r="BC159" s="102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:66" ht="13.5" thickBot="1">
      <c r="A160" s="16">
        <v>157</v>
      </c>
      <c r="B160" s="61" t="s">
        <v>700</v>
      </c>
      <c r="C160" s="56">
        <v>485</v>
      </c>
      <c r="D160" s="20"/>
      <c r="E160" s="68"/>
      <c r="F160" s="75" t="str">
        <f>VLOOKUP($A160&amp;F$1,TextDF,SprachwahlCode+1,FALSE)</f>
        <v>Tarifumstellungen und Tarifsanierungen</v>
      </c>
      <c r="G160" s="214"/>
      <c r="H160" s="305">
        <f>MAX($J$3,$K$5)*T160+MAX($K$3,$K$5)*X160+MAX($H$4,$K$5)*AB160+MAX($I$4,$K$5)*AF160+MAX($J$4,$K$5)*AJ160+MAX($H$5,$K$5)*AR160+MAX($K$4,$K$5)*AN160+MAX($I$5,$K$5)*AV160+MAX($J$5,$K$5)*AZ160</f>
        <v>-7364.985808594369</v>
      </c>
      <c r="I160" s="211">
        <f>MAX($J$3,$K$5)*U160+MAX($K$3,$K$5)*Y160+MAX($H$4,$K$5)*AC160+MAX($I$4,$K$5)*AG160+MAX($J$4,$K$5)*AK160+MAX($H$5,$K$5)*AS160+MAX($K$4,$K$5)*AO160+MAX($I$5,$K$5)*AW160+MAX($J$5,$K$5)*BA160</f>
        <v>1535395.4692017408</v>
      </c>
      <c r="J160" s="105">
        <f>MAX($J$3,$K$5)*V160+MAX($K$3,$K$5)*Z160+MAX($H$4,$K$5)*AD160+MAX($I$4,$K$5)*AH160+MAX($J$4,$K$5)*AL160+MAX($H$5,$K$5)*AT160+MAX($K$4,$K$5)*AP160+MAX($I$5,$K$5)*AX160+MAX($J$5,$K$5)*BB160</f>
        <v>-161.6595870997496</v>
      </c>
      <c r="K160" s="276">
        <f>MAX($J$3,$K$5)*W160+MAX($K$3,$K$5)*AA160+MAX($H$4,$K$5)*AE160+MAX($I$4,$K$5)*AI160+MAX($J$4,$K$5)*AM160+MAX($H$5,$K$5)*AU160+MAX($K$4,$K$5)*AQ160+MAX($I$5,$K$5)*AY160+MAX($J$5,$K$5)*BC160</f>
        <v>115902.65045558305</v>
      </c>
      <c r="L160" s="457" t="str">
        <f>VLOOKUP($A160&amp;L$1,TextDF,SprachwahlCode+1,FALSE)</f>
        <v> Risikoprozess</v>
      </c>
      <c r="M160" s="271">
        <f>H160+J160</f>
        <v>-7526.645395694119</v>
      </c>
      <c r="N160" s="134"/>
      <c r="O160" s="135"/>
      <c r="P160" s="305">
        <v>67591.50446197478</v>
      </c>
      <c r="Q160" s="211">
        <v>1731254.4324531045</v>
      </c>
      <c r="R160" s="105">
        <v>3206.195409663069</v>
      </c>
      <c r="S160" s="276">
        <v>65806.20657434198</v>
      </c>
      <c r="T160" s="305">
        <v>0</v>
      </c>
      <c r="U160" s="211">
        <v>691773.1288380029</v>
      </c>
      <c r="V160" s="105">
        <v>0</v>
      </c>
      <c r="W160" s="278">
        <v>90426.87116199709</v>
      </c>
      <c r="X160" s="86">
        <v>0</v>
      </c>
      <c r="Y160" s="306">
        <v>322954</v>
      </c>
      <c r="Z160" s="86">
        <v>0</v>
      </c>
      <c r="AA160" s="367">
        <v>11590</v>
      </c>
      <c r="AB160" s="305">
        <v>0</v>
      </c>
      <c r="AC160" s="211">
        <v>181150</v>
      </c>
      <c r="AD160" s="105">
        <v>0</v>
      </c>
      <c r="AE160" s="278">
        <v>-17550</v>
      </c>
      <c r="AF160" s="305">
        <v>0</v>
      </c>
      <c r="AG160" s="211">
        <v>156200</v>
      </c>
      <c r="AH160" s="105">
        <v>0</v>
      </c>
      <c r="AI160" s="278">
        <v>-5616.9800000000005</v>
      </c>
      <c r="AJ160" s="305">
        <v>0</v>
      </c>
      <c r="AK160" s="211">
        <v>51355</v>
      </c>
      <c r="AL160" s="105">
        <v>0</v>
      </c>
      <c r="AM160" s="276">
        <v>-1712.6750000000002</v>
      </c>
      <c r="AN160" s="305">
        <v>2800</v>
      </c>
      <c r="AO160" s="211">
        <v>32884.766</v>
      </c>
      <c r="AP160" s="105">
        <v>0</v>
      </c>
      <c r="AQ160" s="278">
        <v>0</v>
      </c>
      <c r="AR160" s="305">
        <v>-10164.985808594369</v>
      </c>
      <c r="AS160" s="211">
        <v>55872.16072373779</v>
      </c>
      <c r="AT160" s="105">
        <v>-161.6595870997496</v>
      </c>
      <c r="AU160" s="278">
        <v>25009.47809358596</v>
      </c>
      <c r="AV160" s="105">
        <v>0</v>
      </c>
      <c r="AW160" s="211">
        <v>41095.59924000001</v>
      </c>
      <c r="AX160" s="105">
        <v>0</v>
      </c>
      <c r="AY160" s="278">
        <v>13755.956200000004</v>
      </c>
      <c r="AZ160" s="305">
        <v>0</v>
      </c>
      <c r="BA160" s="211">
        <v>2110.8143999999998</v>
      </c>
      <c r="BB160" s="105">
        <v>0</v>
      </c>
      <c r="BC160" s="278">
        <v>0</v>
      </c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ht="12.75" customHeight="1">
      <c r="A161" s="16">
        <v>158</v>
      </c>
      <c r="B161" s="61" t="s">
        <v>701</v>
      </c>
      <c r="C161" s="56">
        <v>486</v>
      </c>
      <c r="D161" s="20"/>
      <c r="E161" s="67" t="str">
        <f>VLOOKUP($A161&amp;E$1,TextDF,SprachwahlCode+1,FALSE)</f>
        <v>Kosten für zusätzlich aufgenommenes Risikokapital</v>
      </c>
      <c r="F161" s="75"/>
      <c r="G161" s="67"/>
      <c r="H161" s="307"/>
      <c r="I161" s="211">
        <f>MAX($J$3,$K$5)*U161+MAX($K$3,$K$5)*Y161+MAX($H$4,$K$5)*AC161+MAX($I$4,$K$5)*AG161+MAX($J$4,$K$5)*AK161+MAX($H$5,$K$5)*AS161+MAX($K$4,$K$5)*AO161+MAX($I$5,$K$5)*AW161+MAX($J$5,$K$5)*BA161</f>
        <v>0</v>
      </c>
      <c r="J161" s="223"/>
      <c r="K161" s="208"/>
      <c r="L161" s="308"/>
      <c r="M161" s="303"/>
      <c r="N161" s="303"/>
      <c r="O161" s="304"/>
      <c r="P161" s="307"/>
      <c r="Q161" s="211">
        <v>0</v>
      </c>
      <c r="R161" s="223"/>
      <c r="S161" s="208"/>
      <c r="T161" s="258"/>
      <c r="U161" s="211">
        <v>0</v>
      </c>
      <c r="V161" s="67"/>
      <c r="W161" s="136"/>
      <c r="X161" s="72"/>
      <c r="Y161" s="306">
        <v>0</v>
      </c>
      <c r="Z161" s="72"/>
      <c r="AA161" s="345"/>
      <c r="AB161" s="258"/>
      <c r="AC161" s="211">
        <v>0</v>
      </c>
      <c r="AD161" s="67"/>
      <c r="AE161" s="136"/>
      <c r="AF161" s="258"/>
      <c r="AG161" s="211">
        <v>0</v>
      </c>
      <c r="AH161" s="67"/>
      <c r="AI161" s="136"/>
      <c r="AJ161" s="258"/>
      <c r="AK161" s="211">
        <v>0</v>
      </c>
      <c r="AL161" s="67"/>
      <c r="AM161" s="68"/>
      <c r="AN161" s="258"/>
      <c r="AO161" s="211">
        <v>0</v>
      </c>
      <c r="AP161" s="67"/>
      <c r="AQ161" s="136"/>
      <c r="AR161" s="258"/>
      <c r="AS161" s="211">
        <v>0</v>
      </c>
      <c r="AT161" s="67"/>
      <c r="AU161" s="136"/>
      <c r="AV161" s="67"/>
      <c r="AW161" s="211">
        <v>0</v>
      </c>
      <c r="AX161" s="67"/>
      <c r="AY161" s="136"/>
      <c r="AZ161" s="258"/>
      <c r="BA161" s="211">
        <v>0</v>
      </c>
      <c r="BB161" s="67"/>
      <c r="BC161" s="136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ht="13.5" thickBot="1">
      <c r="A162" s="16">
        <v>159</v>
      </c>
      <c r="B162" s="61" t="s">
        <v>702</v>
      </c>
      <c r="C162" s="56">
        <v>487</v>
      </c>
      <c r="D162" s="20"/>
      <c r="E162" s="75" t="str">
        <f>VLOOKUP($A162&amp;E$1,TextDF,SprachwahlCode+1,FALSE)</f>
        <v>Zuweisung an den Überschussfonds</v>
      </c>
      <c r="F162" s="75"/>
      <c r="G162" s="75"/>
      <c r="H162" s="309"/>
      <c r="I162" s="211">
        <f>MAX($J$3,$K$5)*U162+MAX($K$3,$K$5)*Y162+MAX($H$4,$K$5)*AC162+MAX($I$4,$K$5)*AG162+MAX($J$4,$K$5)*AK162+MAX($H$5,$K$5)*AS162+MAX($K$4,$K$5)*AO162+MAX($I$5,$K$5)*AW162+MAX($J$5,$K$5)*BA162</f>
        <v>470568.46150939394</v>
      </c>
      <c r="J162" s="194"/>
      <c r="K162" s="338">
        <f>MAX($J$3,$K$5)*W162+MAX($K$3,$K$5)*AA162+MAX($H$4,$K$5)*AE162+MAX($I$4,$K$5)*AI162+MAX($J$4,$K$5)*AM162+MAX($H$5,$K$5)*AU162+MAX($K$4,$K$5)*AQ162+MAX($I$5,$K$5)*AY162+MAX($J$5,$K$5)*BC162</f>
        <v>337761.43217077566</v>
      </c>
      <c r="L162" s="308"/>
      <c r="M162" s="303"/>
      <c r="N162" s="303"/>
      <c r="O162" s="304"/>
      <c r="P162" s="309"/>
      <c r="Q162" s="211">
        <v>485779.06268892484</v>
      </c>
      <c r="R162" s="194"/>
      <c r="S162" s="338">
        <v>289650.5246016133</v>
      </c>
      <c r="T162" s="377"/>
      <c r="U162" s="211">
        <v>139089.99999999988</v>
      </c>
      <c r="V162" s="75"/>
      <c r="W162" s="310">
        <v>125963.578369996</v>
      </c>
      <c r="X162" s="81"/>
      <c r="Y162" s="306">
        <v>222021.66000000003</v>
      </c>
      <c r="Z162" s="81"/>
      <c r="AA162" s="368">
        <v>49802</v>
      </c>
      <c r="AB162" s="377"/>
      <c r="AC162" s="211">
        <v>19999.911947381916</v>
      </c>
      <c r="AD162" s="75"/>
      <c r="AE162" s="310">
        <v>50000</v>
      </c>
      <c r="AF162" s="377"/>
      <c r="AG162" s="211">
        <v>58055.201789999905</v>
      </c>
      <c r="AH162" s="75"/>
      <c r="AI162" s="310">
        <v>72194.06091074408</v>
      </c>
      <c r="AJ162" s="377"/>
      <c r="AK162" s="211">
        <v>24917.16180000003</v>
      </c>
      <c r="AL162" s="75"/>
      <c r="AM162" s="338">
        <v>210.789</v>
      </c>
      <c r="AN162" s="377"/>
      <c r="AO162" s="211">
        <v>2499.743845598765</v>
      </c>
      <c r="AP162" s="75"/>
      <c r="AQ162" s="310">
        <v>0</v>
      </c>
      <c r="AR162" s="377"/>
      <c r="AS162" s="211">
        <v>3773.481945153864</v>
      </c>
      <c r="AT162" s="75"/>
      <c r="AU162" s="310">
        <v>11505.766890035575</v>
      </c>
      <c r="AV162" s="75"/>
      <c r="AW162" s="211">
        <v>209.3319485795946</v>
      </c>
      <c r="AX162" s="75"/>
      <c r="AY162" s="310">
        <v>28085.237</v>
      </c>
      <c r="AZ162" s="377"/>
      <c r="BA162" s="211">
        <v>1.9682326799534167</v>
      </c>
      <c r="BB162" s="75"/>
      <c r="BC162" s="310">
        <v>0</v>
      </c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13.5" thickBot="1">
      <c r="A163" s="16">
        <v>160</v>
      </c>
      <c r="B163" s="61" t="s">
        <v>703</v>
      </c>
      <c r="C163" s="56">
        <v>488</v>
      </c>
      <c r="D163" s="20"/>
      <c r="E163" s="75" t="str">
        <f>VLOOKUP($A163&amp;E$1,TextDF,SprachwahlCode+1,FALSE)</f>
        <v>Ergebnis der Betriebsrechnung</v>
      </c>
      <c r="F163" s="75"/>
      <c r="G163" s="75"/>
      <c r="H163" s="309"/>
      <c r="I163" s="186">
        <f>MAX($J$3,$K$5)*U163+MAX($K$3,$K$5)*Y163+MAX($H$4,$K$5)*AC163+MAX($I$4,$K$5)*AG163+MAX($J$4,$K$5)*AK163+MAX($H$5,$K$5)*AS163+MAX($K$4,$K$5)*AO163+MAX($I$5,$K$5)*AW163+MAX($J$5,$K$5)*BA163</f>
        <v>576340.2022317966</v>
      </c>
      <c r="J163" s="194"/>
      <c r="K163" s="186">
        <f>MAX($J$3,$K$5)*W163+MAX($K$3,$K$5)*AA163+MAX($H$4,$K$5)*AE163+MAX($I$4,$K$5)*AI163+MAX($J$4,$K$5)*AM163+MAX($H$5,$K$5)*AU163+MAX($K$4,$K$5)*AQ163+MAX($I$5,$K$5)*AY163+MAX($J$5,$K$5)*BC163</f>
        <v>109811.8383670799</v>
      </c>
      <c r="L163" s="308"/>
      <c r="M163" s="303"/>
      <c r="N163" s="303"/>
      <c r="O163" s="304"/>
      <c r="P163" s="309"/>
      <c r="Q163" s="186">
        <v>575179.2620512611</v>
      </c>
      <c r="R163" s="194"/>
      <c r="S163" s="186">
        <v>102495.82630544837</v>
      </c>
      <c r="T163" s="377"/>
      <c r="U163" s="186">
        <v>183306.75498970982</v>
      </c>
      <c r="V163" s="75"/>
      <c r="W163" s="311">
        <v>22109.741930294505</v>
      </c>
      <c r="X163" s="81"/>
      <c r="Y163" s="188">
        <v>210701.33999999997</v>
      </c>
      <c r="Z163" s="81"/>
      <c r="AA163" s="369">
        <v>10441</v>
      </c>
      <c r="AB163" s="377"/>
      <c r="AC163" s="186">
        <v>45327.16324779001</v>
      </c>
      <c r="AD163" s="75"/>
      <c r="AE163" s="311">
        <v>25384.654254828158</v>
      </c>
      <c r="AF163" s="377"/>
      <c r="AG163" s="186">
        <v>42137.8034162742</v>
      </c>
      <c r="AH163" s="75"/>
      <c r="AI163" s="311">
        <v>10505.369642982288</v>
      </c>
      <c r="AJ163" s="377"/>
      <c r="AK163" s="186">
        <v>41300.20420000001</v>
      </c>
      <c r="AL163" s="75"/>
      <c r="AM163" s="186">
        <v>639.7400000000014</v>
      </c>
      <c r="AN163" s="377"/>
      <c r="AO163" s="186">
        <v>9018.75068936799</v>
      </c>
      <c r="AP163" s="75"/>
      <c r="AQ163" s="311">
        <v>0</v>
      </c>
      <c r="AR163" s="377"/>
      <c r="AS163" s="186">
        <v>44512.29683133452</v>
      </c>
      <c r="AT163" s="75"/>
      <c r="AU163" s="311">
        <v>40059.88868497111</v>
      </c>
      <c r="AV163" s="75"/>
      <c r="AW163" s="186">
        <v>-1.4551915228366852E-11</v>
      </c>
      <c r="AX163" s="75"/>
      <c r="AY163" s="311">
        <v>671.4438540038282</v>
      </c>
      <c r="AZ163" s="377"/>
      <c r="BA163" s="186">
        <v>35.88885732005974</v>
      </c>
      <c r="BB163" s="75"/>
      <c r="BC163" s="311">
        <v>0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ht="36.75" customHeight="1">
      <c r="A164" s="425">
        <v>161</v>
      </c>
      <c r="B164" s="61"/>
      <c r="C164" s="56"/>
      <c r="D164" s="20"/>
      <c r="E164" s="489" t="str">
        <f>VLOOKUP($A164&amp;E$1,TextDF,SprachwahlCode+1,FALSE)</f>
        <v>b)  Vor Äufnung Verstärkungen techn. Rückst. und vor Zuweisung an Überschussfonds
c)  Einschl. Äufnung Deckungskapitalverstärkungen Invaliden- und Hinterbliebenenrenten</v>
      </c>
      <c r="F164" s="490"/>
      <c r="G164" s="491"/>
      <c r="H164" s="312"/>
      <c r="I164" s="313"/>
      <c r="J164" s="283"/>
      <c r="K164" s="208"/>
      <c r="L164" s="308"/>
      <c r="M164" s="303"/>
      <c r="N164" s="303"/>
      <c r="O164" s="304"/>
      <c r="P164" s="312"/>
      <c r="Q164" s="313"/>
      <c r="R164" s="283"/>
      <c r="S164" s="208"/>
      <c r="T164" s="370"/>
      <c r="U164" s="314"/>
      <c r="V164" s="25"/>
      <c r="W164" s="136"/>
      <c r="X164" s="25"/>
      <c r="Y164" s="314"/>
      <c r="Z164" s="25"/>
      <c r="AA164" s="136"/>
      <c r="AB164" s="370"/>
      <c r="AC164" s="314"/>
      <c r="AD164" s="25"/>
      <c r="AE164" s="136"/>
      <c r="AF164" s="370"/>
      <c r="AG164" s="314"/>
      <c r="AH164" s="25"/>
      <c r="AI164" s="136"/>
      <c r="AJ164" s="370"/>
      <c r="AK164" s="314"/>
      <c r="AL164" s="25"/>
      <c r="AM164" s="68"/>
      <c r="AN164" s="370"/>
      <c r="AO164" s="314"/>
      <c r="AP164" s="25"/>
      <c r="AQ164" s="136"/>
      <c r="AR164" s="370"/>
      <c r="AS164" s="314"/>
      <c r="AT164" s="25"/>
      <c r="AU164" s="136"/>
      <c r="AV164" s="25"/>
      <c r="AW164" s="314"/>
      <c r="AX164" s="25"/>
      <c r="AY164" s="136"/>
      <c r="AZ164" s="370"/>
      <c r="BA164" s="314"/>
      <c r="BB164" s="25"/>
      <c r="BC164" s="136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ht="12.75">
      <c r="A165" s="16">
        <v>162</v>
      </c>
      <c r="B165" s="61" t="s">
        <v>704</v>
      </c>
      <c r="C165" s="56">
        <v>489</v>
      </c>
      <c r="D165" s="20"/>
      <c r="E165" s="67" t="str">
        <f>VLOOKUP($A165&amp;E$1,TextDF,SprachwahlCode+1,FALSE)</f>
        <v>Ausschüttungsquote</v>
      </c>
      <c r="F165" s="67"/>
      <c r="G165" s="67"/>
      <c r="H165" s="307"/>
      <c r="I165" s="315">
        <f>IF(I$144&gt;0,MAX((I$148+I$160+I$161+I$162)/I$144,0.9),0)</f>
        <v>0.9241450405520514</v>
      </c>
      <c r="J165" s="223"/>
      <c r="K165" s="339">
        <f>IF(K$144&gt;0,(K$148+K$160+K$161+K$162)/K$144,0)</f>
        <v>0.9019779496218226</v>
      </c>
      <c r="L165" s="308"/>
      <c r="M165" s="303"/>
      <c r="N165" s="303"/>
      <c r="O165" s="304"/>
      <c r="P165" s="307"/>
      <c r="Q165" s="315">
        <v>0.9200447145106497</v>
      </c>
      <c r="R165" s="223"/>
      <c r="S165" s="339">
        <v>0.9074051445831853</v>
      </c>
      <c r="T165" s="258"/>
      <c r="U165" s="315">
        <v>0.9260008039005393</v>
      </c>
      <c r="V165" s="67"/>
      <c r="W165" s="316">
        <v>0.9547638331884134</v>
      </c>
      <c r="X165" s="72"/>
      <c r="Y165" s="317">
        <v>0.91</v>
      </c>
      <c r="Z165" s="72"/>
      <c r="AA165" s="371">
        <v>0.9058801258417243</v>
      </c>
      <c r="AB165" s="258"/>
      <c r="AC165" s="315">
        <v>0.931237</v>
      </c>
      <c r="AD165" s="67"/>
      <c r="AE165" s="316">
        <v>0.837021735268608</v>
      </c>
      <c r="AF165" s="258"/>
      <c r="AG165" s="315">
        <v>0.9405637837999401</v>
      </c>
      <c r="AH165" s="67"/>
      <c r="AI165" s="316">
        <v>0.9278596525546253</v>
      </c>
      <c r="AJ165" s="258"/>
      <c r="AK165" s="315">
        <v>0.9</v>
      </c>
      <c r="AL165" s="67"/>
      <c r="AM165" s="339">
        <v>0.8999998280548516</v>
      </c>
      <c r="AN165" s="258"/>
      <c r="AO165" s="315">
        <v>0.9399500000000002</v>
      </c>
      <c r="AP165" s="67"/>
      <c r="AQ165" s="316">
        <v>0</v>
      </c>
      <c r="AR165" s="258"/>
      <c r="AS165" s="315">
        <v>0.908424983429972</v>
      </c>
      <c r="AT165" s="67"/>
      <c r="AU165" s="316">
        <v>0.699842883600205</v>
      </c>
      <c r="AV165" s="67"/>
      <c r="AW165" s="315">
        <v>1</v>
      </c>
      <c r="AX165" s="67"/>
      <c r="AY165" s="316">
        <v>0.9915373516360382</v>
      </c>
      <c r="AZ165" s="258"/>
      <c r="BA165" s="315">
        <v>0.9914499999999999</v>
      </c>
      <c r="BB165" s="67"/>
      <c r="BC165" s="316">
        <v>0</v>
      </c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ht="12.75" customHeight="1">
      <c r="A166" s="16">
        <v>163</v>
      </c>
      <c r="B166" s="61"/>
      <c r="C166" s="56"/>
      <c r="D166" s="20"/>
      <c r="E166" s="20"/>
      <c r="F166" s="20"/>
      <c r="G166" s="20"/>
      <c r="H166" s="282"/>
      <c r="I166" s="208"/>
      <c r="J166" s="208"/>
      <c r="K166" s="428"/>
      <c r="L166" s="308"/>
      <c r="M166" s="303"/>
      <c r="N166" s="303"/>
      <c r="O166" s="304"/>
      <c r="P166" s="282"/>
      <c r="Q166" s="208"/>
      <c r="R166" s="208"/>
      <c r="S166" s="428"/>
      <c r="T166" s="376"/>
      <c r="U166" s="68"/>
      <c r="V166" s="68"/>
      <c r="W166" s="318"/>
      <c r="X166" s="94"/>
      <c r="Y166" s="94"/>
      <c r="Z166" s="94"/>
      <c r="AA166" s="372"/>
      <c r="AB166" s="376"/>
      <c r="AC166" s="68"/>
      <c r="AD166" s="68"/>
      <c r="AE166" s="318"/>
      <c r="AF166" s="376"/>
      <c r="AG166" s="68"/>
      <c r="AH166" s="68"/>
      <c r="AI166" s="318"/>
      <c r="AJ166" s="376"/>
      <c r="AK166" s="68"/>
      <c r="AL166" s="68"/>
      <c r="AM166" s="340"/>
      <c r="AN166" s="376"/>
      <c r="AO166" s="68"/>
      <c r="AP166" s="68"/>
      <c r="AQ166" s="318"/>
      <c r="AR166" s="376"/>
      <c r="AS166" s="68"/>
      <c r="AT166" s="68"/>
      <c r="AU166" s="318"/>
      <c r="AV166" s="68"/>
      <c r="AW166" s="68"/>
      <c r="AX166" s="68"/>
      <c r="AY166" s="318"/>
      <c r="AZ166" s="376"/>
      <c r="BA166" s="68"/>
      <c r="BB166" s="68"/>
      <c r="BC166" s="318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ht="12.75">
      <c r="A167" s="16">
        <v>164</v>
      </c>
      <c r="B167" s="61"/>
      <c r="C167" s="56"/>
      <c r="D167" s="20"/>
      <c r="E167" s="62" t="str">
        <f>VLOOKUP($A167&amp;E$1,TextDF,SprachwahlCode+1,FALSE)</f>
        <v>Rekapitulation des Betriebsergebnisses</v>
      </c>
      <c r="F167" s="67"/>
      <c r="G167" s="67"/>
      <c r="H167" s="307"/>
      <c r="I167" s="192"/>
      <c r="J167" s="319" t="str">
        <f>VLOOKUP($A167&amp;J$1,TextDF,SprachwahlCode+1,FALSE)</f>
        <v>Anteil am Gesamtertrag in %</v>
      </c>
      <c r="K167" s="208"/>
      <c r="L167" s="308"/>
      <c r="M167" s="303"/>
      <c r="N167" s="303"/>
      <c r="O167" s="304"/>
      <c r="P167" s="307"/>
      <c r="Q167" s="192"/>
      <c r="R167" s="319" t="str">
        <f>$J167</f>
        <v>Anteil am Gesamtertrag in %</v>
      </c>
      <c r="S167" s="208"/>
      <c r="T167" s="258"/>
      <c r="U167" s="382"/>
      <c r="V167" s="373" t="str">
        <f>$J167</f>
        <v>Anteil am Gesamtertrag in %</v>
      </c>
      <c r="W167" s="136"/>
      <c r="X167" s="72"/>
      <c r="Y167" s="352"/>
      <c r="Z167" s="373" t="str">
        <f>$J167</f>
        <v>Anteil am Gesamtertrag in %</v>
      </c>
      <c r="AA167" s="345"/>
      <c r="AB167" s="355"/>
      <c r="AC167" s="391"/>
      <c r="AD167" s="373" t="str">
        <f>$J167</f>
        <v>Anteil am Gesamtertrag in %</v>
      </c>
      <c r="AE167" s="204"/>
      <c r="AF167" s="355"/>
      <c r="AG167" s="391"/>
      <c r="AH167" s="373" t="str">
        <f>$J167</f>
        <v>Anteil am Gesamtertrag in %</v>
      </c>
      <c r="AI167" s="204"/>
      <c r="AJ167" s="355"/>
      <c r="AK167" s="391"/>
      <c r="AL167" s="373" t="str">
        <f>$J167</f>
        <v>Anteil am Gesamtertrag in %</v>
      </c>
      <c r="AM167" s="430"/>
      <c r="AN167" s="355"/>
      <c r="AO167" s="391"/>
      <c r="AP167" s="373" t="str">
        <f>$J167</f>
        <v>Anteil am Gesamtertrag in %</v>
      </c>
      <c r="AQ167" s="204"/>
      <c r="AR167" s="355"/>
      <c r="AS167" s="391"/>
      <c r="AT167" s="373" t="str">
        <f>$J167</f>
        <v>Anteil am Gesamtertrag in %</v>
      </c>
      <c r="AU167" s="204"/>
      <c r="AV167" s="203"/>
      <c r="AW167" s="391"/>
      <c r="AX167" s="373" t="str">
        <f>$J167</f>
        <v>Anteil am Gesamtertrag in %</v>
      </c>
      <c r="AY167" s="204"/>
      <c r="AZ167" s="355"/>
      <c r="BA167" s="391"/>
      <c r="BB167" s="373" t="str">
        <f>$J167</f>
        <v>Anteil am Gesamtertrag in %</v>
      </c>
      <c r="BC167" s="204"/>
      <c r="BD167" s="12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ht="12.75">
      <c r="A168" s="16">
        <v>165</v>
      </c>
      <c r="B168" s="61">
        <v>436</v>
      </c>
      <c r="C168" s="56">
        <v>490</v>
      </c>
      <c r="D168" s="20"/>
      <c r="E168" s="20"/>
      <c r="F168" s="20" t="str">
        <f>VLOOKUP($A168&amp;F$1,TextDF,SprachwahlCode+1,FALSE)</f>
        <v>Anteil des der Mindestquote (MQ) unterstellten Geschäfts</v>
      </c>
      <c r="G168" s="20"/>
      <c r="H168" s="307"/>
      <c r="I168" s="211">
        <f>MAX($J$3,$K$5)*U168+MAX($K$3,$K$5)*Y168+MAX($H$4,$K$5)*AC168+MAX($I$4,$K$5)*AG168+MAX($J$4,$K$5)*AK168+MAX($H$5,$K$5)*AS168+MAX($K$4,$K$5)*AO168+MAX($I$5,$K$5)*AW168+MAX($J$5,$K$5)*BA168</f>
        <v>576340.2022317966</v>
      </c>
      <c r="J168" s="320">
        <f>IF($I$144&gt;0,$I$168/$I$144,0)</f>
        <v>0.07585495944794841</v>
      </c>
      <c r="K168" s="223"/>
      <c r="L168" s="308"/>
      <c r="M168" s="303"/>
      <c r="N168" s="303"/>
      <c r="O168" s="304"/>
      <c r="P168" s="307"/>
      <c r="Q168" s="211">
        <v>575179.2620512611</v>
      </c>
      <c r="R168" s="320">
        <v>0.0799552854893502</v>
      </c>
      <c r="S168" s="223"/>
      <c r="T168" s="258"/>
      <c r="U168" s="211">
        <v>183306.75498970982</v>
      </c>
      <c r="V168" s="320">
        <v>0.07399919609946075</v>
      </c>
      <c r="W168" s="177"/>
      <c r="X168" s="72"/>
      <c r="Y168" s="321">
        <v>210701.33999999997</v>
      </c>
      <c r="Z168" s="7">
        <v>0.08999999999999998</v>
      </c>
      <c r="AA168" s="345"/>
      <c r="AB168" s="258"/>
      <c r="AC168" s="211">
        <v>45327.16324779001</v>
      </c>
      <c r="AD168" s="320">
        <v>0.06876300000000013</v>
      </c>
      <c r="AE168" s="177"/>
      <c r="AF168" s="258"/>
      <c r="AG168" s="211">
        <v>42137.8034162742</v>
      </c>
      <c r="AH168" s="320">
        <v>0.059436216200059795</v>
      </c>
      <c r="AI168" s="177"/>
      <c r="AJ168" s="258"/>
      <c r="AK168" s="211">
        <v>41300.20420000001</v>
      </c>
      <c r="AL168" s="320">
        <v>0.10000000000000002</v>
      </c>
      <c r="AM168" s="67"/>
      <c r="AN168" s="258"/>
      <c r="AO168" s="211">
        <v>9018.75068936799</v>
      </c>
      <c r="AP168" s="320">
        <v>0.06004999999999992</v>
      </c>
      <c r="AQ168" s="177"/>
      <c r="AR168" s="258"/>
      <c r="AS168" s="211">
        <v>44512.29683133452</v>
      </c>
      <c r="AT168" s="320">
        <v>0.09157501657002798</v>
      </c>
      <c r="AU168" s="177"/>
      <c r="AV168" s="67"/>
      <c r="AW168" s="211">
        <v>-1.4551915228366852E-11</v>
      </c>
      <c r="AX168" s="320">
        <v>-4.064178477706375E-17</v>
      </c>
      <c r="AY168" s="177"/>
      <c r="AZ168" s="258"/>
      <c r="BA168" s="211">
        <v>35.88885732005974</v>
      </c>
      <c r="BB168" s="320">
        <v>0.008549999999999959</v>
      </c>
      <c r="BC168" s="177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ht="13.5" thickBot="1">
      <c r="A169" s="16">
        <v>166</v>
      </c>
      <c r="B169" s="61">
        <v>437</v>
      </c>
      <c r="C169" s="56">
        <v>491</v>
      </c>
      <c r="D169" s="20"/>
      <c r="E169" s="20"/>
      <c r="F169" s="75" t="str">
        <f>VLOOKUP($A169&amp;F$1,TextDF,SprachwahlCode+1,FALSE)</f>
        <v>Anteil des der Mindestquote (MQ) nicht unterstellten Geschäfts</v>
      </c>
      <c r="G169" s="75"/>
      <c r="H169" s="309"/>
      <c r="I169" s="211">
        <f>MAX($J$3,$K$5)*U169+MAX($K$3,$K$5)*Y169+MAX($H$4,$K$5)*AC169+MAX($I$4,$K$5)*AG169+MAX($J$4,$K$5)*AK169+MAX($H$5,$K$5)*AS169+MAX($K$4,$K$5)*AO169+MAX($I$5,$K$5)*AW169+MAX($J$5,$K$5)*BA169</f>
        <v>109811.8383670799</v>
      </c>
      <c r="J169" s="320">
        <f>IF($K$144&gt;0,$I$169/$K$144,0)</f>
        <v>0.09802205037817714</v>
      </c>
      <c r="K169" s="194"/>
      <c r="L169" s="308"/>
      <c r="M169" s="303"/>
      <c r="N169" s="303"/>
      <c r="O169" s="304"/>
      <c r="P169" s="309"/>
      <c r="Q169" s="211">
        <v>102495.82630544837</v>
      </c>
      <c r="R169" s="320">
        <v>0.09259485541681488</v>
      </c>
      <c r="S169" s="194"/>
      <c r="T169" s="377"/>
      <c r="U169" s="211">
        <v>22109.741930294505</v>
      </c>
      <c r="V169" s="320">
        <v>0.045236166811586674</v>
      </c>
      <c r="W169" s="214"/>
      <c r="X169" s="81"/>
      <c r="Y169" s="321">
        <v>10441</v>
      </c>
      <c r="Z169" s="7">
        <v>0.09411987415827572</v>
      </c>
      <c r="AA169" s="345"/>
      <c r="AB169" s="377"/>
      <c r="AC169" s="211">
        <v>25384.654254828158</v>
      </c>
      <c r="AD169" s="320">
        <v>0.162978264731392</v>
      </c>
      <c r="AE169" s="214"/>
      <c r="AF169" s="377"/>
      <c r="AG169" s="211">
        <v>10505.369642982288</v>
      </c>
      <c r="AH169" s="320">
        <v>0.07214034744537468</v>
      </c>
      <c r="AI169" s="214"/>
      <c r="AJ169" s="377"/>
      <c r="AK169" s="211">
        <v>639.7400000000014</v>
      </c>
      <c r="AL169" s="320">
        <v>0.10000017194514844</v>
      </c>
      <c r="AM169" s="75"/>
      <c r="AN169" s="377"/>
      <c r="AO169" s="211">
        <v>0</v>
      </c>
      <c r="AP169" s="320">
        <v>0</v>
      </c>
      <c r="AQ169" s="214"/>
      <c r="AR169" s="377"/>
      <c r="AS169" s="211">
        <v>40059.88868497111</v>
      </c>
      <c r="AT169" s="320">
        <v>0.30015711639979503</v>
      </c>
      <c r="AU169" s="214"/>
      <c r="AV169" s="75"/>
      <c r="AW169" s="211">
        <v>671.4438540038282</v>
      </c>
      <c r="AX169" s="320">
        <v>0.008462648363961822</v>
      </c>
      <c r="AY169" s="214"/>
      <c r="AZ169" s="377"/>
      <c r="BA169" s="211">
        <v>0</v>
      </c>
      <c r="BB169" s="320">
        <v>0</v>
      </c>
      <c r="BC169" s="214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ht="13.5" thickBot="1">
      <c r="A170" s="16">
        <v>167</v>
      </c>
      <c r="B170" s="61">
        <v>438</v>
      </c>
      <c r="C170" s="56">
        <v>492</v>
      </c>
      <c r="D170" s="20"/>
      <c r="E170" s="20"/>
      <c r="F170" s="75" t="str">
        <f>VLOOKUP($A170&amp;F$1,TextDF,SprachwahlCode+1,FALSE)</f>
        <v>Betriebsergebnis</v>
      </c>
      <c r="G170" s="75"/>
      <c r="H170" s="309"/>
      <c r="I170" s="186">
        <f>MAX($J$3,$K$5)*U170+MAX($K$3,$K$5)*Y170+MAX($H$4,$K$5)*AC170+MAX($I$4,$K$5)*AG170+MAX($J$4,$K$5)*AK170+MAX($H$5,$K$5)*AS170+MAX($K$4,$K$5)*AO170+MAX($I$5,$K$5)*AW170+MAX($J$5,$K$5)*BA170</f>
        <v>686152.0405988764</v>
      </c>
      <c r="J170" s="320">
        <f>IF(($I$144+$K$144)&gt;0,$I$170/($I$144+$K$144),0)</f>
        <v>0.07870340039051442</v>
      </c>
      <c r="K170" s="194"/>
      <c r="L170" s="133"/>
      <c r="M170" s="134"/>
      <c r="N170" s="134"/>
      <c r="O170" s="135"/>
      <c r="P170" s="309"/>
      <c r="Q170" s="186">
        <v>677675.0883567095</v>
      </c>
      <c r="R170" s="320">
        <v>0.08164081923972785</v>
      </c>
      <c r="S170" s="194"/>
      <c r="T170" s="377"/>
      <c r="U170" s="186">
        <v>205416.4969200043</v>
      </c>
      <c r="V170" s="320">
        <v>0.06925923403833067</v>
      </c>
      <c r="W170" s="214"/>
      <c r="X170" s="81"/>
      <c r="Y170" s="322">
        <v>221142.33999999997</v>
      </c>
      <c r="Z170" s="7">
        <v>0.09018638621664486</v>
      </c>
      <c r="AA170" s="374"/>
      <c r="AB170" s="377"/>
      <c r="AC170" s="186">
        <v>70711.81750261817</v>
      </c>
      <c r="AD170" s="320">
        <v>0.08676995127602809</v>
      </c>
      <c r="AE170" s="214"/>
      <c r="AF170" s="377"/>
      <c r="AG170" s="186">
        <v>52643.173059256485</v>
      </c>
      <c r="AH170" s="320">
        <v>0.06160104781283961</v>
      </c>
      <c r="AI170" s="214"/>
      <c r="AJ170" s="377"/>
      <c r="AK170" s="186">
        <v>41939.944200000005</v>
      </c>
      <c r="AL170" s="320">
        <v>0.10000000262279803</v>
      </c>
      <c r="AM170" s="75"/>
      <c r="AN170" s="377"/>
      <c r="AO170" s="186">
        <v>9018.75068936799</v>
      </c>
      <c r="AP170" s="320">
        <v>0.06004999999999992</v>
      </c>
      <c r="AQ170" s="214"/>
      <c r="AR170" s="377"/>
      <c r="AS170" s="186">
        <v>84572.18551630563</v>
      </c>
      <c r="AT170" s="320">
        <v>0.1365085279915185</v>
      </c>
      <c r="AU170" s="214"/>
      <c r="AV170" s="75"/>
      <c r="AW170" s="186">
        <v>671.4438540038136</v>
      </c>
      <c r="AX170" s="320">
        <v>0.0015350968680117605</v>
      </c>
      <c r="AY170" s="214"/>
      <c r="AZ170" s="377"/>
      <c r="BA170" s="186">
        <v>35.88885732005974</v>
      </c>
      <c r="BB170" s="320">
        <v>0.008549999999999959</v>
      </c>
      <c r="BC170" s="214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ht="11.25" customHeight="1" thickBot="1">
      <c r="A171" s="16"/>
      <c r="B171" s="61">
        <v>439</v>
      </c>
      <c r="C171" s="56">
        <v>493</v>
      </c>
      <c r="D171" s="20"/>
      <c r="E171" s="20"/>
      <c r="F171" s="113"/>
      <c r="G171" s="113"/>
      <c r="H171" s="323"/>
      <c r="I171" s="324"/>
      <c r="J171" s="325"/>
      <c r="K171" s="429"/>
      <c r="L171" s="472"/>
      <c r="M171" s="473"/>
      <c r="N171" s="473"/>
      <c r="O171" s="474"/>
      <c r="P171" s="323"/>
      <c r="Q171" s="324"/>
      <c r="R171" s="325"/>
      <c r="S171" s="429"/>
      <c r="T171" s="375"/>
      <c r="U171" s="327"/>
      <c r="V171" s="326"/>
      <c r="W171" s="328"/>
      <c r="X171" s="326"/>
      <c r="Y171" s="327"/>
      <c r="Z171" s="326"/>
      <c r="AA171" s="328"/>
      <c r="AB171" s="375"/>
      <c r="AC171" s="327"/>
      <c r="AD171" s="326"/>
      <c r="AE171" s="328"/>
      <c r="AF171" s="375"/>
      <c r="AG171" s="327"/>
      <c r="AH171" s="326"/>
      <c r="AI171" s="328"/>
      <c r="AJ171" s="375"/>
      <c r="AK171" s="327"/>
      <c r="AL171" s="326"/>
      <c r="AM171" s="341"/>
      <c r="AN171" s="375"/>
      <c r="AO171" s="327"/>
      <c r="AP171" s="326"/>
      <c r="AQ171" s="328"/>
      <c r="AR171" s="375"/>
      <c r="AS171" s="327">
        <v>0</v>
      </c>
      <c r="AT171" s="326"/>
      <c r="AU171" s="328"/>
      <c r="AV171" s="326"/>
      <c r="AW171" s="327"/>
      <c r="AX171" s="326"/>
      <c r="AY171" s="328"/>
      <c r="AZ171" s="375"/>
      <c r="BA171" s="327"/>
      <c r="BB171" s="326"/>
      <c r="BC171" s="328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ht="3" customHeight="1">
      <c r="A172" s="16"/>
      <c r="B172" s="16"/>
      <c r="C172" s="18"/>
      <c r="D172" s="18"/>
      <c r="E172" s="18"/>
      <c r="F172" s="329"/>
      <c r="G172" s="329"/>
      <c r="H172" s="329"/>
      <c r="I172" s="330"/>
      <c r="J172" s="329"/>
      <c r="K172" s="18"/>
      <c r="L172" s="18"/>
      <c r="M172" s="18"/>
      <c r="N172" s="18"/>
      <c r="O172" s="18"/>
      <c r="P172" s="329"/>
      <c r="Q172" s="330"/>
      <c r="R172" s="329"/>
      <c r="S172" s="18"/>
      <c r="T172" s="329"/>
      <c r="U172" s="330"/>
      <c r="V172" s="329"/>
      <c r="W172" s="18"/>
      <c r="X172" s="18"/>
      <c r="Y172" s="18"/>
      <c r="Z172" s="329"/>
      <c r="AA172" s="18"/>
      <c r="AB172" s="18"/>
      <c r="AC172" s="18"/>
      <c r="AD172" s="329"/>
      <c r="AE172" s="18"/>
      <c r="AF172" s="18"/>
      <c r="AG172" s="18"/>
      <c r="AH172" s="329"/>
      <c r="AI172" s="18"/>
      <c r="AJ172" s="18"/>
      <c r="AK172" s="18"/>
      <c r="AL172" s="329"/>
      <c r="AM172" s="18"/>
      <c r="AN172" s="18"/>
      <c r="AO172" s="18"/>
      <c r="AP172" s="329"/>
      <c r="AQ172" s="18"/>
      <c r="AR172" s="18"/>
      <c r="AS172" s="18"/>
      <c r="AT172" s="329"/>
      <c r="AU172" s="18"/>
      <c r="AV172" s="18"/>
      <c r="AW172" s="18"/>
      <c r="AX172" s="329"/>
      <c r="AY172" s="18"/>
      <c r="AZ172" s="18"/>
      <c r="BA172" s="18"/>
      <c r="BB172" s="329"/>
      <c r="BC172" s="18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54" ht="3" customHeight="1">
      <c r="A173" s="12"/>
      <c r="B173" s="12"/>
      <c r="J173" s="15"/>
      <c r="R173" s="15"/>
      <c r="V173" s="15"/>
      <c r="Z173" s="15"/>
      <c r="AD173" s="15"/>
      <c r="AH173" s="15"/>
      <c r="AL173" s="15"/>
      <c r="AP173" s="15"/>
      <c r="AT173" s="15"/>
      <c r="AX173" s="15"/>
      <c r="BB173" s="15"/>
    </row>
    <row r="174" spans="10:54" ht="12.75">
      <c r="J174" s="15"/>
      <c r="R174" s="15"/>
      <c r="V174" s="15"/>
      <c r="Z174" s="15"/>
      <c r="AD174" s="15"/>
      <c r="AH174" s="15"/>
      <c r="AL174" s="15"/>
      <c r="AP174" s="15"/>
      <c r="AT174" s="15"/>
      <c r="AX174" s="15"/>
      <c r="BB174" s="15"/>
    </row>
    <row r="175" spans="10:54" ht="12.75">
      <c r="J175" s="15"/>
      <c r="R175" s="15"/>
      <c r="V175" s="15"/>
      <c r="Z175" s="15"/>
      <c r="AD175" s="15"/>
      <c r="AH175" s="15"/>
      <c r="AL175" s="15"/>
      <c r="AP175" s="15"/>
      <c r="AT175" s="15"/>
      <c r="AX175" s="15"/>
      <c r="BB175" s="15"/>
    </row>
    <row r="176" spans="10:54" ht="12.75">
      <c r="J176" s="15"/>
      <c r="R176" s="15"/>
      <c r="V176" s="15"/>
      <c r="Z176" s="15"/>
      <c r="AD176" s="15"/>
      <c r="AH176" s="15"/>
      <c r="AL176" s="15"/>
      <c r="AP176" s="15"/>
      <c r="AT176" s="15"/>
      <c r="AX176" s="15"/>
      <c r="BB176" s="15"/>
    </row>
    <row r="177" spans="10:54" ht="12.75">
      <c r="J177" s="15"/>
      <c r="R177" s="15"/>
      <c r="V177" s="15"/>
      <c r="Z177" s="15"/>
      <c r="AD177" s="15"/>
      <c r="AH177" s="15"/>
      <c r="AL177" s="15"/>
      <c r="AP177" s="15"/>
      <c r="AT177" s="15"/>
      <c r="AX177" s="15"/>
      <c r="BB177" s="15"/>
    </row>
    <row r="178" spans="10:54" ht="12.75">
      <c r="J178" s="15"/>
      <c r="R178" s="15"/>
      <c r="V178" s="15"/>
      <c r="Z178" s="15"/>
      <c r="AD178" s="15"/>
      <c r="AH178" s="15"/>
      <c r="AL178" s="15"/>
      <c r="AP178" s="15"/>
      <c r="AT178" s="15"/>
      <c r="AX178" s="15"/>
      <c r="BB178" s="15"/>
    </row>
    <row r="179" spans="10:54" ht="12.75">
      <c r="J179" s="15"/>
      <c r="R179" s="15"/>
      <c r="V179" s="15"/>
      <c r="Z179" s="15"/>
      <c r="AD179" s="15"/>
      <c r="AH179" s="15"/>
      <c r="AL179" s="15"/>
      <c r="AP179" s="15"/>
      <c r="AT179" s="15"/>
      <c r="AX179" s="15"/>
      <c r="BB179" s="15"/>
    </row>
    <row r="180" spans="10:54" ht="12.75">
      <c r="J180" s="15"/>
      <c r="R180" s="15"/>
      <c r="V180" s="15"/>
      <c r="Z180" s="15"/>
      <c r="AD180" s="15"/>
      <c r="AH180" s="15"/>
      <c r="AL180" s="15"/>
      <c r="AP180" s="15"/>
      <c r="AT180" s="15"/>
      <c r="AX180" s="15"/>
      <c r="BB180" s="15"/>
    </row>
    <row r="181" spans="10:54" ht="12.75">
      <c r="J181" s="15"/>
      <c r="R181" s="15"/>
      <c r="V181" s="15"/>
      <c r="Z181" s="15"/>
      <c r="AD181" s="15"/>
      <c r="AH181" s="15"/>
      <c r="AL181" s="15"/>
      <c r="AP181" s="15"/>
      <c r="AT181" s="15"/>
      <c r="AX181" s="15"/>
      <c r="BB181" s="15"/>
    </row>
    <row r="182" spans="10:54" ht="12.75">
      <c r="J182" s="15"/>
      <c r="R182" s="15"/>
      <c r="V182" s="15"/>
      <c r="Z182" s="15"/>
      <c r="AD182" s="15"/>
      <c r="AH182" s="15"/>
      <c r="AL182" s="15"/>
      <c r="AP182" s="15"/>
      <c r="AT182" s="15"/>
      <c r="AX182" s="15"/>
      <c r="BB182" s="15"/>
    </row>
    <row r="183" spans="10:54" ht="12.75">
      <c r="J183" s="15"/>
      <c r="R183" s="15"/>
      <c r="V183" s="15"/>
      <c r="Z183" s="15"/>
      <c r="AD183" s="15"/>
      <c r="AH183" s="15"/>
      <c r="AL183" s="15"/>
      <c r="AP183" s="15"/>
      <c r="AT183" s="15"/>
      <c r="AX183" s="15"/>
      <c r="BB183" s="15"/>
    </row>
    <row r="184" spans="10:54" ht="12.75">
      <c r="J184" s="15"/>
      <c r="R184" s="15"/>
      <c r="V184" s="15"/>
      <c r="Z184" s="15"/>
      <c r="AD184" s="15"/>
      <c r="AH184" s="15"/>
      <c r="AL184" s="15"/>
      <c r="AP184" s="15"/>
      <c r="AT184" s="15"/>
      <c r="AX184" s="15"/>
      <c r="BB184" s="15"/>
    </row>
    <row r="185" spans="10:54" ht="12.75">
      <c r="J185" s="15"/>
      <c r="R185" s="15"/>
      <c r="V185" s="15"/>
      <c r="Z185" s="15"/>
      <c r="AD185" s="15"/>
      <c r="AH185" s="15"/>
      <c r="AL185" s="15"/>
      <c r="AP185" s="15"/>
      <c r="AT185" s="15"/>
      <c r="AX185" s="15"/>
      <c r="BB185" s="15"/>
    </row>
    <row r="186" spans="10:54" ht="12.75">
      <c r="J186" s="15"/>
      <c r="R186" s="15"/>
      <c r="V186" s="15"/>
      <c r="Z186" s="15"/>
      <c r="AD186" s="15"/>
      <c r="AH186" s="15"/>
      <c r="AL186" s="15"/>
      <c r="AP186" s="15"/>
      <c r="AT186" s="15"/>
      <c r="AX186" s="15"/>
      <c r="BB186" s="15"/>
    </row>
    <row r="187" spans="10:54" ht="12.75">
      <c r="J187" s="15"/>
      <c r="R187" s="15"/>
      <c r="V187" s="15"/>
      <c r="Z187" s="15"/>
      <c r="AD187" s="15"/>
      <c r="AH187" s="15"/>
      <c r="AL187" s="15"/>
      <c r="AP187" s="15"/>
      <c r="AT187" s="15"/>
      <c r="AX187" s="15"/>
      <c r="BB187" s="15"/>
    </row>
    <row r="188" spans="10:54" ht="12.75">
      <c r="J188" s="15"/>
      <c r="R188" s="15"/>
      <c r="V188" s="15"/>
      <c r="Z188" s="15"/>
      <c r="AD188" s="15"/>
      <c r="AH188" s="15"/>
      <c r="AL188" s="15"/>
      <c r="AP188" s="15"/>
      <c r="AT188" s="15"/>
      <c r="AX188" s="15"/>
      <c r="BB188" s="15"/>
    </row>
    <row r="189" spans="10:54" ht="12.75">
      <c r="J189" s="15"/>
      <c r="R189" s="15"/>
      <c r="V189" s="15"/>
      <c r="Z189" s="15"/>
      <c r="AD189" s="15"/>
      <c r="AH189" s="15"/>
      <c r="AL189" s="15"/>
      <c r="AP189" s="15"/>
      <c r="AT189" s="15"/>
      <c r="AX189" s="15"/>
      <c r="BB189" s="15"/>
    </row>
    <row r="190" spans="10:54" ht="12.75">
      <c r="J190" s="15"/>
      <c r="R190" s="15"/>
      <c r="V190" s="15"/>
      <c r="Z190" s="15"/>
      <c r="AD190" s="15"/>
      <c r="AH190" s="15"/>
      <c r="AL190" s="15"/>
      <c r="AP190" s="15"/>
      <c r="AT190" s="15"/>
      <c r="AX190" s="15"/>
      <c r="BB190" s="15"/>
    </row>
    <row r="191" spans="10:54" ht="12.75">
      <c r="J191" s="15"/>
      <c r="R191" s="15"/>
      <c r="V191" s="15"/>
      <c r="Z191" s="15"/>
      <c r="AD191" s="15"/>
      <c r="AH191" s="15"/>
      <c r="AL191" s="15"/>
      <c r="AP191" s="15"/>
      <c r="AT191" s="15"/>
      <c r="AX191" s="15"/>
      <c r="BB191" s="15"/>
    </row>
    <row r="192" spans="10:54" ht="12.75">
      <c r="J192" s="15"/>
      <c r="R192" s="15"/>
      <c r="V192" s="15"/>
      <c r="Z192" s="15"/>
      <c r="AD192" s="15"/>
      <c r="AH192" s="15"/>
      <c r="AL192" s="15"/>
      <c r="AP192" s="15"/>
      <c r="AT192" s="15"/>
      <c r="AX192" s="15"/>
      <c r="BB192" s="15"/>
    </row>
    <row r="193" spans="10:54" ht="12.75">
      <c r="J193" s="15"/>
      <c r="R193" s="15"/>
      <c r="V193" s="15"/>
      <c r="Z193" s="15"/>
      <c r="AD193" s="15"/>
      <c r="AH193" s="15"/>
      <c r="AL193" s="15"/>
      <c r="AP193" s="15"/>
      <c r="AT193" s="15"/>
      <c r="AX193" s="15"/>
      <c r="BB193" s="15"/>
    </row>
    <row r="194" spans="10:54" ht="12.75">
      <c r="J194" s="15"/>
      <c r="R194" s="15"/>
      <c r="V194" s="15"/>
      <c r="Z194" s="15"/>
      <c r="AD194" s="15"/>
      <c r="AH194" s="15"/>
      <c r="AL194" s="15"/>
      <c r="AP194" s="15"/>
      <c r="AT194" s="15"/>
      <c r="AX194" s="15"/>
      <c r="BB194" s="15"/>
    </row>
    <row r="195" spans="10:54" ht="12.75">
      <c r="J195" s="15"/>
      <c r="R195" s="15"/>
      <c r="V195" s="15"/>
      <c r="Z195" s="15"/>
      <c r="AD195" s="15"/>
      <c r="AH195" s="15"/>
      <c r="AL195" s="15"/>
      <c r="AP195" s="15"/>
      <c r="AT195" s="15"/>
      <c r="AX195" s="15"/>
      <c r="BB195" s="15"/>
    </row>
    <row r="196" spans="10:54" ht="12.75">
      <c r="J196" s="15"/>
      <c r="R196" s="15"/>
      <c r="V196" s="15"/>
      <c r="Z196" s="15"/>
      <c r="AD196" s="15"/>
      <c r="AH196" s="15"/>
      <c r="AL196" s="15"/>
      <c r="AP196" s="15"/>
      <c r="AT196" s="15"/>
      <c r="AX196" s="15"/>
      <c r="BB196" s="15"/>
    </row>
    <row r="197" spans="10:54" ht="12.75">
      <c r="J197" s="15"/>
      <c r="R197" s="15"/>
      <c r="V197" s="15"/>
      <c r="Z197" s="15"/>
      <c r="AD197" s="15"/>
      <c r="AH197" s="15"/>
      <c r="AL197" s="15"/>
      <c r="AP197" s="15"/>
      <c r="AT197" s="15"/>
      <c r="AX197" s="15"/>
      <c r="BB197" s="15"/>
    </row>
    <row r="198" spans="10:54" ht="12.75">
      <c r="J198" s="15"/>
      <c r="R198" s="15"/>
      <c r="V198" s="15"/>
      <c r="Z198" s="15"/>
      <c r="AD198" s="15"/>
      <c r="AH198" s="15"/>
      <c r="AL198" s="15"/>
      <c r="AP198" s="15"/>
      <c r="AT198" s="15"/>
      <c r="AX198" s="15"/>
      <c r="BB198" s="15"/>
    </row>
    <row r="199" spans="10:54" ht="12.75">
      <c r="J199" s="15"/>
      <c r="R199" s="15"/>
      <c r="V199" s="15"/>
      <c r="Z199" s="15"/>
      <c r="AD199" s="15"/>
      <c r="AH199" s="15"/>
      <c r="AL199" s="15"/>
      <c r="AP199" s="15"/>
      <c r="AT199" s="15"/>
      <c r="AX199" s="15"/>
      <c r="BB199" s="15"/>
    </row>
    <row r="200" spans="10:54" ht="12.75">
      <c r="J200" s="15"/>
      <c r="R200" s="15"/>
      <c r="V200" s="15"/>
      <c r="Z200" s="15"/>
      <c r="AD200" s="15"/>
      <c r="AH200" s="15"/>
      <c r="AL200" s="15"/>
      <c r="AP200" s="15"/>
      <c r="AT200" s="15"/>
      <c r="AX200" s="15"/>
      <c r="BB200" s="15"/>
    </row>
    <row r="201" spans="10:54" ht="12.75">
      <c r="J201" s="15"/>
      <c r="R201" s="15"/>
      <c r="V201" s="15"/>
      <c r="Z201" s="15"/>
      <c r="AD201" s="15"/>
      <c r="AH201" s="15"/>
      <c r="AL201" s="15"/>
      <c r="AP201" s="15"/>
      <c r="AT201" s="15"/>
      <c r="AX201" s="15"/>
      <c r="BB201" s="15"/>
    </row>
    <row r="202" spans="10:54" ht="12.75">
      <c r="J202" s="15"/>
      <c r="R202" s="15"/>
      <c r="V202" s="15"/>
      <c r="Z202" s="15"/>
      <c r="AD202" s="15"/>
      <c r="AH202" s="15"/>
      <c r="AL202" s="15"/>
      <c r="AP202" s="15"/>
      <c r="AT202" s="15"/>
      <c r="AX202" s="15"/>
      <c r="BB202" s="15"/>
    </row>
    <row r="203" spans="10:54" ht="12.75">
      <c r="J203" s="15"/>
      <c r="R203" s="15"/>
      <c r="V203" s="15"/>
      <c r="Z203" s="15"/>
      <c r="AD203" s="15"/>
      <c r="AH203" s="15"/>
      <c r="AL203" s="15"/>
      <c r="AP203" s="15"/>
      <c r="AT203" s="15"/>
      <c r="AX203" s="15"/>
      <c r="BB203" s="15"/>
    </row>
    <row r="204" spans="10:54" ht="12.75">
      <c r="J204" s="15"/>
      <c r="R204" s="15"/>
      <c r="V204" s="15"/>
      <c r="Z204" s="15"/>
      <c r="AD204" s="15"/>
      <c r="AH204" s="15"/>
      <c r="AL204" s="15"/>
      <c r="AP204" s="15"/>
      <c r="AT204" s="15"/>
      <c r="AX204" s="15"/>
      <c r="BB204" s="15"/>
    </row>
    <row r="205" spans="10:54" ht="12.75">
      <c r="J205" s="15"/>
      <c r="R205" s="15"/>
      <c r="V205" s="15"/>
      <c r="Z205" s="15"/>
      <c r="AD205" s="15"/>
      <c r="AH205" s="15"/>
      <c r="AL205" s="15"/>
      <c r="AP205" s="15"/>
      <c r="AT205" s="15"/>
      <c r="AX205" s="15"/>
      <c r="BB205" s="15"/>
    </row>
    <row r="206" spans="10:54" ht="12.75">
      <c r="J206" s="15"/>
      <c r="R206" s="15"/>
      <c r="V206" s="15"/>
      <c r="Z206" s="15"/>
      <c r="AD206" s="15"/>
      <c r="AH206" s="15"/>
      <c r="AL206" s="15"/>
      <c r="AP206" s="15"/>
      <c r="AT206" s="15"/>
      <c r="AX206" s="15"/>
      <c r="BB206" s="15"/>
    </row>
    <row r="207" spans="10:54" ht="12.75">
      <c r="J207" s="15"/>
      <c r="R207" s="15"/>
      <c r="V207" s="15"/>
      <c r="Z207" s="15"/>
      <c r="AD207" s="15"/>
      <c r="AH207" s="15"/>
      <c r="AL207" s="15"/>
      <c r="AP207" s="15"/>
      <c r="AT207" s="15"/>
      <c r="AX207" s="15"/>
      <c r="BB207" s="15"/>
    </row>
    <row r="208" spans="10:54" ht="12.75">
      <c r="J208" s="15"/>
      <c r="R208" s="15"/>
      <c r="V208" s="15"/>
      <c r="Z208" s="15"/>
      <c r="AD208" s="15"/>
      <c r="AH208" s="15"/>
      <c r="AL208" s="15"/>
      <c r="AP208" s="15"/>
      <c r="AT208" s="15"/>
      <c r="AX208" s="15"/>
      <c r="BB208" s="15"/>
    </row>
    <row r="209" spans="10:54" ht="12.75">
      <c r="J209" s="15"/>
      <c r="R209" s="15"/>
      <c r="V209" s="15"/>
      <c r="Z209" s="15"/>
      <c r="AD209" s="15"/>
      <c r="AH209" s="15"/>
      <c r="AL209" s="15"/>
      <c r="AP209" s="15"/>
      <c r="AT209" s="15"/>
      <c r="AX209" s="15"/>
      <c r="BB209" s="15"/>
    </row>
    <row r="210" spans="10:54" ht="12.75">
      <c r="J210" s="15"/>
      <c r="R210" s="15"/>
      <c r="V210" s="15"/>
      <c r="Z210" s="15"/>
      <c r="AD210" s="15"/>
      <c r="AH210" s="15"/>
      <c r="AL210" s="15"/>
      <c r="AP210" s="15"/>
      <c r="AT210" s="15"/>
      <c r="AX210" s="15"/>
      <c r="BB210" s="15"/>
    </row>
    <row r="211" spans="10:54" ht="12.75">
      <c r="J211" s="15"/>
      <c r="R211" s="15"/>
      <c r="V211" s="15"/>
      <c r="Z211" s="15"/>
      <c r="AD211" s="15"/>
      <c r="AH211" s="15"/>
      <c r="AL211" s="15"/>
      <c r="AP211" s="15"/>
      <c r="AT211" s="15"/>
      <c r="AX211" s="15"/>
      <c r="BB211" s="15"/>
    </row>
    <row r="212" spans="10:54" ht="12.75">
      <c r="J212" s="15"/>
      <c r="R212" s="15"/>
      <c r="V212" s="15"/>
      <c r="Z212" s="15"/>
      <c r="AD212" s="15"/>
      <c r="AH212" s="15"/>
      <c r="AL212" s="15"/>
      <c r="AP212" s="15"/>
      <c r="AT212" s="15"/>
      <c r="AX212" s="15"/>
      <c r="BB212" s="15"/>
    </row>
    <row r="213" spans="10:54" ht="12.75">
      <c r="J213" s="15"/>
      <c r="R213" s="15"/>
      <c r="V213" s="15"/>
      <c r="Z213" s="15"/>
      <c r="AD213" s="15"/>
      <c r="AH213" s="15"/>
      <c r="AL213" s="15"/>
      <c r="AP213" s="15"/>
      <c r="AT213" s="15"/>
      <c r="AX213" s="15"/>
      <c r="BB213" s="15"/>
    </row>
    <row r="214" spans="10:54" ht="12.75">
      <c r="J214" s="15"/>
      <c r="R214" s="15"/>
      <c r="V214" s="15"/>
      <c r="Z214" s="15"/>
      <c r="AD214" s="15"/>
      <c r="AH214" s="15"/>
      <c r="AL214" s="15"/>
      <c r="AP214" s="15"/>
      <c r="AT214" s="15"/>
      <c r="AX214" s="15"/>
      <c r="BB214" s="15"/>
    </row>
    <row r="215" spans="10:54" ht="12.75">
      <c r="J215" s="15"/>
      <c r="R215" s="15"/>
      <c r="V215" s="15"/>
      <c r="Z215" s="15"/>
      <c r="AD215" s="15"/>
      <c r="AH215" s="15"/>
      <c r="AL215" s="15"/>
      <c r="AP215" s="15"/>
      <c r="AT215" s="15"/>
      <c r="AX215" s="15"/>
      <c r="BB215" s="15"/>
    </row>
    <row r="216" spans="10:54" ht="12.75">
      <c r="J216" s="15"/>
      <c r="R216" s="15"/>
      <c r="V216" s="15"/>
      <c r="Z216" s="15"/>
      <c r="AD216" s="15"/>
      <c r="AH216" s="15"/>
      <c r="AL216" s="15"/>
      <c r="AP216" s="15"/>
      <c r="AT216" s="15"/>
      <c r="AX216" s="15"/>
      <c r="BB216" s="15"/>
    </row>
    <row r="217" spans="10:54" ht="12.75">
      <c r="J217" s="15"/>
      <c r="R217" s="15"/>
      <c r="V217" s="15"/>
      <c r="Z217" s="15"/>
      <c r="AD217" s="15"/>
      <c r="AH217" s="15"/>
      <c r="AL217" s="15"/>
      <c r="AP217" s="15"/>
      <c r="AT217" s="15"/>
      <c r="AX217" s="15"/>
      <c r="BB217" s="15"/>
    </row>
    <row r="218" spans="10:54" ht="12.75">
      <c r="J218" s="15"/>
      <c r="R218" s="15"/>
      <c r="V218" s="15"/>
      <c r="Z218" s="15"/>
      <c r="AD218" s="15"/>
      <c r="AH218" s="15"/>
      <c r="AL218" s="15"/>
      <c r="AP218" s="15"/>
      <c r="AT218" s="15"/>
      <c r="AX218" s="15"/>
      <c r="BB218" s="15"/>
    </row>
    <row r="219" spans="10:54" ht="12.75">
      <c r="J219" s="15"/>
      <c r="R219" s="15"/>
      <c r="V219" s="15"/>
      <c r="Z219" s="15"/>
      <c r="AD219" s="15"/>
      <c r="AH219" s="15"/>
      <c r="AL219" s="15"/>
      <c r="AP219" s="15"/>
      <c r="AT219" s="15"/>
      <c r="AX219" s="15"/>
      <c r="BB219" s="15"/>
    </row>
    <row r="220" spans="10:54" ht="12.75">
      <c r="J220" s="15"/>
      <c r="R220" s="15"/>
      <c r="V220" s="15"/>
      <c r="Z220" s="15"/>
      <c r="AD220" s="15"/>
      <c r="AH220" s="15"/>
      <c r="AL220" s="15"/>
      <c r="AP220" s="15"/>
      <c r="AT220" s="15"/>
      <c r="AX220" s="15"/>
      <c r="BB220" s="15"/>
    </row>
    <row r="221" spans="10:54" ht="12.75">
      <c r="J221" s="15"/>
      <c r="R221" s="15"/>
      <c r="V221" s="15"/>
      <c r="Z221" s="15"/>
      <c r="AD221" s="15"/>
      <c r="AH221" s="15"/>
      <c r="AL221" s="15"/>
      <c r="AP221" s="15"/>
      <c r="AT221" s="15"/>
      <c r="AX221" s="15"/>
      <c r="BB221" s="15"/>
    </row>
    <row r="222" spans="10:54" ht="12.75">
      <c r="J222" s="15"/>
      <c r="R222" s="15"/>
      <c r="V222" s="15"/>
      <c r="Z222" s="15"/>
      <c r="AD222" s="15"/>
      <c r="AH222" s="15"/>
      <c r="AL222" s="15"/>
      <c r="AP222" s="15"/>
      <c r="AT222" s="15"/>
      <c r="AX222" s="15"/>
      <c r="BB222" s="15"/>
    </row>
    <row r="223" spans="10:54" ht="12.75">
      <c r="J223" s="15"/>
      <c r="R223" s="15"/>
      <c r="V223" s="15"/>
      <c r="Z223" s="15"/>
      <c r="AD223" s="15"/>
      <c r="AH223" s="15"/>
      <c r="AL223" s="15"/>
      <c r="AP223" s="15"/>
      <c r="AT223" s="15"/>
      <c r="AX223" s="15"/>
      <c r="BB223" s="15"/>
    </row>
    <row r="224" spans="10:54" ht="12.75">
      <c r="J224" s="15"/>
      <c r="R224" s="15"/>
      <c r="V224" s="15"/>
      <c r="Z224" s="15"/>
      <c r="AD224" s="15"/>
      <c r="AH224" s="15"/>
      <c r="AL224" s="15"/>
      <c r="AP224" s="15"/>
      <c r="AT224" s="15"/>
      <c r="AX224" s="15"/>
      <c r="BB224" s="15"/>
    </row>
    <row r="225" spans="10:54" ht="12.75">
      <c r="J225" s="15"/>
      <c r="R225" s="15"/>
      <c r="V225" s="15"/>
      <c r="Z225" s="15"/>
      <c r="AD225" s="15"/>
      <c r="AH225" s="15"/>
      <c r="AL225" s="15"/>
      <c r="AP225" s="15"/>
      <c r="AT225" s="15"/>
      <c r="AX225" s="15"/>
      <c r="BB225" s="15"/>
    </row>
    <row r="226" spans="10:54" ht="12.75">
      <c r="J226" s="15"/>
      <c r="R226" s="15"/>
      <c r="V226" s="15"/>
      <c r="Z226" s="15"/>
      <c r="AD226" s="15"/>
      <c r="AH226" s="15"/>
      <c r="AL226" s="15"/>
      <c r="AP226" s="15"/>
      <c r="AT226" s="15"/>
      <c r="AX226" s="15"/>
      <c r="BB226" s="15"/>
    </row>
    <row r="227" spans="10:54" ht="12.75">
      <c r="J227" s="15"/>
      <c r="R227" s="15"/>
      <c r="V227" s="15"/>
      <c r="Z227" s="15"/>
      <c r="AD227" s="15"/>
      <c r="AH227" s="15"/>
      <c r="AL227" s="15"/>
      <c r="AP227" s="15"/>
      <c r="AT227" s="15"/>
      <c r="AX227" s="15"/>
      <c r="BB227" s="15"/>
    </row>
    <row r="228" spans="10:54" ht="12.75">
      <c r="J228" s="15"/>
      <c r="R228" s="15"/>
      <c r="V228" s="15"/>
      <c r="Z228" s="15"/>
      <c r="AD228" s="15"/>
      <c r="AH228" s="15"/>
      <c r="AL228" s="15"/>
      <c r="AP228" s="15"/>
      <c r="AT228" s="15"/>
      <c r="AX228" s="15"/>
      <c r="BB228" s="15"/>
    </row>
    <row r="229" spans="10:54" ht="12.75">
      <c r="J229" s="15"/>
      <c r="R229" s="15"/>
      <c r="V229" s="15"/>
      <c r="Z229" s="15"/>
      <c r="AD229" s="15"/>
      <c r="AH229" s="15"/>
      <c r="AL229" s="15"/>
      <c r="AP229" s="15"/>
      <c r="AT229" s="15"/>
      <c r="AX229" s="15"/>
      <c r="BB229" s="15"/>
    </row>
    <row r="230" spans="10:54" ht="12.75">
      <c r="J230" s="15"/>
      <c r="R230" s="15"/>
      <c r="V230" s="15"/>
      <c r="Z230" s="15"/>
      <c r="AD230" s="15"/>
      <c r="AH230" s="15"/>
      <c r="AL230" s="15"/>
      <c r="AP230" s="15"/>
      <c r="AT230" s="15"/>
      <c r="AX230" s="15"/>
      <c r="BB230" s="15"/>
    </row>
    <row r="231" spans="10:54" ht="12.75">
      <c r="J231" s="15"/>
      <c r="R231" s="15"/>
      <c r="V231" s="15"/>
      <c r="Z231" s="15"/>
      <c r="AD231" s="15"/>
      <c r="AH231" s="15"/>
      <c r="AL231" s="15"/>
      <c r="AP231" s="15"/>
      <c r="AT231" s="15"/>
      <c r="AX231" s="15"/>
      <c r="BB231" s="15"/>
    </row>
    <row r="232" spans="10:54" ht="12.75">
      <c r="J232" s="15"/>
      <c r="R232" s="15"/>
      <c r="V232" s="15"/>
      <c r="Z232" s="15"/>
      <c r="AD232" s="15"/>
      <c r="AH232" s="15"/>
      <c r="AL232" s="15"/>
      <c r="AP232" s="15"/>
      <c r="AT232" s="15"/>
      <c r="AX232" s="15"/>
      <c r="BB232" s="15"/>
    </row>
    <row r="233" spans="10:54" ht="12.75">
      <c r="J233" s="15"/>
      <c r="R233" s="15"/>
      <c r="V233" s="15"/>
      <c r="Z233" s="15"/>
      <c r="AD233" s="15"/>
      <c r="AH233" s="15"/>
      <c r="AL233" s="15"/>
      <c r="AP233" s="15"/>
      <c r="AT233" s="15"/>
      <c r="AX233" s="15"/>
      <c r="BB233" s="15"/>
    </row>
    <row r="234" spans="10:54" ht="12.75">
      <c r="J234" s="15"/>
      <c r="R234" s="15"/>
      <c r="V234" s="15"/>
      <c r="Z234" s="15"/>
      <c r="AD234" s="15"/>
      <c r="AH234" s="15"/>
      <c r="AL234" s="15"/>
      <c r="AP234" s="15"/>
      <c r="AT234" s="15"/>
      <c r="AX234" s="15"/>
      <c r="BB234" s="15"/>
    </row>
    <row r="235" spans="10:54" ht="12.75">
      <c r="J235" s="15"/>
      <c r="R235" s="15"/>
      <c r="V235" s="15"/>
      <c r="Z235" s="15"/>
      <c r="AD235" s="15"/>
      <c r="AH235" s="15"/>
      <c r="AL235" s="15"/>
      <c r="AP235" s="15"/>
      <c r="AT235" s="15"/>
      <c r="AX235" s="15"/>
      <c r="BB235" s="15"/>
    </row>
    <row r="236" spans="10:54" ht="12.75">
      <c r="J236" s="15"/>
      <c r="R236" s="15"/>
      <c r="V236" s="15"/>
      <c r="Z236" s="15"/>
      <c r="AD236" s="15"/>
      <c r="AH236" s="15"/>
      <c r="AL236" s="15"/>
      <c r="AP236" s="15"/>
      <c r="AT236" s="15"/>
      <c r="AX236" s="15"/>
      <c r="BB236" s="15"/>
    </row>
    <row r="237" spans="10:54" ht="12.75">
      <c r="J237" s="15"/>
      <c r="R237" s="15"/>
      <c r="V237" s="15"/>
      <c r="Z237" s="15"/>
      <c r="AD237" s="15"/>
      <c r="AH237" s="15"/>
      <c r="AL237" s="15"/>
      <c r="AP237" s="15"/>
      <c r="AT237" s="15"/>
      <c r="AX237" s="15"/>
      <c r="BB237" s="15"/>
    </row>
    <row r="238" spans="10:54" ht="12.75">
      <c r="J238" s="15"/>
      <c r="R238" s="15"/>
      <c r="V238" s="15"/>
      <c r="Z238" s="15"/>
      <c r="AD238" s="15"/>
      <c r="AH238" s="15"/>
      <c r="AL238" s="15"/>
      <c r="AP238" s="15"/>
      <c r="AT238" s="15"/>
      <c r="AX238" s="15"/>
      <c r="BB238" s="15"/>
    </row>
    <row r="239" spans="10:54" ht="12.75">
      <c r="J239" s="15"/>
      <c r="R239" s="15"/>
      <c r="V239" s="15"/>
      <c r="Z239" s="15"/>
      <c r="AD239" s="15"/>
      <c r="AH239" s="15"/>
      <c r="AL239" s="15"/>
      <c r="AP239" s="15"/>
      <c r="AT239" s="15"/>
      <c r="AX239" s="15"/>
      <c r="BB239" s="15"/>
    </row>
    <row r="240" spans="10:54" ht="12.75">
      <c r="J240" s="15"/>
      <c r="R240" s="15"/>
      <c r="V240" s="15"/>
      <c r="Z240" s="15"/>
      <c r="AD240" s="15"/>
      <c r="AH240" s="15"/>
      <c r="AL240" s="15"/>
      <c r="AP240" s="15"/>
      <c r="AT240" s="15"/>
      <c r="AX240" s="15"/>
      <c r="BB240" s="15"/>
    </row>
    <row r="241" spans="10:54" ht="12.75">
      <c r="J241" s="15"/>
      <c r="R241" s="15"/>
      <c r="V241" s="15"/>
      <c r="Z241" s="15"/>
      <c r="AD241" s="15"/>
      <c r="AH241" s="15"/>
      <c r="AL241" s="15"/>
      <c r="AP241" s="15"/>
      <c r="AT241" s="15"/>
      <c r="AX241" s="15"/>
      <c r="BB241" s="15"/>
    </row>
    <row r="242" spans="10:54" ht="12.75">
      <c r="J242" s="15"/>
      <c r="R242" s="15"/>
      <c r="V242" s="15"/>
      <c r="Z242" s="15"/>
      <c r="AD242" s="15"/>
      <c r="AH242" s="15"/>
      <c r="AL242" s="15"/>
      <c r="AP242" s="15"/>
      <c r="AT242" s="15"/>
      <c r="AX242" s="15"/>
      <c r="BB242" s="15"/>
    </row>
    <row r="243" spans="10:54" ht="12.75">
      <c r="J243" s="15"/>
      <c r="R243" s="15"/>
      <c r="V243" s="15"/>
      <c r="Z243" s="15"/>
      <c r="AD243" s="15"/>
      <c r="AH243" s="15"/>
      <c r="AL243" s="15"/>
      <c r="AP243" s="15"/>
      <c r="AT243" s="15"/>
      <c r="AX243" s="15"/>
      <c r="BB243" s="15"/>
    </row>
    <row r="244" spans="10:54" ht="12.75">
      <c r="J244" s="15"/>
      <c r="R244" s="15"/>
      <c r="V244" s="15"/>
      <c r="Z244" s="15"/>
      <c r="AD244" s="15"/>
      <c r="AH244" s="15"/>
      <c r="AL244" s="15"/>
      <c r="AP244" s="15"/>
      <c r="AT244" s="15"/>
      <c r="AX244" s="15"/>
      <c r="BB244" s="15"/>
    </row>
    <row r="245" spans="10:54" ht="12.75">
      <c r="J245" s="15"/>
      <c r="R245" s="15"/>
      <c r="V245" s="15"/>
      <c r="Z245" s="15"/>
      <c r="AD245" s="15"/>
      <c r="AH245" s="15"/>
      <c r="AL245" s="15"/>
      <c r="AP245" s="15"/>
      <c r="AT245" s="15"/>
      <c r="AX245" s="15"/>
      <c r="BB245" s="15"/>
    </row>
    <row r="246" spans="10:54" ht="12.75">
      <c r="J246" s="15"/>
      <c r="R246" s="15"/>
      <c r="V246" s="15"/>
      <c r="Z246" s="15"/>
      <c r="AD246" s="15"/>
      <c r="AH246" s="15"/>
      <c r="AL246" s="15"/>
      <c r="AP246" s="15"/>
      <c r="AT246" s="15"/>
      <c r="AX246" s="15"/>
      <c r="BB246" s="15"/>
    </row>
    <row r="247" spans="10:54" ht="12.75">
      <c r="J247" s="15"/>
      <c r="R247" s="15"/>
      <c r="V247" s="15"/>
      <c r="Z247" s="15"/>
      <c r="AD247" s="15"/>
      <c r="AH247" s="15"/>
      <c r="AL247" s="15"/>
      <c r="AP247" s="15"/>
      <c r="AT247" s="15"/>
      <c r="AX247" s="15"/>
      <c r="BB247" s="15"/>
    </row>
    <row r="248" spans="10:54" ht="12.75">
      <c r="J248" s="15"/>
      <c r="R248" s="15"/>
      <c r="V248" s="15"/>
      <c r="Z248" s="15"/>
      <c r="AD248" s="15"/>
      <c r="AH248" s="15"/>
      <c r="AL248" s="15"/>
      <c r="AP248" s="15"/>
      <c r="AT248" s="15"/>
      <c r="AX248" s="15"/>
      <c r="BB248" s="15"/>
    </row>
    <row r="249" spans="10:54" ht="12.75">
      <c r="J249" s="15"/>
      <c r="R249" s="15"/>
      <c r="V249" s="15"/>
      <c r="Z249" s="15"/>
      <c r="AD249" s="15"/>
      <c r="AH249" s="15"/>
      <c r="AL249" s="15"/>
      <c r="AP249" s="15"/>
      <c r="AT249" s="15"/>
      <c r="AX249" s="15"/>
      <c r="BB249" s="15"/>
    </row>
    <row r="250" spans="10:54" ht="12.75">
      <c r="J250" s="15"/>
      <c r="R250" s="15"/>
      <c r="V250" s="15"/>
      <c r="Z250" s="15"/>
      <c r="AD250" s="15"/>
      <c r="AH250" s="15"/>
      <c r="AL250" s="15"/>
      <c r="AP250" s="15"/>
      <c r="AT250" s="15"/>
      <c r="AX250" s="15"/>
      <c r="BB250" s="15"/>
    </row>
    <row r="251" spans="10:54" ht="12.75">
      <c r="J251" s="15"/>
      <c r="R251" s="15"/>
      <c r="V251" s="15"/>
      <c r="Z251" s="15"/>
      <c r="AD251" s="15"/>
      <c r="AH251" s="15"/>
      <c r="AL251" s="15"/>
      <c r="AP251" s="15"/>
      <c r="AT251" s="15"/>
      <c r="AX251" s="15"/>
      <c r="BB251" s="15"/>
    </row>
    <row r="252" spans="10:54" ht="12.75">
      <c r="J252" s="15"/>
      <c r="R252" s="15"/>
      <c r="V252" s="15"/>
      <c r="Z252" s="15"/>
      <c r="AD252" s="15"/>
      <c r="AH252" s="15"/>
      <c r="AL252" s="15"/>
      <c r="AP252" s="15"/>
      <c r="AT252" s="15"/>
      <c r="AX252" s="15"/>
      <c r="BB252" s="15"/>
    </row>
    <row r="253" spans="10:54" ht="12.75">
      <c r="J253" s="15"/>
      <c r="R253" s="15"/>
      <c r="V253" s="15"/>
      <c r="Z253" s="15"/>
      <c r="AD253" s="15"/>
      <c r="AH253" s="15"/>
      <c r="AL253" s="15"/>
      <c r="AP253" s="15"/>
      <c r="AT253" s="15"/>
      <c r="AX253" s="15"/>
      <c r="BB253" s="15"/>
    </row>
    <row r="254" spans="10:54" ht="12.75">
      <c r="J254" s="15"/>
      <c r="R254" s="15"/>
      <c r="V254" s="15"/>
      <c r="Z254" s="15"/>
      <c r="AD254" s="15"/>
      <c r="AH254" s="15"/>
      <c r="AL254" s="15"/>
      <c r="AP254" s="15"/>
      <c r="AT254" s="15"/>
      <c r="AX254" s="15"/>
      <c r="BB254" s="15"/>
    </row>
    <row r="255" spans="10:54" ht="12.75">
      <c r="J255" s="15"/>
      <c r="R255" s="15"/>
      <c r="V255" s="15"/>
      <c r="Z255" s="15"/>
      <c r="AD255" s="15"/>
      <c r="AH255" s="15"/>
      <c r="AL255" s="15"/>
      <c r="AP255" s="15"/>
      <c r="AT255" s="15"/>
      <c r="AX255" s="15"/>
      <c r="BB255" s="15"/>
    </row>
    <row r="256" spans="10:54" ht="12.75">
      <c r="J256" s="15"/>
      <c r="R256" s="15"/>
      <c r="V256" s="15"/>
      <c r="Z256" s="15"/>
      <c r="AD256" s="15"/>
      <c r="AH256" s="15"/>
      <c r="AL256" s="15"/>
      <c r="AP256" s="15"/>
      <c r="AT256" s="15"/>
      <c r="AX256" s="15"/>
      <c r="BB256" s="15"/>
    </row>
    <row r="257" spans="10:54" ht="12.75">
      <c r="J257" s="15"/>
      <c r="R257" s="15"/>
      <c r="V257" s="15"/>
      <c r="Z257" s="15"/>
      <c r="AD257" s="15"/>
      <c r="AH257" s="15"/>
      <c r="AL257" s="15"/>
      <c r="AP257" s="15"/>
      <c r="AT257" s="15"/>
      <c r="AX257" s="15"/>
      <c r="BB257" s="15"/>
    </row>
    <row r="258" spans="10:54" ht="12.75">
      <c r="J258" s="15"/>
      <c r="R258" s="15"/>
      <c r="V258" s="15"/>
      <c r="Z258" s="15"/>
      <c r="AD258" s="15"/>
      <c r="AH258" s="15"/>
      <c r="AL258" s="15"/>
      <c r="AP258" s="15"/>
      <c r="AT258" s="15"/>
      <c r="AX258" s="15"/>
      <c r="BB258" s="15"/>
    </row>
    <row r="259" spans="10:54" ht="12.75">
      <c r="J259" s="15"/>
      <c r="R259" s="15"/>
      <c r="V259" s="15"/>
      <c r="Z259" s="15"/>
      <c r="AD259" s="15"/>
      <c r="AH259" s="15"/>
      <c r="AL259" s="15"/>
      <c r="AP259" s="15"/>
      <c r="AT259" s="15"/>
      <c r="AX259" s="15"/>
      <c r="BB259" s="15"/>
    </row>
    <row r="260" spans="10:54" ht="12.75">
      <c r="J260" s="15"/>
      <c r="R260" s="15"/>
      <c r="V260" s="15"/>
      <c r="Z260" s="15"/>
      <c r="AD260" s="15"/>
      <c r="AH260" s="15"/>
      <c r="AL260" s="15"/>
      <c r="AP260" s="15"/>
      <c r="AT260" s="15"/>
      <c r="AX260" s="15"/>
      <c r="BB260" s="15"/>
    </row>
    <row r="261" spans="10:54" ht="12.75">
      <c r="J261" s="15"/>
      <c r="R261" s="15"/>
      <c r="V261" s="15"/>
      <c r="Z261" s="15"/>
      <c r="AD261" s="15"/>
      <c r="AH261" s="15"/>
      <c r="AL261" s="15"/>
      <c r="AP261" s="15"/>
      <c r="AT261" s="15"/>
      <c r="AX261" s="15"/>
      <c r="BB261" s="15"/>
    </row>
    <row r="262" spans="10:54" ht="12.75">
      <c r="J262" s="15"/>
      <c r="R262" s="15"/>
      <c r="V262" s="15"/>
      <c r="Z262" s="15"/>
      <c r="AD262" s="15"/>
      <c r="AH262" s="15"/>
      <c r="AL262" s="15"/>
      <c r="AP262" s="15"/>
      <c r="AT262" s="15"/>
      <c r="AX262" s="15"/>
      <c r="BB262" s="15"/>
    </row>
    <row r="263" spans="10:54" ht="12.75">
      <c r="J263" s="15"/>
      <c r="R263" s="15"/>
      <c r="V263" s="15"/>
      <c r="Z263" s="15"/>
      <c r="AD263" s="15"/>
      <c r="AH263" s="15"/>
      <c r="AL263" s="15"/>
      <c r="AP263" s="15"/>
      <c r="AT263" s="15"/>
      <c r="AX263" s="15"/>
      <c r="BB263" s="15"/>
    </row>
    <row r="264" spans="10:54" ht="12.75">
      <c r="J264" s="15"/>
      <c r="R264" s="15"/>
      <c r="V264" s="15"/>
      <c r="Z264" s="15"/>
      <c r="AD264" s="15"/>
      <c r="AH264" s="15"/>
      <c r="AL264" s="15"/>
      <c r="AP264" s="15"/>
      <c r="AT264" s="15"/>
      <c r="AX264" s="15"/>
      <c r="BB264" s="15"/>
    </row>
    <row r="265" spans="10:54" ht="12.75">
      <c r="J265" s="15"/>
      <c r="R265" s="15"/>
      <c r="V265" s="15"/>
      <c r="Z265" s="15"/>
      <c r="AD265" s="15"/>
      <c r="AH265" s="15"/>
      <c r="AL265" s="15"/>
      <c r="AP265" s="15"/>
      <c r="AT265" s="15"/>
      <c r="AX265" s="15"/>
      <c r="BB265" s="15"/>
    </row>
    <row r="266" spans="10:54" ht="12.75">
      <c r="J266" s="15"/>
      <c r="R266" s="15"/>
      <c r="V266" s="15"/>
      <c r="Z266" s="15"/>
      <c r="AD266" s="15"/>
      <c r="AH266" s="15"/>
      <c r="AL266" s="15"/>
      <c r="AP266" s="15"/>
      <c r="AT266" s="15"/>
      <c r="AX266" s="15"/>
      <c r="BB266" s="15"/>
    </row>
    <row r="267" spans="10:54" ht="12.75">
      <c r="J267" s="15"/>
      <c r="R267" s="15"/>
      <c r="V267" s="15"/>
      <c r="Z267" s="15"/>
      <c r="AD267" s="15"/>
      <c r="AH267" s="15"/>
      <c r="AL267" s="15"/>
      <c r="AP267" s="15"/>
      <c r="AT267" s="15"/>
      <c r="AX267" s="15"/>
      <c r="BB267" s="15"/>
    </row>
    <row r="268" spans="10:54" ht="12.75">
      <c r="J268" s="15"/>
      <c r="R268" s="15"/>
      <c r="V268" s="15"/>
      <c r="Z268" s="15"/>
      <c r="AD268" s="15"/>
      <c r="AH268" s="15"/>
      <c r="AL268" s="15"/>
      <c r="AP268" s="15"/>
      <c r="AT268" s="15"/>
      <c r="AX268" s="15"/>
      <c r="BB268" s="15"/>
    </row>
    <row r="269" spans="10:54" ht="12.75">
      <c r="J269" s="15"/>
      <c r="R269" s="15"/>
      <c r="V269" s="15"/>
      <c r="Z269" s="15"/>
      <c r="AD269" s="15"/>
      <c r="AH269" s="15"/>
      <c r="AL269" s="15"/>
      <c r="AP269" s="15"/>
      <c r="AT269" s="15"/>
      <c r="AX269" s="15"/>
      <c r="BB269" s="15"/>
    </row>
    <row r="270" spans="10:54" ht="12.75">
      <c r="J270" s="15"/>
      <c r="R270" s="15"/>
      <c r="V270" s="15"/>
      <c r="Z270" s="15"/>
      <c r="AD270" s="15"/>
      <c r="AH270" s="15"/>
      <c r="AL270" s="15"/>
      <c r="AP270" s="15"/>
      <c r="AT270" s="15"/>
      <c r="AX270" s="15"/>
      <c r="BB270" s="15"/>
    </row>
    <row r="271" spans="10:54" ht="12.75">
      <c r="J271" s="15"/>
      <c r="R271" s="15"/>
      <c r="V271" s="15"/>
      <c r="Z271" s="15"/>
      <c r="AD271" s="15"/>
      <c r="AH271" s="15"/>
      <c r="AL271" s="15"/>
      <c r="AP271" s="15"/>
      <c r="AT271" s="15"/>
      <c r="AX271" s="15"/>
      <c r="BB271" s="15"/>
    </row>
    <row r="272" spans="10:54" ht="12.75">
      <c r="J272" s="15"/>
      <c r="R272" s="15"/>
      <c r="V272" s="15"/>
      <c r="Z272" s="15"/>
      <c r="AD272" s="15"/>
      <c r="AH272" s="15"/>
      <c r="AL272" s="15"/>
      <c r="AP272" s="15"/>
      <c r="AT272" s="15"/>
      <c r="AX272" s="15"/>
      <c r="BB272" s="15"/>
    </row>
    <row r="273" spans="10:54" ht="12.75">
      <c r="J273" s="15"/>
      <c r="R273" s="15"/>
      <c r="V273" s="15"/>
      <c r="Z273" s="15"/>
      <c r="AD273" s="15"/>
      <c r="AH273" s="15"/>
      <c r="AL273" s="15"/>
      <c r="AP273" s="15"/>
      <c r="AT273" s="15"/>
      <c r="AX273" s="15"/>
      <c r="BB273" s="15"/>
    </row>
    <row r="274" spans="10:54" ht="12.75">
      <c r="J274" s="15"/>
      <c r="R274" s="15"/>
      <c r="V274" s="15"/>
      <c r="Z274" s="15"/>
      <c r="AD274" s="15"/>
      <c r="AH274" s="15"/>
      <c r="AL274" s="15"/>
      <c r="AP274" s="15"/>
      <c r="AT274" s="15"/>
      <c r="AX274" s="15"/>
      <c r="BB274" s="15"/>
    </row>
    <row r="275" spans="10:54" ht="12.75">
      <c r="J275" s="15"/>
      <c r="R275" s="15"/>
      <c r="V275" s="15"/>
      <c r="Z275" s="15"/>
      <c r="AD275" s="15"/>
      <c r="AH275" s="15"/>
      <c r="AL275" s="15"/>
      <c r="AP275" s="15"/>
      <c r="AT275" s="15"/>
      <c r="AX275" s="15"/>
      <c r="BB275" s="15"/>
    </row>
    <row r="276" spans="10:54" ht="12.75">
      <c r="J276" s="15"/>
      <c r="R276" s="15"/>
      <c r="V276" s="15"/>
      <c r="Z276" s="15"/>
      <c r="AD276" s="15"/>
      <c r="AH276" s="15"/>
      <c r="AL276" s="15"/>
      <c r="AP276" s="15"/>
      <c r="AT276" s="15"/>
      <c r="AX276" s="15"/>
      <c r="BB276" s="15"/>
    </row>
    <row r="277" spans="10:54" ht="12.75">
      <c r="J277" s="15"/>
      <c r="R277" s="15"/>
      <c r="V277" s="15"/>
      <c r="Z277" s="15"/>
      <c r="AD277" s="15"/>
      <c r="AH277" s="15"/>
      <c r="AL277" s="15"/>
      <c r="AP277" s="15"/>
      <c r="AT277" s="15"/>
      <c r="AX277" s="15"/>
      <c r="BB277" s="15"/>
    </row>
    <row r="278" spans="10:54" ht="12.75">
      <c r="J278" s="15"/>
      <c r="R278" s="15"/>
      <c r="V278" s="15"/>
      <c r="Z278" s="15"/>
      <c r="AD278" s="15"/>
      <c r="AH278" s="15"/>
      <c r="AL278" s="15"/>
      <c r="AP278" s="15"/>
      <c r="AT278" s="15"/>
      <c r="AX278" s="15"/>
      <c r="BB278" s="15"/>
    </row>
    <row r="279" spans="10:54" ht="12.75">
      <c r="J279" s="15"/>
      <c r="R279" s="15"/>
      <c r="V279" s="15"/>
      <c r="Z279" s="15"/>
      <c r="AD279" s="15"/>
      <c r="AH279" s="15"/>
      <c r="AL279" s="15"/>
      <c r="AP279" s="15"/>
      <c r="AT279" s="15"/>
      <c r="AX279" s="15"/>
      <c r="BB279" s="15"/>
    </row>
    <row r="280" spans="10:54" ht="12.75">
      <c r="J280" s="15"/>
      <c r="R280" s="15"/>
      <c r="V280" s="15"/>
      <c r="Z280" s="15"/>
      <c r="AD280" s="15"/>
      <c r="AH280" s="15"/>
      <c r="AL280" s="15"/>
      <c r="AP280" s="15"/>
      <c r="AT280" s="15"/>
      <c r="AX280" s="15"/>
      <c r="BB280" s="15"/>
    </row>
    <row r="281" spans="10:54" ht="12.75">
      <c r="J281" s="15"/>
      <c r="R281" s="15"/>
      <c r="V281" s="15"/>
      <c r="Z281" s="15"/>
      <c r="AD281" s="15"/>
      <c r="AH281" s="15"/>
      <c r="AL281" s="15"/>
      <c r="AP281" s="15"/>
      <c r="AT281" s="15"/>
      <c r="AX281" s="15"/>
      <c r="BB281" s="15"/>
    </row>
    <row r="282" spans="10:54" ht="12.75">
      <c r="J282" s="15"/>
      <c r="R282" s="15"/>
      <c r="V282" s="15"/>
      <c r="Z282" s="15"/>
      <c r="AD282" s="15"/>
      <c r="AH282" s="15"/>
      <c r="AL282" s="15"/>
      <c r="AP282" s="15"/>
      <c r="AT282" s="15"/>
      <c r="AX282" s="15"/>
      <c r="BB282" s="15"/>
    </row>
    <row r="283" spans="10:54" ht="12.75">
      <c r="J283" s="15"/>
      <c r="R283" s="15"/>
      <c r="V283" s="15"/>
      <c r="Z283" s="15"/>
      <c r="AD283" s="15"/>
      <c r="AH283" s="15"/>
      <c r="AL283" s="15"/>
      <c r="AP283" s="15"/>
      <c r="AT283" s="15"/>
      <c r="AX283" s="15"/>
      <c r="BB283" s="15"/>
    </row>
    <row r="284" spans="10:54" ht="12.75">
      <c r="J284" s="15"/>
      <c r="R284" s="15"/>
      <c r="V284" s="15"/>
      <c r="Z284" s="15"/>
      <c r="AD284" s="15"/>
      <c r="AH284" s="15"/>
      <c r="AL284" s="15"/>
      <c r="AP284" s="15"/>
      <c r="AT284" s="15"/>
      <c r="AX284" s="15"/>
      <c r="BB284" s="15"/>
    </row>
    <row r="285" spans="10:54" ht="12.75">
      <c r="J285" s="15"/>
      <c r="R285" s="15"/>
      <c r="V285" s="15"/>
      <c r="Z285" s="15"/>
      <c r="AD285" s="15"/>
      <c r="AH285" s="15"/>
      <c r="AL285" s="15"/>
      <c r="AP285" s="15"/>
      <c r="AT285" s="15"/>
      <c r="AX285" s="15"/>
      <c r="BB285" s="15"/>
    </row>
    <row r="286" spans="10:54" ht="12.75">
      <c r="J286" s="15"/>
      <c r="R286" s="15"/>
      <c r="V286" s="15"/>
      <c r="Z286" s="15"/>
      <c r="AD286" s="15"/>
      <c r="AH286" s="15"/>
      <c r="AL286" s="15"/>
      <c r="AP286" s="15"/>
      <c r="AT286" s="15"/>
      <c r="AX286" s="15"/>
      <c r="BB286" s="15"/>
    </row>
    <row r="287" spans="10:54" ht="12.75">
      <c r="J287" s="15"/>
      <c r="R287" s="15"/>
      <c r="V287" s="15"/>
      <c r="Z287" s="15"/>
      <c r="AD287" s="15"/>
      <c r="AH287" s="15"/>
      <c r="AL287" s="15"/>
      <c r="AP287" s="15"/>
      <c r="AT287" s="15"/>
      <c r="AX287" s="15"/>
      <c r="BB287" s="15"/>
    </row>
    <row r="288" spans="10:54" ht="12.75">
      <c r="J288" s="15"/>
      <c r="R288" s="15"/>
      <c r="V288" s="15"/>
      <c r="Z288" s="15"/>
      <c r="AD288" s="15"/>
      <c r="AH288" s="15"/>
      <c r="AL288" s="15"/>
      <c r="AP288" s="15"/>
      <c r="AT288" s="15"/>
      <c r="AX288" s="15"/>
      <c r="BB288" s="15"/>
    </row>
    <row r="289" spans="10:54" ht="12.75">
      <c r="J289" s="15"/>
      <c r="R289" s="15"/>
      <c r="V289" s="15"/>
      <c r="Z289" s="15"/>
      <c r="AD289" s="15"/>
      <c r="AH289" s="15"/>
      <c r="AL289" s="15"/>
      <c r="AP289" s="15"/>
      <c r="AT289" s="15"/>
      <c r="AX289" s="15"/>
      <c r="BB289" s="15"/>
    </row>
    <row r="290" spans="10:54" ht="12.75">
      <c r="J290" s="15"/>
      <c r="R290" s="15"/>
      <c r="V290" s="15"/>
      <c r="Z290" s="15"/>
      <c r="AD290" s="15"/>
      <c r="AH290" s="15"/>
      <c r="AL290" s="15"/>
      <c r="AP290" s="15"/>
      <c r="AT290" s="15"/>
      <c r="AX290" s="15"/>
      <c r="BB290" s="15"/>
    </row>
    <row r="291" spans="10:54" ht="12.75">
      <c r="J291" s="15"/>
      <c r="R291" s="15"/>
      <c r="V291" s="15"/>
      <c r="Z291" s="15"/>
      <c r="AD291" s="15"/>
      <c r="AH291" s="15"/>
      <c r="AL291" s="15"/>
      <c r="AP291" s="15"/>
      <c r="AT291" s="15"/>
      <c r="AX291" s="15"/>
      <c r="BB291" s="15"/>
    </row>
    <row r="292" spans="10:54" ht="12.75">
      <c r="J292" s="15"/>
      <c r="R292" s="15"/>
      <c r="V292" s="15"/>
      <c r="Z292" s="15"/>
      <c r="AD292" s="15"/>
      <c r="AH292" s="15"/>
      <c r="AL292" s="15"/>
      <c r="AP292" s="15"/>
      <c r="AT292" s="15"/>
      <c r="AX292" s="15"/>
      <c r="BB292" s="15"/>
    </row>
    <row r="293" spans="10:54" ht="12.75">
      <c r="J293" s="15"/>
      <c r="R293" s="15"/>
      <c r="V293" s="15"/>
      <c r="Z293" s="15"/>
      <c r="AD293" s="15"/>
      <c r="AH293" s="15"/>
      <c r="AL293" s="15"/>
      <c r="AP293" s="15"/>
      <c r="AT293" s="15"/>
      <c r="AX293" s="15"/>
      <c r="BB293" s="15"/>
    </row>
    <row r="294" spans="10:54" ht="12.75">
      <c r="J294" s="15"/>
      <c r="R294" s="15"/>
      <c r="V294" s="15"/>
      <c r="Z294" s="15"/>
      <c r="AD294" s="15"/>
      <c r="AH294" s="15"/>
      <c r="AL294" s="15"/>
      <c r="AP294" s="15"/>
      <c r="AT294" s="15"/>
      <c r="AX294" s="15"/>
      <c r="BB294" s="15"/>
    </row>
    <row r="295" spans="10:54" ht="12.75">
      <c r="J295" s="15"/>
      <c r="R295" s="15"/>
      <c r="V295" s="15"/>
      <c r="Z295" s="15"/>
      <c r="AD295" s="15"/>
      <c r="AH295" s="15"/>
      <c r="AL295" s="15"/>
      <c r="AP295" s="15"/>
      <c r="AT295" s="15"/>
      <c r="AX295" s="15"/>
      <c r="BB295" s="15"/>
    </row>
    <row r="296" spans="10:54" ht="12.75">
      <c r="J296" s="15"/>
      <c r="R296" s="15"/>
      <c r="V296" s="15"/>
      <c r="Z296" s="15"/>
      <c r="AD296" s="15"/>
      <c r="AH296" s="15"/>
      <c r="AL296" s="15"/>
      <c r="AP296" s="15"/>
      <c r="AT296" s="15"/>
      <c r="AX296" s="15"/>
      <c r="BB296" s="15"/>
    </row>
    <row r="297" spans="10:54" ht="12.75">
      <c r="J297" s="15"/>
      <c r="R297" s="15"/>
      <c r="V297" s="15"/>
      <c r="Z297" s="15"/>
      <c r="AD297" s="15"/>
      <c r="AH297" s="15"/>
      <c r="AL297" s="15"/>
      <c r="AP297" s="15"/>
      <c r="AT297" s="15"/>
      <c r="AX297" s="15"/>
      <c r="BB297" s="15"/>
    </row>
    <row r="298" spans="10:54" ht="12.75">
      <c r="J298" s="15"/>
      <c r="R298" s="15"/>
      <c r="V298" s="15"/>
      <c r="Z298" s="15"/>
      <c r="AD298" s="15"/>
      <c r="AH298" s="15"/>
      <c r="AL298" s="15"/>
      <c r="AP298" s="15"/>
      <c r="AT298" s="15"/>
      <c r="AX298" s="15"/>
      <c r="BB298" s="15"/>
    </row>
    <row r="299" spans="10:54" ht="12.75">
      <c r="J299" s="15"/>
      <c r="R299" s="15"/>
      <c r="V299" s="15"/>
      <c r="Z299" s="15"/>
      <c r="AD299" s="15"/>
      <c r="AH299" s="15"/>
      <c r="AL299" s="15"/>
      <c r="AP299" s="15"/>
      <c r="AT299" s="15"/>
      <c r="AX299" s="15"/>
      <c r="BB299" s="15"/>
    </row>
    <row r="300" spans="10:54" ht="12.75">
      <c r="J300" s="15"/>
      <c r="R300" s="15"/>
      <c r="V300" s="15"/>
      <c r="Z300" s="15"/>
      <c r="AD300" s="15"/>
      <c r="AH300" s="15"/>
      <c r="AL300" s="15"/>
      <c r="AP300" s="15"/>
      <c r="AT300" s="15"/>
      <c r="AX300" s="15"/>
      <c r="BB300" s="15"/>
    </row>
    <row r="301" spans="10:54" ht="12.75">
      <c r="J301" s="15"/>
      <c r="R301" s="15"/>
      <c r="V301" s="15"/>
      <c r="Z301" s="15"/>
      <c r="AD301" s="15"/>
      <c r="AH301" s="15"/>
      <c r="AL301" s="15"/>
      <c r="AP301" s="15"/>
      <c r="AT301" s="15"/>
      <c r="AX301" s="15"/>
      <c r="BB301" s="15"/>
    </row>
    <row r="302" spans="10:54" ht="12.75">
      <c r="J302" s="15"/>
      <c r="R302" s="15"/>
      <c r="V302" s="15"/>
      <c r="Z302" s="15"/>
      <c r="AD302" s="15"/>
      <c r="AH302" s="15"/>
      <c r="AL302" s="15"/>
      <c r="AP302" s="15"/>
      <c r="AT302" s="15"/>
      <c r="AX302" s="15"/>
      <c r="BB302" s="15"/>
    </row>
    <row r="303" spans="10:54" ht="12.75">
      <c r="J303" s="15"/>
      <c r="R303" s="15"/>
      <c r="V303" s="15"/>
      <c r="Z303" s="15"/>
      <c r="AD303" s="15"/>
      <c r="AH303" s="15"/>
      <c r="AL303" s="15"/>
      <c r="AP303" s="15"/>
      <c r="AT303" s="15"/>
      <c r="AX303" s="15"/>
      <c r="BB303" s="15"/>
    </row>
    <row r="304" spans="10:54" ht="12.75">
      <c r="J304" s="15"/>
      <c r="R304" s="15"/>
      <c r="V304" s="15"/>
      <c r="Z304" s="15"/>
      <c r="AD304" s="15"/>
      <c r="AH304" s="15"/>
      <c r="AL304" s="15"/>
      <c r="AP304" s="15"/>
      <c r="AT304" s="15"/>
      <c r="AX304" s="15"/>
      <c r="BB304" s="15"/>
    </row>
    <row r="305" spans="10:54" ht="12.75">
      <c r="J305" s="15"/>
      <c r="R305" s="15"/>
      <c r="V305" s="15"/>
      <c r="Z305" s="15"/>
      <c r="AD305" s="15"/>
      <c r="AH305" s="15"/>
      <c r="AL305" s="15"/>
      <c r="AP305" s="15"/>
      <c r="AT305" s="15"/>
      <c r="AX305" s="15"/>
      <c r="BB305" s="15"/>
    </row>
    <row r="306" spans="10:54" ht="12.75">
      <c r="J306" s="15"/>
      <c r="R306" s="15"/>
      <c r="V306" s="15"/>
      <c r="Z306" s="15"/>
      <c r="AD306" s="15"/>
      <c r="AH306" s="15"/>
      <c r="AL306" s="15"/>
      <c r="AP306" s="15"/>
      <c r="AT306" s="15"/>
      <c r="AX306" s="15"/>
      <c r="BB306" s="15"/>
    </row>
    <row r="307" spans="10:54" ht="12.75">
      <c r="J307" s="15"/>
      <c r="R307" s="15"/>
      <c r="V307" s="15"/>
      <c r="Z307" s="15"/>
      <c r="AD307" s="15"/>
      <c r="AH307" s="15"/>
      <c r="AL307" s="15"/>
      <c r="AP307" s="15"/>
      <c r="AT307" s="15"/>
      <c r="AX307" s="15"/>
      <c r="BB307" s="15"/>
    </row>
    <row r="308" spans="10:54" ht="12.75">
      <c r="J308" s="15"/>
      <c r="R308" s="15"/>
      <c r="V308" s="15"/>
      <c r="Z308" s="15"/>
      <c r="AD308" s="15"/>
      <c r="AH308" s="15"/>
      <c r="AL308" s="15"/>
      <c r="AP308" s="15"/>
      <c r="AT308" s="15"/>
      <c r="AX308" s="15"/>
      <c r="BB308" s="15"/>
    </row>
    <row r="309" spans="10:54" ht="12.75">
      <c r="J309" s="15"/>
      <c r="R309" s="15"/>
      <c r="V309" s="15"/>
      <c r="Z309" s="15"/>
      <c r="AD309" s="15"/>
      <c r="AH309" s="15"/>
      <c r="AL309" s="15"/>
      <c r="AP309" s="15"/>
      <c r="AT309" s="15"/>
      <c r="AX309" s="15"/>
      <c r="BB309" s="15"/>
    </row>
    <row r="310" spans="10:54" ht="12.75">
      <c r="J310" s="15"/>
      <c r="R310" s="15"/>
      <c r="V310" s="15"/>
      <c r="Z310" s="15"/>
      <c r="AD310" s="15"/>
      <c r="AH310" s="15"/>
      <c r="AL310" s="15"/>
      <c r="AP310" s="15"/>
      <c r="AT310" s="15"/>
      <c r="AX310" s="15"/>
      <c r="BB310" s="15"/>
    </row>
    <row r="311" spans="10:54" ht="12.75">
      <c r="J311" s="15"/>
      <c r="R311" s="15"/>
      <c r="V311" s="15"/>
      <c r="Z311" s="15"/>
      <c r="AD311" s="15"/>
      <c r="AH311" s="15"/>
      <c r="AL311" s="15"/>
      <c r="AP311" s="15"/>
      <c r="AT311" s="15"/>
      <c r="AX311" s="15"/>
      <c r="BB311" s="15"/>
    </row>
    <row r="312" spans="10:54" ht="12.75">
      <c r="J312" s="15"/>
      <c r="R312" s="15"/>
      <c r="V312" s="15"/>
      <c r="Z312" s="15"/>
      <c r="AD312" s="15"/>
      <c r="AH312" s="15"/>
      <c r="AL312" s="15"/>
      <c r="AP312" s="15"/>
      <c r="AT312" s="15"/>
      <c r="AX312" s="15"/>
      <c r="BB312" s="15"/>
    </row>
    <row r="313" spans="10:54" ht="12.75">
      <c r="J313" s="15"/>
      <c r="R313" s="15"/>
      <c r="V313" s="15"/>
      <c r="Z313" s="15"/>
      <c r="AD313" s="15"/>
      <c r="AH313" s="15"/>
      <c r="AL313" s="15"/>
      <c r="AP313" s="15"/>
      <c r="AT313" s="15"/>
      <c r="AX313" s="15"/>
      <c r="BB313" s="15"/>
    </row>
    <row r="314" spans="10:54" ht="12.75">
      <c r="J314" s="15"/>
      <c r="R314" s="15"/>
      <c r="V314" s="15"/>
      <c r="Z314" s="15"/>
      <c r="AD314" s="15"/>
      <c r="AH314" s="15"/>
      <c r="AL314" s="15"/>
      <c r="AP314" s="15"/>
      <c r="AT314" s="15"/>
      <c r="AX314" s="15"/>
      <c r="BB314" s="15"/>
    </row>
    <row r="315" spans="10:54" ht="12.75">
      <c r="J315" s="15"/>
      <c r="R315" s="15"/>
      <c r="V315" s="15"/>
      <c r="Z315" s="15"/>
      <c r="AD315" s="15"/>
      <c r="AH315" s="15"/>
      <c r="AL315" s="15"/>
      <c r="AP315" s="15"/>
      <c r="AT315" s="15"/>
      <c r="AX315" s="15"/>
      <c r="BB315" s="15"/>
    </row>
    <row r="316" spans="10:54" ht="12.75">
      <c r="J316" s="15"/>
      <c r="R316" s="15"/>
      <c r="V316" s="15"/>
      <c r="Z316" s="15"/>
      <c r="AD316" s="15"/>
      <c r="AH316" s="15"/>
      <c r="AL316" s="15"/>
      <c r="AP316" s="15"/>
      <c r="AT316" s="15"/>
      <c r="AX316" s="15"/>
      <c r="BB316" s="15"/>
    </row>
    <row r="317" spans="10:54" ht="12.75">
      <c r="J317" s="15"/>
      <c r="R317" s="15"/>
      <c r="V317" s="15"/>
      <c r="Z317" s="15"/>
      <c r="AD317" s="15"/>
      <c r="AH317" s="15"/>
      <c r="AL317" s="15"/>
      <c r="AP317" s="15"/>
      <c r="AT317" s="15"/>
      <c r="AX317" s="15"/>
      <c r="BB317" s="15"/>
    </row>
    <row r="318" spans="10:54" ht="12.75">
      <c r="J318" s="15"/>
      <c r="R318" s="15"/>
      <c r="V318" s="15"/>
      <c r="Z318" s="15"/>
      <c r="AD318" s="15"/>
      <c r="AH318" s="15"/>
      <c r="AL318" s="15"/>
      <c r="AP318" s="15"/>
      <c r="AT318" s="15"/>
      <c r="AX318" s="15"/>
      <c r="BB318" s="15"/>
    </row>
    <row r="319" spans="10:54" ht="12.75">
      <c r="J319" s="15"/>
      <c r="R319" s="15"/>
      <c r="V319" s="15"/>
      <c r="Z319" s="15"/>
      <c r="AD319" s="15"/>
      <c r="AH319" s="15"/>
      <c r="AL319" s="15"/>
      <c r="AP319" s="15"/>
      <c r="AT319" s="15"/>
      <c r="AX319" s="15"/>
      <c r="BB319" s="15"/>
    </row>
    <row r="320" spans="10:54" ht="12.75">
      <c r="J320" s="15"/>
      <c r="R320" s="15"/>
      <c r="V320" s="15"/>
      <c r="Z320" s="15"/>
      <c r="AD320" s="15"/>
      <c r="AH320" s="15"/>
      <c r="AL320" s="15"/>
      <c r="AP320" s="15"/>
      <c r="AT320" s="15"/>
      <c r="AX320" s="15"/>
      <c r="BB320" s="15"/>
    </row>
    <row r="321" spans="10:54" ht="12.75">
      <c r="J321" s="15"/>
      <c r="R321" s="15"/>
      <c r="V321" s="15"/>
      <c r="Z321" s="15"/>
      <c r="AD321" s="15"/>
      <c r="AH321" s="15"/>
      <c r="AL321" s="15"/>
      <c r="AP321" s="15"/>
      <c r="AT321" s="15"/>
      <c r="AX321" s="15"/>
      <c r="BB321" s="15"/>
    </row>
    <row r="322" spans="10:54" ht="12.75">
      <c r="J322" s="15"/>
      <c r="R322" s="15"/>
      <c r="V322" s="15"/>
      <c r="Z322" s="15"/>
      <c r="AD322" s="15"/>
      <c r="AH322" s="15"/>
      <c r="AL322" s="15"/>
      <c r="AP322" s="15"/>
      <c r="AT322" s="15"/>
      <c r="AX322" s="15"/>
      <c r="BB322" s="15"/>
    </row>
    <row r="323" spans="10:54" ht="12.75">
      <c r="J323" s="15"/>
      <c r="R323" s="15"/>
      <c r="V323" s="15"/>
      <c r="Z323" s="15"/>
      <c r="AD323" s="15"/>
      <c r="AH323" s="15"/>
      <c r="AL323" s="15"/>
      <c r="AP323" s="15"/>
      <c r="AT323" s="15"/>
      <c r="AX323" s="15"/>
      <c r="BB323" s="15"/>
    </row>
    <row r="324" spans="10:54" ht="12.75">
      <c r="J324" s="15"/>
      <c r="R324" s="15"/>
      <c r="V324" s="15"/>
      <c r="Z324" s="15"/>
      <c r="AD324" s="15"/>
      <c r="AH324" s="15"/>
      <c r="AL324" s="15"/>
      <c r="AP324" s="15"/>
      <c r="AT324" s="15"/>
      <c r="AX324" s="15"/>
      <c r="BB324" s="15"/>
    </row>
    <row r="325" spans="10:54" ht="12.75">
      <c r="J325" s="15"/>
      <c r="R325" s="15"/>
      <c r="V325" s="15"/>
      <c r="Z325" s="15"/>
      <c r="AD325" s="15"/>
      <c r="AH325" s="15"/>
      <c r="AL325" s="15"/>
      <c r="AP325" s="15"/>
      <c r="AT325" s="15"/>
      <c r="AX325" s="15"/>
      <c r="BB325" s="15"/>
    </row>
    <row r="326" spans="10:54" ht="12.75">
      <c r="J326" s="15"/>
      <c r="R326" s="15"/>
      <c r="V326" s="15"/>
      <c r="Z326" s="15"/>
      <c r="AD326" s="15"/>
      <c r="AH326" s="15"/>
      <c r="AL326" s="15"/>
      <c r="AP326" s="15"/>
      <c r="AT326" s="15"/>
      <c r="AX326" s="15"/>
      <c r="BB326" s="15"/>
    </row>
    <row r="327" spans="10:54" ht="12.75">
      <c r="J327" s="15"/>
      <c r="R327" s="15"/>
      <c r="V327" s="15"/>
      <c r="Z327" s="15"/>
      <c r="AD327" s="15"/>
      <c r="AH327" s="15"/>
      <c r="AL327" s="15"/>
      <c r="AP327" s="15"/>
      <c r="AT327" s="15"/>
      <c r="AX327" s="15"/>
      <c r="BB327" s="15"/>
    </row>
    <row r="328" spans="10:54" ht="12.75">
      <c r="J328" s="15"/>
      <c r="R328" s="15"/>
      <c r="V328" s="15"/>
      <c r="Z328" s="15"/>
      <c r="AD328" s="15"/>
      <c r="AH328" s="15"/>
      <c r="AL328" s="15"/>
      <c r="AP328" s="15"/>
      <c r="AT328" s="15"/>
      <c r="AX328" s="15"/>
      <c r="BB328" s="15"/>
    </row>
    <row r="329" spans="10:54" ht="12.75">
      <c r="J329" s="15"/>
      <c r="R329" s="15"/>
      <c r="V329" s="15"/>
      <c r="Z329" s="15"/>
      <c r="AD329" s="15"/>
      <c r="AH329" s="15"/>
      <c r="AL329" s="15"/>
      <c r="AP329" s="15"/>
      <c r="AT329" s="15"/>
      <c r="AX329" s="15"/>
      <c r="BB329" s="15"/>
    </row>
    <row r="330" spans="10:54" ht="12.75">
      <c r="J330" s="15"/>
      <c r="R330" s="15"/>
      <c r="V330" s="15"/>
      <c r="Z330" s="15"/>
      <c r="AD330" s="15"/>
      <c r="AH330" s="15"/>
      <c r="AL330" s="15"/>
      <c r="AP330" s="15"/>
      <c r="AT330" s="15"/>
      <c r="AX330" s="15"/>
      <c r="BB330" s="15"/>
    </row>
    <row r="331" spans="10:54" ht="12.75">
      <c r="J331" s="15"/>
      <c r="R331" s="15"/>
      <c r="V331" s="15"/>
      <c r="Z331" s="15"/>
      <c r="AD331" s="15"/>
      <c r="AH331" s="15"/>
      <c r="AL331" s="15"/>
      <c r="AP331" s="15"/>
      <c r="AT331" s="15"/>
      <c r="AX331" s="15"/>
      <c r="BB331" s="15"/>
    </row>
    <row r="332" spans="10:54" ht="12.75">
      <c r="J332" s="15"/>
      <c r="R332" s="15"/>
      <c r="V332" s="15"/>
      <c r="Z332" s="15"/>
      <c r="AD332" s="15"/>
      <c r="AH332" s="15"/>
      <c r="AL332" s="15"/>
      <c r="AP332" s="15"/>
      <c r="AT332" s="15"/>
      <c r="AX332" s="15"/>
      <c r="BB332" s="15"/>
    </row>
    <row r="333" spans="10:54" ht="12.75">
      <c r="J333" s="15"/>
      <c r="R333" s="15"/>
      <c r="V333" s="15"/>
      <c r="Z333" s="15"/>
      <c r="AD333" s="15"/>
      <c r="AH333" s="15"/>
      <c r="AL333" s="15"/>
      <c r="AP333" s="15"/>
      <c r="AT333" s="15"/>
      <c r="AX333" s="15"/>
      <c r="BB333" s="15"/>
    </row>
    <row r="334" spans="10:54" ht="12.75">
      <c r="J334" s="15"/>
      <c r="R334" s="15"/>
      <c r="V334" s="15"/>
      <c r="Z334" s="15"/>
      <c r="AD334" s="15"/>
      <c r="AH334" s="15"/>
      <c r="AL334" s="15"/>
      <c r="AP334" s="15"/>
      <c r="AT334" s="15"/>
      <c r="AX334" s="15"/>
      <c r="BB334" s="15"/>
    </row>
    <row r="335" spans="10:54" ht="12.75">
      <c r="J335" s="15"/>
      <c r="R335" s="15"/>
      <c r="V335" s="15"/>
      <c r="Z335" s="15"/>
      <c r="AD335" s="15"/>
      <c r="AH335" s="15"/>
      <c r="AL335" s="15"/>
      <c r="AP335" s="15"/>
      <c r="AT335" s="15"/>
      <c r="AX335" s="15"/>
      <c r="BB335" s="15"/>
    </row>
    <row r="336" spans="10:54" ht="12.75">
      <c r="J336" s="15"/>
      <c r="R336" s="15"/>
      <c r="V336" s="15"/>
      <c r="Z336" s="15"/>
      <c r="AD336" s="15"/>
      <c r="AH336" s="15"/>
      <c r="AL336" s="15"/>
      <c r="AP336" s="15"/>
      <c r="AT336" s="15"/>
      <c r="AX336" s="15"/>
      <c r="BB336" s="15"/>
    </row>
    <row r="337" spans="10:54" ht="12.75">
      <c r="J337" s="15"/>
      <c r="R337" s="15"/>
      <c r="V337" s="15"/>
      <c r="Z337" s="15"/>
      <c r="AD337" s="15"/>
      <c r="AH337" s="15"/>
      <c r="AL337" s="15"/>
      <c r="AP337" s="15"/>
      <c r="AT337" s="15"/>
      <c r="AX337" s="15"/>
      <c r="BB337" s="15"/>
    </row>
    <row r="338" spans="10:54" ht="12.75">
      <c r="J338" s="15"/>
      <c r="R338" s="15"/>
      <c r="V338" s="15"/>
      <c r="Z338" s="15"/>
      <c r="AD338" s="15"/>
      <c r="AH338" s="15"/>
      <c r="AL338" s="15"/>
      <c r="AP338" s="15"/>
      <c r="AT338" s="15"/>
      <c r="AX338" s="15"/>
      <c r="BB338" s="15"/>
    </row>
    <row r="339" spans="10:54" ht="12.75">
      <c r="J339" s="15"/>
      <c r="R339" s="15"/>
      <c r="V339" s="15"/>
      <c r="Z339" s="15"/>
      <c r="AD339" s="15"/>
      <c r="AH339" s="15"/>
      <c r="AL339" s="15"/>
      <c r="AP339" s="15"/>
      <c r="AT339" s="15"/>
      <c r="AX339" s="15"/>
      <c r="BB339" s="15"/>
    </row>
    <row r="340" spans="10:54" ht="12.75">
      <c r="J340" s="15"/>
      <c r="R340" s="15"/>
      <c r="V340" s="15"/>
      <c r="Z340" s="15"/>
      <c r="AD340" s="15"/>
      <c r="AH340" s="15"/>
      <c r="AL340" s="15"/>
      <c r="AP340" s="15"/>
      <c r="AT340" s="15"/>
      <c r="AX340" s="15"/>
      <c r="BB340" s="15"/>
    </row>
    <row r="341" spans="10:54" ht="12.75">
      <c r="J341" s="15"/>
      <c r="R341" s="15"/>
      <c r="V341" s="15"/>
      <c r="Z341" s="15"/>
      <c r="AD341" s="15"/>
      <c r="AH341" s="15"/>
      <c r="AL341" s="15"/>
      <c r="AP341" s="15"/>
      <c r="AT341" s="15"/>
      <c r="AX341" s="15"/>
      <c r="BB341" s="15"/>
    </row>
    <row r="342" spans="10:54" ht="12.75">
      <c r="J342" s="15"/>
      <c r="R342" s="15"/>
      <c r="V342" s="15"/>
      <c r="Z342" s="15"/>
      <c r="AD342" s="15"/>
      <c r="AH342" s="15"/>
      <c r="AL342" s="15"/>
      <c r="AP342" s="15"/>
      <c r="AT342" s="15"/>
      <c r="AX342" s="15"/>
      <c r="BB342" s="15"/>
    </row>
    <row r="343" spans="10:54" ht="12.75">
      <c r="J343" s="15"/>
      <c r="R343" s="15"/>
      <c r="V343" s="15"/>
      <c r="Z343" s="15"/>
      <c r="AD343" s="15"/>
      <c r="AH343" s="15"/>
      <c r="AL343" s="15"/>
      <c r="AP343" s="15"/>
      <c r="AT343" s="15"/>
      <c r="AX343" s="15"/>
      <c r="BB343" s="15"/>
    </row>
    <row r="344" spans="10:54" ht="12.75">
      <c r="J344" s="15"/>
      <c r="R344" s="15"/>
      <c r="V344" s="15"/>
      <c r="Z344" s="15"/>
      <c r="AD344" s="15"/>
      <c r="AH344" s="15"/>
      <c r="AL344" s="15"/>
      <c r="AP344" s="15"/>
      <c r="AT344" s="15"/>
      <c r="AX344" s="15"/>
      <c r="BB344" s="15"/>
    </row>
    <row r="345" spans="10:54" ht="12.75">
      <c r="J345" s="15"/>
      <c r="R345" s="15"/>
      <c r="V345" s="15"/>
      <c r="Z345" s="15"/>
      <c r="AD345" s="15"/>
      <c r="AH345" s="15"/>
      <c r="AL345" s="15"/>
      <c r="AP345" s="15"/>
      <c r="AT345" s="15"/>
      <c r="AX345" s="15"/>
      <c r="BB345" s="15"/>
    </row>
    <row r="346" spans="10:54" ht="12.75">
      <c r="J346" s="15"/>
      <c r="R346" s="15"/>
      <c r="V346" s="15"/>
      <c r="Z346" s="15"/>
      <c r="AD346" s="15"/>
      <c r="AH346" s="15"/>
      <c r="AL346" s="15"/>
      <c r="AP346" s="15"/>
      <c r="AT346" s="15"/>
      <c r="AX346" s="15"/>
      <c r="BB346" s="15"/>
    </row>
    <row r="347" spans="10:54" ht="12.75">
      <c r="J347" s="15"/>
      <c r="R347" s="15"/>
      <c r="V347" s="15"/>
      <c r="Z347" s="15"/>
      <c r="AD347" s="15"/>
      <c r="AH347" s="15"/>
      <c r="AL347" s="15"/>
      <c r="AP347" s="15"/>
      <c r="AT347" s="15"/>
      <c r="AX347" s="15"/>
      <c r="BB347" s="15"/>
    </row>
    <row r="348" spans="10:54" ht="12.75">
      <c r="J348" s="15"/>
      <c r="R348" s="15"/>
      <c r="V348" s="15"/>
      <c r="Z348" s="15"/>
      <c r="AD348" s="15"/>
      <c r="AH348" s="15"/>
      <c r="AL348" s="15"/>
      <c r="AP348" s="15"/>
      <c r="AT348" s="15"/>
      <c r="AX348" s="15"/>
      <c r="BB348" s="15"/>
    </row>
    <row r="349" spans="10:54" ht="12.75">
      <c r="J349" s="15"/>
      <c r="R349" s="15"/>
      <c r="V349" s="15"/>
      <c r="Z349" s="15"/>
      <c r="AD349" s="15"/>
      <c r="AH349" s="15"/>
      <c r="AL349" s="15"/>
      <c r="AP349" s="15"/>
      <c r="AT349" s="15"/>
      <c r="AX349" s="15"/>
      <c r="BB349" s="15"/>
    </row>
    <row r="350" spans="10:54" ht="12.75">
      <c r="J350" s="15"/>
      <c r="R350" s="15"/>
      <c r="V350" s="15"/>
      <c r="Z350" s="15"/>
      <c r="AD350" s="15"/>
      <c r="AH350" s="15"/>
      <c r="AL350" s="15"/>
      <c r="AP350" s="15"/>
      <c r="AT350" s="15"/>
      <c r="AX350" s="15"/>
      <c r="BB350" s="15"/>
    </row>
    <row r="351" spans="10:54" ht="12.75">
      <c r="J351" s="15"/>
      <c r="R351" s="15"/>
      <c r="V351" s="15"/>
      <c r="Z351" s="15"/>
      <c r="AD351" s="15"/>
      <c r="AH351" s="15"/>
      <c r="AL351" s="15"/>
      <c r="AP351" s="15"/>
      <c r="AT351" s="15"/>
      <c r="AX351" s="15"/>
      <c r="BB351" s="15"/>
    </row>
    <row r="352" spans="10:54" ht="12.75">
      <c r="J352" s="15"/>
      <c r="R352" s="15"/>
      <c r="V352" s="15"/>
      <c r="Z352" s="15"/>
      <c r="AD352" s="15"/>
      <c r="AH352" s="15"/>
      <c r="AL352" s="15"/>
      <c r="AP352" s="15"/>
      <c r="AT352" s="15"/>
      <c r="AX352" s="15"/>
      <c r="BB352" s="15"/>
    </row>
    <row r="353" spans="10:54" ht="12.75">
      <c r="J353" s="15"/>
      <c r="R353" s="15"/>
      <c r="V353" s="15"/>
      <c r="Z353" s="15"/>
      <c r="AD353" s="15"/>
      <c r="AH353" s="15"/>
      <c r="AL353" s="15"/>
      <c r="AP353" s="15"/>
      <c r="AT353" s="15"/>
      <c r="AX353" s="15"/>
      <c r="BB353" s="15"/>
    </row>
    <row r="354" spans="10:54" ht="12.75">
      <c r="J354" s="15"/>
      <c r="R354" s="15"/>
      <c r="V354" s="15"/>
      <c r="Z354" s="15"/>
      <c r="AD354" s="15"/>
      <c r="AH354" s="15"/>
      <c r="AL354" s="15"/>
      <c r="AP354" s="15"/>
      <c r="AT354" s="15"/>
      <c r="AX354" s="15"/>
      <c r="BB354" s="15"/>
    </row>
    <row r="355" spans="10:54" ht="12.75">
      <c r="J355" s="15"/>
      <c r="R355" s="15"/>
      <c r="V355" s="15"/>
      <c r="Z355" s="15"/>
      <c r="AD355" s="15"/>
      <c r="AH355" s="15"/>
      <c r="AL355" s="15"/>
      <c r="AP355" s="15"/>
      <c r="AT355" s="15"/>
      <c r="AX355" s="15"/>
      <c r="BB355" s="15"/>
    </row>
    <row r="356" spans="10:54" ht="12.75">
      <c r="J356" s="15"/>
      <c r="R356" s="15"/>
      <c r="V356" s="15"/>
      <c r="Z356" s="15"/>
      <c r="AD356" s="15"/>
      <c r="AH356" s="15"/>
      <c r="AL356" s="15"/>
      <c r="AP356" s="15"/>
      <c r="AT356" s="15"/>
      <c r="AX356" s="15"/>
      <c r="BB356" s="15"/>
    </row>
    <row r="357" spans="10:54" ht="12.75">
      <c r="J357" s="15"/>
      <c r="R357" s="15"/>
      <c r="V357" s="15"/>
      <c r="Z357" s="15"/>
      <c r="AD357" s="15"/>
      <c r="AH357" s="15"/>
      <c r="AL357" s="15"/>
      <c r="AP357" s="15"/>
      <c r="AT357" s="15"/>
      <c r="AX357" s="15"/>
      <c r="BB357" s="15"/>
    </row>
    <row r="358" spans="10:54" ht="12.75">
      <c r="J358" s="15"/>
      <c r="R358" s="15"/>
      <c r="V358" s="15"/>
      <c r="Z358" s="15"/>
      <c r="AD358" s="15"/>
      <c r="AH358" s="15"/>
      <c r="AL358" s="15"/>
      <c r="AP358" s="15"/>
      <c r="AT358" s="15"/>
      <c r="AX358" s="15"/>
      <c r="BB358" s="15"/>
    </row>
    <row r="359" spans="10:54" ht="12.75">
      <c r="J359" s="15"/>
      <c r="R359" s="15"/>
      <c r="V359" s="15"/>
      <c r="Z359" s="15"/>
      <c r="AD359" s="15"/>
      <c r="AH359" s="15"/>
      <c r="AL359" s="15"/>
      <c r="AP359" s="15"/>
      <c r="AT359" s="15"/>
      <c r="AX359" s="15"/>
      <c r="BB359" s="15"/>
    </row>
    <row r="360" spans="10:54" ht="12.75">
      <c r="J360" s="15"/>
      <c r="R360" s="15"/>
      <c r="V360" s="15"/>
      <c r="Z360" s="15"/>
      <c r="AD360" s="15"/>
      <c r="AH360" s="15"/>
      <c r="AL360" s="15"/>
      <c r="AP360" s="15"/>
      <c r="AT360" s="15"/>
      <c r="AX360" s="15"/>
      <c r="BB360" s="15"/>
    </row>
    <row r="361" spans="10:54" ht="12.75">
      <c r="J361" s="15"/>
      <c r="R361" s="15"/>
      <c r="V361" s="15"/>
      <c r="Z361" s="15"/>
      <c r="AD361" s="15"/>
      <c r="AH361" s="15"/>
      <c r="AL361" s="15"/>
      <c r="AP361" s="15"/>
      <c r="AT361" s="15"/>
      <c r="AX361" s="15"/>
      <c r="BB361" s="15"/>
    </row>
    <row r="362" spans="10:54" ht="12.75">
      <c r="J362" s="15"/>
      <c r="R362" s="15"/>
      <c r="V362" s="15"/>
      <c r="Z362" s="15"/>
      <c r="AD362" s="15"/>
      <c r="AH362" s="15"/>
      <c r="AL362" s="15"/>
      <c r="AP362" s="15"/>
      <c r="AT362" s="15"/>
      <c r="AX362" s="15"/>
      <c r="BB362" s="15"/>
    </row>
    <row r="363" spans="10:54" ht="12.75">
      <c r="J363" s="15"/>
      <c r="R363" s="15"/>
      <c r="V363" s="15"/>
      <c r="Z363" s="15"/>
      <c r="AD363" s="15"/>
      <c r="AH363" s="15"/>
      <c r="AL363" s="15"/>
      <c r="AP363" s="15"/>
      <c r="AT363" s="15"/>
      <c r="AX363" s="15"/>
      <c r="BB363" s="15"/>
    </row>
    <row r="364" spans="10:54" ht="12.75">
      <c r="J364" s="15"/>
      <c r="R364" s="15"/>
      <c r="V364" s="15"/>
      <c r="Z364" s="15"/>
      <c r="AD364" s="15"/>
      <c r="AH364" s="15"/>
      <c r="AL364" s="15"/>
      <c r="AP364" s="15"/>
      <c r="AT364" s="15"/>
      <c r="AX364" s="15"/>
      <c r="BB364" s="15"/>
    </row>
    <row r="365" spans="10:54" ht="12.75">
      <c r="J365" s="15"/>
      <c r="R365" s="15"/>
      <c r="V365" s="15"/>
      <c r="Z365" s="15"/>
      <c r="AD365" s="15"/>
      <c r="AH365" s="15"/>
      <c r="AL365" s="15"/>
      <c r="AP365" s="15"/>
      <c r="AT365" s="15"/>
      <c r="AX365" s="15"/>
      <c r="BB365" s="15"/>
    </row>
    <row r="366" spans="10:54" ht="12.75">
      <c r="J366" s="15"/>
      <c r="R366" s="15"/>
      <c r="V366" s="15"/>
      <c r="Z366" s="15"/>
      <c r="AD366" s="15"/>
      <c r="AH366" s="15"/>
      <c r="AL366" s="15"/>
      <c r="AP366" s="15"/>
      <c r="AT366" s="15"/>
      <c r="AX366" s="15"/>
      <c r="BB366" s="15"/>
    </row>
    <row r="367" spans="10:54" ht="12.75">
      <c r="J367" s="15"/>
      <c r="R367" s="15"/>
      <c r="V367" s="15"/>
      <c r="Z367" s="15"/>
      <c r="AD367" s="15"/>
      <c r="AH367" s="15"/>
      <c r="AL367" s="15"/>
      <c r="AP367" s="15"/>
      <c r="AT367" s="15"/>
      <c r="AX367" s="15"/>
      <c r="BB367" s="15"/>
    </row>
    <row r="368" spans="10:54" ht="12.75">
      <c r="J368" s="15"/>
      <c r="R368" s="15"/>
      <c r="V368" s="15"/>
      <c r="Z368" s="15"/>
      <c r="AD368" s="15"/>
      <c r="AH368" s="15"/>
      <c r="AL368" s="15"/>
      <c r="AP368" s="15"/>
      <c r="AT368" s="15"/>
      <c r="AX368" s="15"/>
      <c r="BB368" s="15"/>
    </row>
    <row r="369" spans="10:54" ht="12.75">
      <c r="J369" s="15"/>
      <c r="R369" s="15"/>
      <c r="V369" s="15"/>
      <c r="Z369" s="15"/>
      <c r="AD369" s="15"/>
      <c r="AH369" s="15"/>
      <c r="AL369" s="15"/>
      <c r="AP369" s="15"/>
      <c r="AT369" s="15"/>
      <c r="AX369" s="15"/>
      <c r="BB369" s="15"/>
    </row>
    <row r="370" spans="10:54" ht="12.75">
      <c r="J370" s="15"/>
      <c r="R370" s="15"/>
      <c r="V370" s="15"/>
      <c r="Z370" s="15"/>
      <c r="AD370" s="15"/>
      <c r="AH370" s="15"/>
      <c r="AL370" s="15"/>
      <c r="AP370" s="15"/>
      <c r="AT370" s="15"/>
      <c r="AX370" s="15"/>
      <c r="BB370" s="15"/>
    </row>
    <row r="371" spans="10:54" ht="12.75">
      <c r="J371" s="15"/>
      <c r="R371" s="15"/>
      <c r="V371" s="15"/>
      <c r="Z371" s="15"/>
      <c r="AD371" s="15"/>
      <c r="AH371" s="15"/>
      <c r="AL371" s="15"/>
      <c r="AP371" s="15"/>
      <c r="AT371" s="15"/>
      <c r="AX371" s="15"/>
      <c r="BB371" s="15"/>
    </row>
    <row r="372" spans="10:54" ht="12.75">
      <c r="J372" s="15"/>
      <c r="R372" s="15"/>
      <c r="V372" s="15"/>
      <c r="Z372" s="15"/>
      <c r="AD372" s="15"/>
      <c r="AH372" s="15"/>
      <c r="AL372" s="15"/>
      <c r="AP372" s="15"/>
      <c r="AT372" s="15"/>
      <c r="AX372" s="15"/>
      <c r="BB372" s="15"/>
    </row>
    <row r="373" spans="10:54" ht="12.75">
      <c r="J373" s="15"/>
      <c r="R373" s="15"/>
      <c r="V373" s="15"/>
      <c r="Z373" s="15"/>
      <c r="AD373" s="15"/>
      <c r="AH373" s="15"/>
      <c r="AL373" s="15"/>
      <c r="AP373" s="15"/>
      <c r="AT373" s="15"/>
      <c r="AX373" s="15"/>
      <c r="BB373" s="15"/>
    </row>
    <row r="374" spans="10:54" ht="12.75">
      <c r="J374" s="15"/>
      <c r="R374" s="15"/>
      <c r="V374" s="15"/>
      <c r="Z374" s="15"/>
      <c r="AD374" s="15"/>
      <c r="AH374" s="15"/>
      <c r="AL374" s="15"/>
      <c r="AP374" s="15"/>
      <c r="AT374" s="15"/>
      <c r="AX374" s="15"/>
      <c r="BB374" s="15"/>
    </row>
    <row r="375" spans="10:54" ht="12.75">
      <c r="J375" s="15"/>
      <c r="R375" s="15"/>
      <c r="V375" s="15"/>
      <c r="Z375" s="15"/>
      <c r="AD375" s="15"/>
      <c r="AH375" s="15"/>
      <c r="AL375" s="15"/>
      <c r="AP375" s="15"/>
      <c r="AT375" s="15"/>
      <c r="AX375" s="15"/>
      <c r="BB375" s="15"/>
    </row>
    <row r="376" spans="10:54" ht="12.75">
      <c r="J376" s="15"/>
      <c r="R376" s="15"/>
      <c r="V376" s="15"/>
      <c r="Z376" s="15"/>
      <c r="AD376" s="15"/>
      <c r="AH376" s="15"/>
      <c r="AL376" s="15"/>
      <c r="AP376" s="15"/>
      <c r="AT376" s="15"/>
      <c r="AX376" s="15"/>
      <c r="BB376" s="15"/>
    </row>
    <row r="377" spans="10:54" ht="12.75">
      <c r="J377" s="15"/>
      <c r="R377" s="15"/>
      <c r="V377" s="15"/>
      <c r="Z377" s="15"/>
      <c r="AD377" s="15"/>
      <c r="AH377" s="15"/>
      <c r="AL377" s="15"/>
      <c r="AP377" s="15"/>
      <c r="AT377" s="15"/>
      <c r="AX377" s="15"/>
      <c r="BB377" s="15"/>
    </row>
    <row r="378" spans="10:54" ht="12.75">
      <c r="J378" s="15"/>
      <c r="R378" s="15"/>
      <c r="V378" s="15"/>
      <c r="Z378" s="15"/>
      <c r="AD378" s="15"/>
      <c r="AH378" s="15"/>
      <c r="AL378" s="15"/>
      <c r="AP378" s="15"/>
      <c r="AT378" s="15"/>
      <c r="AX378" s="15"/>
      <c r="BB378" s="15"/>
    </row>
    <row r="379" spans="10:54" ht="12.75">
      <c r="J379" s="15"/>
      <c r="R379" s="15"/>
      <c r="V379" s="15"/>
      <c r="Z379" s="15"/>
      <c r="AD379" s="15"/>
      <c r="AH379" s="15"/>
      <c r="AL379" s="15"/>
      <c r="AP379" s="15"/>
      <c r="AT379" s="15"/>
      <c r="AX379" s="15"/>
      <c r="BB379" s="15"/>
    </row>
    <row r="380" spans="10:54" ht="12.75">
      <c r="J380" s="15"/>
      <c r="R380" s="15"/>
      <c r="V380" s="15"/>
      <c r="Z380" s="15"/>
      <c r="AD380" s="15"/>
      <c r="AH380" s="15"/>
      <c r="AL380" s="15"/>
      <c r="AP380" s="15"/>
      <c r="AT380" s="15"/>
      <c r="AX380" s="15"/>
      <c r="BB380" s="15"/>
    </row>
    <row r="381" spans="10:54" ht="12.75">
      <c r="J381" s="15"/>
      <c r="R381" s="15"/>
      <c r="V381" s="15"/>
      <c r="Z381" s="15"/>
      <c r="AD381" s="15"/>
      <c r="AH381" s="15"/>
      <c r="AL381" s="15"/>
      <c r="AP381" s="15"/>
      <c r="AT381" s="15"/>
      <c r="AX381" s="15"/>
      <c r="BB381" s="15"/>
    </row>
    <row r="382" spans="10:54" ht="12.75">
      <c r="J382" s="15"/>
      <c r="R382" s="15"/>
      <c r="V382" s="15"/>
      <c r="Z382" s="15"/>
      <c r="AD382" s="15"/>
      <c r="AH382" s="15"/>
      <c r="AL382" s="15"/>
      <c r="AP382" s="15"/>
      <c r="AT382" s="15"/>
      <c r="AX382" s="15"/>
      <c r="BB382" s="15"/>
    </row>
    <row r="383" spans="10:54" ht="12.75">
      <c r="J383" s="15"/>
      <c r="R383" s="15"/>
      <c r="V383" s="15"/>
      <c r="Z383" s="15"/>
      <c r="AD383" s="15"/>
      <c r="AH383" s="15"/>
      <c r="AL383" s="15"/>
      <c r="AP383" s="15"/>
      <c r="AT383" s="15"/>
      <c r="AX383" s="15"/>
      <c r="BB383" s="15"/>
    </row>
    <row r="384" spans="10:54" ht="12.75">
      <c r="J384" s="15"/>
      <c r="R384" s="15"/>
      <c r="V384" s="15"/>
      <c r="Z384" s="15"/>
      <c r="AD384" s="15"/>
      <c r="AH384" s="15"/>
      <c r="AL384" s="15"/>
      <c r="AP384" s="15"/>
      <c r="AT384" s="15"/>
      <c r="AX384" s="15"/>
      <c r="BB384" s="15"/>
    </row>
    <row r="385" spans="10:54" ht="12.75">
      <c r="J385" s="15"/>
      <c r="R385" s="15"/>
      <c r="V385" s="15"/>
      <c r="Z385" s="15"/>
      <c r="AD385" s="15"/>
      <c r="AH385" s="15"/>
      <c r="AL385" s="15"/>
      <c r="AP385" s="15"/>
      <c r="AT385" s="15"/>
      <c r="AX385" s="15"/>
      <c r="BB385" s="15"/>
    </row>
    <row r="386" spans="10:54" ht="12.75">
      <c r="J386" s="15"/>
      <c r="R386" s="15"/>
      <c r="V386" s="15"/>
      <c r="Z386" s="15"/>
      <c r="AD386" s="15"/>
      <c r="AH386" s="15"/>
      <c r="AL386" s="15"/>
      <c r="AP386" s="15"/>
      <c r="AT386" s="15"/>
      <c r="AX386" s="15"/>
      <c r="BB386" s="15"/>
    </row>
    <row r="387" spans="10:54" ht="12.75">
      <c r="J387" s="15"/>
      <c r="R387" s="15"/>
      <c r="V387" s="15"/>
      <c r="Z387" s="15"/>
      <c r="AD387" s="15"/>
      <c r="AH387" s="15"/>
      <c r="AL387" s="15"/>
      <c r="AP387" s="15"/>
      <c r="AT387" s="15"/>
      <c r="AX387" s="15"/>
      <c r="BB387" s="15"/>
    </row>
    <row r="388" spans="10:54" ht="12.75">
      <c r="J388" s="15"/>
      <c r="R388" s="15"/>
      <c r="V388" s="15"/>
      <c r="Z388" s="15"/>
      <c r="AD388" s="15"/>
      <c r="AH388" s="15"/>
      <c r="AL388" s="15"/>
      <c r="AP388" s="15"/>
      <c r="AT388" s="15"/>
      <c r="AX388" s="15"/>
      <c r="BB388" s="15"/>
    </row>
    <row r="389" spans="10:54" ht="12.75">
      <c r="J389" s="15"/>
      <c r="R389" s="15"/>
      <c r="V389" s="15"/>
      <c r="Z389" s="15"/>
      <c r="AD389" s="15"/>
      <c r="AH389" s="15"/>
      <c r="AL389" s="15"/>
      <c r="AP389" s="15"/>
      <c r="AT389" s="15"/>
      <c r="AX389" s="15"/>
      <c r="BB389" s="15"/>
    </row>
    <row r="390" spans="10:54" ht="12.75">
      <c r="J390" s="15"/>
      <c r="R390" s="15"/>
      <c r="V390" s="15"/>
      <c r="Z390" s="15"/>
      <c r="AD390" s="15"/>
      <c r="AH390" s="15"/>
      <c r="AL390" s="15"/>
      <c r="AP390" s="15"/>
      <c r="AT390" s="15"/>
      <c r="AX390" s="15"/>
      <c r="BB390" s="15"/>
    </row>
    <row r="391" spans="10:54" ht="12.75">
      <c r="J391" s="15"/>
      <c r="R391" s="15"/>
      <c r="V391" s="15"/>
      <c r="Z391" s="15"/>
      <c r="AD391" s="15"/>
      <c r="AH391" s="15"/>
      <c r="AL391" s="15"/>
      <c r="AP391" s="15"/>
      <c r="AT391" s="15"/>
      <c r="AX391" s="15"/>
      <c r="BB391" s="15"/>
    </row>
    <row r="392" spans="10:54" ht="12.75">
      <c r="J392" s="15"/>
      <c r="R392" s="15"/>
      <c r="V392" s="15"/>
      <c r="Z392" s="15"/>
      <c r="AD392" s="15"/>
      <c r="AH392" s="15"/>
      <c r="AL392" s="15"/>
      <c r="AP392" s="15"/>
      <c r="AT392" s="15"/>
      <c r="AX392" s="15"/>
      <c r="BB392" s="15"/>
    </row>
    <row r="393" spans="10:54" ht="12.75">
      <c r="J393" s="15"/>
      <c r="R393" s="15"/>
      <c r="V393" s="15"/>
      <c r="Z393" s="15"/>
      <c r="AD393" s="15"/>
      <c r="AH393" s="15"/>
      <c r="AL393" s="15"/>
      <c r="AP393" s="15"/>
      <c r="AT393" s="15"/>
      <c r="AX393" s="15"/>
      <c r="BB393" s="15"/>
    </row>
    <row r="394" spans="10:54" ht="12.75">
      <c r="J394" s="15"/>
      <c r="R394" s="15"/>
      <c r="V394" s="15"/>
      <c r="Z394" s="15"/>
      <c r="AD394" s="15"/>
      <c r="AH394" s="15"/>
      <c r="AL394" s="15"/>
      <c r="AP394" s="15"/>
      <c r="AT394" s="15"/>
      <c r="AX394" s="15"/>
      <c r="BB394" s="15"/>
    </row>
    <row r="395" spans="10:54" ht="12.75">
      <c r="J395" s="15"/>
      <c r="R395" s="15"/>
      <c r="V395" s="15"/>
      <c r="Z395" s="15"/>
      <c r="AD395" s="15"/>
      <c r="AH395" s="15"/>
      <c r="AL395" s="15"/>
      <c r="AP395" s="15"/>
      <c r="AT395" s="15"/>
      <c r="AX395" s="15"/>
      <c r="BB395" s="15"/>
    </row>
    <row r="396" spans="10:54" ht="12.75">
      <c r="J396" s="15"/>
      <c r="R396" s="15"/>
      <c r="V396" s="15"/>
      <c r="Z396" s="15"/>
      <c r="AD396" s="15"/>
      <c r="AH396" s="15"/>
      <c r="AL396" s="15"/>
      <c r="AP396" s="15"/>
      <c r="AT396" s="15"/>
      <c r="AX396" s="15"/>
      <c r="BB396" s="15"/>
    </row>
    <row r="397" spans="10:54" ht="12.75">
      <c r="J397" s="15"/>
      <c r="R397" s="15"/>
      <c r="V397" s="15"/>
      <c r="Z397" s="15"/>
      <c r="AD397" s="15"/>
      <c r="AH397" s="15"/>
      <c r="AL397" s="15"/>
      <c r="AP397" s="15"/>
      <c r="AT397" s="15"/>
      <c r="AX397" s="15"/>
      <c r="BB397" s="15"/>
    </row>
    <row r="398" spans="10:54" ht="12.75">
      <c r="J398" s="15"/>
      <c r="R398" s="15"/>
      <c r="V398" s="15"/>
      <c r="Z398" s="15"/>
      <c r="AD398" s="15"/>
      <c r="AH398" s="15"/>
      <c r="AL398" s="15"/>
      <c r="AP398" s="15"/>
      <c r="AT398" s="15"/>
      <c r="AX398" s="15"/>
      <c r="BB398" s="15"/>
    </row>
    <row r="399" spans="10:54" ht="12.75">
      <c r="J399" s="15"/>
      <c r="R399" s="15"/>
      <c r="V399" s="15"/>
      <c r="Z399" s="15"/>
      <c r="AD399" s="15"/>
      <c r="AH399" s="15"/>
      <c r="AL399" s="15"/>
      <c r="AP399" s="15"/>
      <c r="AT399" s="15"/>
      <c r="AX399" s="15"/>
      <c r="BB399" s="15"/>
    </row>
    <row r="400" spans="10:54" ht="12.75">
      <c r="J400" s="15"/>
      <c r="R400" s="15"/>
      <c r="V400" s="15"/>
      <c r="Z400" s="15"/>
      <c r="AD400" s="15"/>
      <c r="AH400" s="15"/>
      <c r="AL400" s="15"/>
      <c r="AP400" s="15"/>
      <c r="AT400" s="15"/>
      <c r="AX400" s="15"/>
      <c r="BB400" s="15"/>
    </row>
    <row r="401" spans="10:54" ht="12.75">
      <c r="J401" s="15"/>
      <c r="R401" s="15"/>
      <c r="V401" s="15"/>
      <c r="Z401" s="15"/>
      <c r="AD401" s="15"/>
      <c r="AH401" s="15"/>
      <c r="AL401" s="15"/>
      <c r="AP401" s="15"/>
      <c r="AT401" s="15"/>
      <c r="AX401" s="15"/>
      <c r="BB401" s="15"/>
    </row>
    <row r="402" spans="10:54" ht="12.75">
      <c r="J402" s="15"/>
      <c r="R402" s="15"/>
      <c r="V402" s="15"/>
      <c r="Z402" s="15"/>
      <c r="AD402" s="15"/>
      <c r="AH402" s="15"/>
      <c r="AL402" s="15"/>
      <c r="AP402" s="15"/>
      <c r="AT402" s="15"/>
      <c r="AX402" s="15"/>
      <c r="BB402" s="15"/>
    </row>
    <row r="403" spans="10:54" ht="12.75">
      <c r="J403" s="15"/>
      <c r="R403" s="15"/>
      <c r="V403" s="15"/>
      <c r="Z403" s="15"/>
      <c r="AD403" s="15"/>
      <c r="AH403" s="15"/>
      <c r="AL403" s="15"/>
      <c r="AP403" s="15"/>
      <c r="AT403" s="15"/>
      <c r="AX403" s="15"/>
      <c r="BB403" s="15"/>
    </row>
    <row r="404" spans="10:54" ht="12.75">
      <c r="J404" s="15"/>
      <c r="R404" s="15"/>
      <c r="V404" s="15"/>
      <c r="Z404" s="15"/>
      <c r="AD404" s="15"/>
      <c r="AH404" s="15"/>
      <c r="AL404" s="15"/>
      <c r="AP404" s="15"/>
      <c r="AT404" s="15"/>
      <c r="AX404" s="15"/>
      <c r="BB404" s="15"/>
    </row>
    <row r="405" spans="10:54" ht="12.75">
      <c r="J405" s="15"/>
      <c r="R405" s="15"/>
      <c r="V405" s="15"/>
      <c r="Z405" s="15"/>
      <c r="AD405" s="15"/>
      <c r="AH405" s="15"/>
      <c r="AL405" s="15"/>
      <c r="AP405" s="15"/>
      <c r="AT405" s="15"/>
      <c r="AX405" s="15"/>
      <c r="BB405" s="15"/>
    </row>
    <row r="406" spans="10:54" ht="12.75">
      <c r="J406" s="15"/>
      <c r="R406" s="15"/>
      <c r="V406" s="15"/>
      <c r="Z406" s="15"/>
      <c r="AD406" s="15"/>
      <c r="AH406" s="15"/>
      <c r="AL406" s="15"/>
      <c r="AP406" s="15"/>
      <c r="AT406" s="15"/>
      <c r="AX406" s="15"/>
      <c r="BB406" s="15"/>
    </row>
    <row r="407" spans="10:54" ht="12.75">
      <c r="J407" s="15"/>
      <c r="R407" s="15"/>
      <c r="V407" s="15"/>
      <c r="Z407" s="15"/>
      <c r="AD407" s="15"/>
      <c r="AH407" s="15"/>
      <c r="AL407" s="15"/>
      <c r="AP407" s="15"/>
      <c r="AT407" s="15"/>
      <c r="AX407" s="15"/>
      <c r="BB407" s="15"/>
    </row>
    <row r="408" spans="10:54" ht="12.75">
      <c r="J408" s="15"/>
      <c r="R408" s="15"/>
      <c r="V408" s="15"/>
      <c r="Z408" s="15"/>
      <c r="AD408" s="15"/>
      <c r="AH408" s="15"/>
      <c r="AL408" s="15"/>
      <c r="AP408" s="15"/>
      <c r="AT408" s="15"/>
      <c r="AX408" s="15"/>
      <c r="BB408" s="15"/>
    </row>
    <row r="409" spans="10:54" ht="12.75">
      <c r="J409" s="15"/>
      <c r="R409" s="15"/>
      <c r="V409" s="15"/>
      <c r="Z409" s="15"/>
      <c r="AD409" s="15"/>
      <c r="AH409" s="15"/>
      <c r="AL409" s="15"/>
      <c r="AP409" s="15"/>
      <c r="AT409" s="15"/>
      <c r="AX409" s="15"/>
      <c r="BB409" s="15"/>
    </row>
    <row r="410" spans="10:54" ht="12.75">
      <c r="J410" s="15"/>
      <c r="R410" s="15"/>
      <c r="V410" s="15"/>
      <c r="Z410" s="15"/>
      <c r="AD410" s="15"/>
      <c r="AH410" s="15"/>
      <c r="AL410" s="15"/>
      <c r="AP410" s="15"/>
      <c r="AT410" s="15"/>
      <c r="AX410" s="15"/>
      <c r="BB410" s="15"/>
    </row>
    <row r="411" spans="10:54" ht="12.75">
      <c r="J411" s="15"/>
      <c r="R411" s="15"/>
      <c r="V411" s="15"/>
      <c r="Z411" s="15"/>
      <c r="AD411" s="15"/>
      <c r="AH411" s="15"/>
      <c r="AL411" s="15"/>
      <c r="AP411" s="15"/>
      <c r="AT411" s="15"/>
      <c r="AX411" s="15"/>
      <c r="BB411" s="15"/>
    </row>
    <row r="412" spans="10:54" ht="12.75">
      <c r="J412" s="15"/>
      <c r="R412" s="15"/>
      <c r="V412" s="15"/>
      <c r="Z412" s="15"/>
      <c r="AD412" s="15"/>
      <c r="AH412" s="15"/>
      <c r="AL412" s="15"/>
      <c r="AP412" s="15"/>
      <c r="AT412" s="15"/>
      <c r="AX412" s="15"/>
      <c r="BB412" s="15"/>
    </row>
    <row r="413" spans="10:54" ht="12.75">
      <c r="J413" s="15"/>
      <c r="R413" s="15"/>
      <c r="V413" s="15"/>
      <c r="Z413" s="15"/>
      <c r="AD413" s="15"/>
      <c r="AH413" s="15"/>
      <c r="AL413" s="15"/>
      <c r="AP413" s="15"/>
      <c r="AT413" s="15"/>
      <c r="AX413" s="15"/>
      <c r="BB413" s="15"/>
    </row>
    <row r="414" spans="10:54" ht="12.75">
      <c r="J414" s="15"/>
      <c r="R414" s="15"/>
      <c r="V414" s="15"/>
      <c r="Z414" s="15"/>
      <c r="AD414" s="15"/>
      <c r="AH414" s="15"/>
      <c r="AL414" s="15"/>
      <c r="AP414" s="15"/>
      <c r="AT414" s="15"/>
      <c r="AX414" s="15"/>
      <c r="BB414" s="15"/>
    </row>
    <row r="415" spans="10:54" ht="12.75">
      <c r="J415" s="15"/>
      <c r="R415" s="15"/>
      <c r="V415" s="15"/>
      <c r="Z415" s="15"/>
      <c r="AD415" s="15"/>
      <c r="AH415" s="15"/>
      <c r="AL415" s="15"/>
      <c r="AP415" s="15"/>
      <c r="AT415" s="15"/>
      <c r="AX415" s="15"/>
      <c r="BB415" s="15"/>
    </row>
    <row r="416" spans="10:54" ht="12.75">
      <c r="J416" s="15"/>
      <c r="R416" s="15"/>
      <c r="V416" s="15"/>
      <c r="Z416" s="15"/>
      <c r="AD416" s="15"/>
      <c r="AH416" s="15"/>
      <c r="AL416" s="15"/>
      <c r="AP416" s="15"/>
      <c r="AT416" s="15"/>
      <c r="AX416" s="15"/>
      <c r="BB416" s="15"/>
    </row>
    <row r="417" spans="10:54" ht="12.75">
      <c r="J417" s="15"/>
      <c r="R417" s="15"/>
      <c r="V417" s="15"/>
      <c r="Z417" s="15"/>
      <c r="AD417" s="15"/>
      <c r="AH417" s="15"/>
      <c r="AL417" s="15"/>
      <c r="AP417" s="15"/>
      <c r="AT417" s="15"/>
      <c r="AX417" s="15"/>
      <c r="BB417" s="15"/>
    </row>
    <row r="418" spans="10:54" ht="12.75">
      <c r="J418" s="15"/>
      <c r="R418" s="15"/>
      <c r="V418" s="15"/>
      <c r="Z418" s="15"/>
      <c r="AD418" s="15"/>
      <c r="AH418" s="15"/>
      <c r="AL418" s="15"/>
      <c r="AP418" s="15"/>
      <c r="AT418" s="15"/>
      <c r="AX418" s="15"/>
      <c r="BB418" s="15"/>
    </row>
    <row r="419" spans="10:54" ht="12.75">
      <c r="J419" s="15"/>
      <c r="R419" s="15"/>
      <c r="V419" s="15"/>
      <c r="Z419" s="15"/>
      <c r="AD419" s="15"/>
      <c r="AH419" s="15"/>
      <c r="AL419" s="15"/>
      <c r="AP419" s="15"/>
      <c r="AT419" s="15"/>
      <c r="AX419" s="15"/>
      <c r="BB419" s="15"/>
    </row>
    <row r="420" spans="10:54" ht="12.75">
      <c r="J420" s="15"/>
      <c r="R420" s="15"/>
      <c r="V420" s="15"/>
      <c r="Z420" s="15"/>
      <c r="AD420" s="15"/>
      <c r="AH420" s="15"/>
      <c r="AL420" s="15"/>
      <c r="AP420" s="15"/>
      <c r="AT420" s="15"/>
      <c r="AX420" s="15"/>
      <c r="BB420" s="15"/>
    </row>
    <row r="421" spans="10:54" ht="12.75">
      <c r="J421" s="15"/>
      <c r="R421" s="15"/>
      <c r="V421" s="15"/>
      <c r="Z421" s="15"/>
      <c r="AD421" s="15"/>
      <c r="AH421" s="15"/>
      <c r="AL421" s="15"/>
      <c r="AP421" s="15"/>
      <c r="AT421" s="15"/>
      <c r="AX421" s="15"/>
      <c r="BB421" s="15"/>
    </row>
    <row r="422" spans="10:54" ht="12.75">
      <c r="J422" s="15"/>
      <c r="R422" s="15"/>
      <c r="V422" s="15"/>
      <c r="Z422" s="15"/>
      <c r="AD422" s="15"/>
      <c r="AH422" s="15"/>
      <c r="AL422" s="15"/>
      <c r="AP422" s="15"/>
      <c r="AT422" s="15"/>
      <c r="AX422" s="15"/>
      <c r="BB422" s="15"/>
    </row>
    <row r="423" spans="10:54" ht="12.75">
      <c r="J423" s="15"/>
      <c r="R423" s="15"/>
      <c r="V423" s="15"/>
      <c r="Z423" s="15"/>
      <c r="AD423" s="15"/>
      <c r="AH423" s="15"/>
      <c r="AL423" s="15"/>
      <c r="AP423" s="15"/>
      <c r="AT423" s="15"/>
      <c r="AX423" s="15"/>
      <c r="BB423" s="15"/>
    </row>
    <row r="424" spans="10:54" ht="12.75">
      <c r="J424" s="15"/>
      <c r="R424" s="15"/>
      <c r="V424" s="15"/>
      <c r="Z424" s="15"/>
      <c r="AD424" s="15"/>
      <c r="AH424" s="15"/>
      <c r="AL424" s="15"/>
      <c r="AP424" s="15"/>
      <c r="AT424" s="15"/>
      <c r="AX424" s="15"/>
      <c r="BB424" s="15"/>
    </row>
    <row r="425" spans="10:54" ht="12.75">
      <c r="J425" s="15"/>
      <c r="R425" s="15"/>
      <c r="V425" s="15"/>
      <c r="Z425" s="15"/>
      <c r="AD425" s="15"/>
      <c r="AH425" s="15"/>
      <c r="AL425" s="15"/>
      <c r="AP425" s="15"/>
      <c r="AT425" s="15"/>
      <c r="AX425" s="15"/>
      <c r="BB425" s="15"/>
    </row>
    <row r="426" spans="10:54" ht="12.75">
      <c r="J426" s="15"/>
      <c r="R426" s="15"/>
      <c r="V426" s="15"/>
      <c r="Z426" s="15"/>
      <c r="AD426" s="15"/>
      <c r="AH426" s="15"/>
      <c r="AL426" s="15"/>
      <c r="AP426" s="15"/>
      <c r="AT426" s="15"/>
      <c r="AX426" s="15"/>
      <c r="BB426" s="15"/>
    </row>
    <row r="427" spans="10:54" ht="12.75">
      <c r="J427" s="15"/>
      <c r="R427" s="15"/>
      <c r="V427" s="15"/>
      <c r="Z427" s="15"/>
      <c r="AD427" s="15"/>
      <c r="AH427" s="15"/>
      <c r="AL427" s="15"/>
      <c r="AP427" s="15"/>
      <c r="AT427" s="15"/>
      <c r="AX427" s="15"/>
      <c r="BB427" s="15"/>
    </row>
    <row r="428" spans="10:54" ht="12.75">
      <c r="J428" s="15"/>
      <c r="R428" s="15"/>
      <c r="V428" s="15"/>
      <c r="Z428" s="15"/>
      <c r="AD428" s="15"/>
      <c r="AH428" s="15"/>
      <c r="AL428" s="15"/>
      <c r="AP428" s="15"/>
      <c r="AT428" s="15"/>
      <c r="AX428" s="15"/>
      <c r="BB428" s="15"/>
    </row>
    <row r="429" spans="10:54" ht="12.75">
      <c r="J429" s="15"/>
      <c r="R429" s="15"/>
      <c r="V429" s="15"/>
      <c r="Z429" s="15"/>
      <c r="AD429" s="15"/>
      <c r="AH429" s="15"/>
      <c r="AL429" s="15"/>
      <c r="AP429" s="15"/>
      <c r="AT429" s="15"/>
      <c r="AX429" s="15"/>
      <c r="BB429" s="15"/>
    </row>
    <row r="430" spans="10:54" ht="12.75">
      <c r="J430" s="15"/>
      <c r="R430" s="15"/>
      <c r="V430" s="15"/>
      <c r="Z430" s="15"/>
      <c r="AD430" s="15"/>
      <c r="AH430" s="15"/>
      <c r="AL430" s="15"/>
      <c r="AP430" s="15"/>
      <c r="AT430" s="15"/>
      <c r="AX430" s="15"/>
      <c r="BB430" s="15"/>
    </row>
    <row r="431" spans="10:54" ht="12.75">
      <c r="J431" s="15"/>
      <c r="R431" s="15"/>
      <c r="V431" s="15"/>
      <c r="Z431" s="15"/>
      <c r="AD431" s="15"/>
      <c r="AH431" s="15"/>
      <c r="AL431" s="15"/>
      <c r="AP431" s="15"/>
      <c r="AT431" s="15"/>
      <c r="AX431" s="15"/>
      <c r="BB431" s="15"/>
    </row>
    <row r="432" spans="10:54" ht="12.75">
      <c r="J432" s="15"/>
      <c r="R432" s="15"/>
      <c r="V432" s="15"/>
      <c r="Z432" s="15"/>
      <c r="AD432" s="15"/>
      <c r="AH432" s="15"/>
      <c r="AL432" s="15"/>
      <c r="AP432" s="15"/>
      <c r="AT432" s="15"/>
      <c r="AX432" s="15"/>
      <c r="BB432" s="15"/>
    </row>
    <row r="433" spans="10:54" ht="12.75">
      <c r="J433" s="15"/>
      <c r="R433" s="15"/>
      <c r="V433" s="15"/>
      <c r="Z433" s="15"/>
      <c r="AD433" s="15"/>
      <c r="AH433" s="15"/>
      <c r="AL433" s="15"/>
      <c r="AP433" s="15"/>
      <c r="AT433" s="15"/>
      <c r="AX433" s="15"/>
      <c r="BB433" s="15"/>
    </row>
    <row r="434" spans="10:54" ht="12.75">
      <c r="J434" s="15"/>
      <c r="R434" s="15"/>
      <c r="V434" s="15"/>
      <c r="Z434" s="15"/>
      <c r="AD434" s="15"/>
      <c r="AH434" s="15"/>
      <c r="AL434" s="15"/>
      <c r="AP434" s="15"/>
      <c r="AT434" s="15"/>
      <c r="AX434" s="15"/>
      <c r="BB434" s="15"/>
    </row>
    <row r="435" spans="10:54" ht="12.75">
      <c r="J435" s="15"/>
      <c r="R435" s="15"/>
      <c r="V435" s="15"/>
      <c r="Z435" s="15"/>
      <c r="AD435" s="15"/>
      <c r="AH435" s="15"/>
      <c r="AL435" s="15"/>
      <c r="AP435" s="15"/>
      <c r="AT435" s="15"/>
      <c r="AX435" s="15"/>
      <c r="BB435" s="15"/>
    </row>
    <row r="436" spans="10:54" ht="12.75">
      <c r="J436" s="15"/>
      <c r="R436" s="15"/>
      <c r="V436" s="15"/>
      <c r="Z436" s="15"/>
      <c r="AD436" s="15"/>
      <c r="AH436" s="15"/>
      <c r="AL436" s="15"/>
      <c r="AP436" s="15"/>
      <c r="AT436" s="15"/>
      <c r="AX436" s="15"/>
      <c r="BB436" s="15"/>
    </row>
    <row r="437" spans="10:54" ht="12.75">
      <c r="J437" s="15"/>
      <c r="R437" s="15"/>
      <c r="V437" s="15"/>
      <c r="Z437" s="15"/>
      <c r="AD437" s="15"/>
      <c r="AH437" s="15"/>
      <c r="AL437" s="15"/>
      <c r="AP437" s="15"/>
      <c r="AT437" s="15"/>
      <c r="AX437" s="15"/>
      <c r="BB437" s="15"/>
    </row>
    <row r="438" spans="10:54" ht="12.75">
      <c r="J438" s="15"/>
      <c r="R438" s="15"/>
      <c r="V438" s="15"/>
      <c r="Z438" s="15"/>
      <c r="AD438" s="15"/>
      <c r="AH438" s="15"/>
      <c r="AL438" s="15"/>
      <c r="AP438" s="15"/>
      <c r="AT438" s="15"/>
      <c r="AX438" s="15"/>
      <c r="BB438" s="15"/>
    </row>
    <row r="439" spans="10:54" ht="12.75">
      <c r="J439" s="15"/>
      <c r="R439" s="15"/>
      <c r="V439" s="15"/>
      <c r="Z439" s="15"/>
      <c r="AD439" s="15"/>
      <c r="AH439" s="15"/>
      <c r="AL439" s="15"/>
      <c r="AP439" s="15"/>
      <c r="AT439" s="15"/>
      <c r="AX439" s="15"/>
      <c r="BB439" s="15"/>
    </row>
    <row r="440" spans="10:54" ht="12.75">
      <c r="J440" s="15"/>
      <c r="R440" s="15"/>
      <c r="V440" s="15"/>
      <c r="Z440" s="15"/>
      <c r="AD440" s="15"/>
      <c r="AH440" s="15"/>
      <c r="AL440" s="15"/>
      <c r="AP440" s="15"/>
      <c r="AT440" s="15"/>
      <c r="AX440" s="15"/>
      <c r="BB440" s="15"/>
    </row>
    <row r="441" spans="10:54" ht="12.75">
      <c r="J441" s="15"/>
      <c r="R441" s="15"/>
      <c r="V441" s="15"/>
      <c r="Z441" s="15"/>
      <c r="AD441" s="15"/>
      <c r="AH441" s="15"/>
      <c r="AL441" s="15"/>
      <c r="AP441" s="15"/>
      <c r="AT441" s="15"/>
      <c r="AX441" s="15"/>
      <c r="BB441" s="15"/>
    </row>
    <row r="442" spans="10:54" ht="12.75">
      <c r="J442" s="15"/>
      <c r="R442" s="15"/>
      <c r="V442" s="15"/>
      <c r="Z442" s="15"/>
      <c r="AD442" s="15"/>
      <c r="AH442" s="15"/>
      <c r="AL442" s="15"/>
      <c r="AP442" s="15"/>
      <c r="AT442" s="15"/>
      <c r="AX442" s="15"/>
      <c r="BB442" s="15"/>
    </row>
    <row r="443" spans="10:54" ht="12.75">
      <c r="J443" s="15"/>
      <c r="R443" s="15"/>
      <c r="V443" s="15"/>
      <c r="Z443" s="15"/>
      <c r="AD443" s="15"/>
      <c r="AH443" s="15"/>
      <c r="AL443" s="15"/>
      <c r="AP443" s="15"/>
      <c r="AT443" s="15"/>
      <c r="AX443" s="15"/>
      <c r="BB443" s="15"/>
    </row>
    <row r="444" spans="10:54" ht="12.75">
      <c r="J444" s="15"/>
      <c r="R444" s="15"/>
      <c r="V444" s="15"/>
      <c r="Z444" s="15"/>
      <c r="AD444" s="15"/>
      <c r="AH444" s="15"/>
      <c r="AL444" s="15"/>
      <c r="AP444" s="15"/>
      <c r="AT444" s="15"/>
      <c r="AX444" s="15"/>
      <c r="BB444" s="15"/>
    </row>
    <row r="445" spans="10:54" ht="12.75">
      <c r="J445" s="15"/>
      <c r="R445" s="15"/>
      <c r="V445" s="15"/>
      <c r="Z445" s="15"/>
      <c r="AD445" s="15"/>
      <c r="AH445" s="15"/>
      <c r="AL445" s="15"/>
      <c r="AP445" s="15"/>
      <c r="AT445" s="15"/>
      <c r="AX445" s="15"/>
      <c r="BB445" s="15"/>
    </row>
    <row r="446" spans="10:54" ht="12.75">
      <c r="J446" s="15"/>
      <c r="R446" s="15"/>
      <c r="V446" s="15"/>
      <c r="Z446" s="15"/>
      <c r="AD446" s="15"/>
      <c r="AH446" s="15"/>
      <c r="AL446" s="15"/>
      <c r="AP446" s="15"/>
      <c r="AT446" s="15"/>
      <c r="AX446" s="15"/>
      <c r="BB446" s="15"/>
    </row>
    <row r="447" spans="10:54" ht="12.75">
      <c r="J447" s="15"/>
      <c r="R447" s="15"/>
      <c r="V447" s="15"/>
      <c r="Z447" s="15"/>
      <c r="AD447" s="15"/>
      <c r="AH447" s="15"/>
      <c r="AL447" s="15"/>
      <c r="AP447" s="15"/>
      <c r="AT447" s="15"/>
      <c r="AX447" s="15"/>
      <c r="BB447" s="15"/>
    </row>
    <row r="448" spans="10:54" ht="12.75">
      <c r="J448" s="15"/>
      <c r="R448" s="15"/>
      <c r="V448" s="15"/>
      <c r="Z448" s="15"/>
      <c r="AD448" s="15"/>
      <c r="AH448" s="15"/>
      <c r="AL448" s="15"/>
      <c r="AP448" s="15"/>
      <c r="AT448" s="15"/>
      <c r="AX448" s="15"/>
      <c r="BB448" s="15"/>
    </row>
    <row r="449" spans="10:54" ht="12.75">
      <c r="J449" s="15"/>
      <c r="R449" s="15"/>
      <c r="V449" s="15"/>
      <c r="Z449" s="15"/>
      <c r="AD449" s="15"/>
      <c r="AH449" s="15"/>
      <c r="AL449" s="15"/>
      <c r="AP449" s="15"/>
      <c r="AT449" s="15"/>
      <c r="AX449" s="15"/>
      <c r="BB449" s="15"/>
    </row>
    <row r="450" spans="10:54" ht="12.75">
      <c r="J450" s="15"/>
      <c r="R450" s="15"/>
      <c r="V450" s="15"/>
      <c r="Z450" s="15"/>
      <c r="AD450" s="15"/>
      <c r="AH450" s="15"/>
      <c r="AL450" s="15"/>
      <c r="AP450" s="15"/>
      <c r="AT450" s="15"/>
      <c r="AX450" s="15"/>
      <c r="BB450" s="15"/>
    </row>
    <row r="451" spans="10:54" ht="12.75">
      <c r="J451" s="15"/>
      <c r="R451" s="15"/>
      <c r="V451" s="15"/>
      <c r="Z451" s="15"/>
      <c r="AD451" s="15"/>
      <c r="AH451" s="15"/>
      <c r="AL451" s="15"/>
      <c r="AP451" s="15"/>
      <c r="AT451" s="15"/>
      <c r="AX451" s="15"/>
      <c r="BB451" s="15"/>
    </row>
    <row r="452" spans="10:54" ht="12.75">
      <c r="J452" s="15"/>
      <c r="R452" s="15"/>
      <c r="V452" s="15"/>
      <c r="Z452" s="15"/>
      <c r="AD452" s="15"/>
      <c r="AH452" s="15"/>
      <c r="AL452" s="15"/>
      <c r="AP452" s="15"/>
      <c r="AT452" s="15"/>
      <c r="AX452" s="15"/>
      <c r="BB452" s="15"/>
    </row>
    <row r="453" spans="10:54" ht="12.75">
      <c r="J453" s="15"/>
      <c r="R453" s="15"/>
      <c r="V453" s="15"/>
      <c r="Z453" s="15"/>
      <c r="AD453" s="15"/>
      <c r="AH453" s="15"/>
      <c r="AL453" s="15"/>
      <c r="AP453" s="15"/>
      <c r="AT453" s="15"/>
      <c r="AX453" s="15"/>
      <c r="BB453" s="15"/>
    </row>
    <row r="454" spans="10:54" ht="12.75">
      <c r="J454" s="15"/>
      <c r="R454" s="15"/>
      <c r="V454" s="15"/>
      <c r="Z454" s="15"/>
      <c r="AD454" s="15"/>
      <c r="AH454" s="15"/>
      <c r="AL454" s="15"/>
      <c r="AP454" s="15"/>
      <c r="AT454" s="15"/>
      <c r="AX454" s="15"/>
      <c r="BB454" s="15"/>
    </row>
    <row r="455" spans="10:54" ht="12.75">
      <c r="J455" s="15"/>
      <c r="R455" s="15"/>
      <c r="V455" s="15"/>
      <c r="Z455" s="15"/>
      <c r="AD455" s="15"/>
      <c r="AH455" s="15"/>
      <c r="AL455" s="15"/>
      <c r="AP455" s="15"/>
      <c r="AT455" s="15"/>
      <c r="AX455" s="15"/>
      <c r="BB455" s="15"/>
    </row>
    <row r="456" spans="10:54" ht="12.75">
      <c r="J456" s="15"/>
      <c r="R456" s="15"/>
      <c r="V456" s="15"/>
      <c r="Z456" s="15"/>
      <c r="AD456" s="15"/>
      <c r="AH456" s="15"/>
      <c r="AL456" s="15"/>
      <c r="AP456" s="15"/>
      <c r="AT456" s="15"/>
      <c r="AX456" s="15"/>
      <c r="BB456" s="15"/>
    </row>
    <row r="457" spans="10:54" ht="12.75">
      <c r="J457" s="15"/>
      <c r="R457" s="15"/>
      <c r="V457" s="15"/>
      <c r="Z457" s="15"/>
      <c r="AD457" s="15"/>
      <c r="AH457" s="15"/>
      <c r="AL457" s="15"/>
      <c r="AP457" s="15"/>
      <c r="AT457" s="15"/>
      <c r="AX457" s="15"/>
      <c r="BB457" s="15"/>
    </row>
    <row r="458" spans="10:54" ht="12.75">
      <c r="J458" s="15"/>
      <c r="R458" s="15"/>
      <c r="V458" s="15"/>
      <c r="Z458" s="15"/>
      <c r="AD458" s="15"/>
      <c r="AH458" s="15"/>
      <c r="AL458" s="15"/>
      <c r="AP458" s="15"/>
      <c r="AT458" s="15"/>
      <c r="AX458" s="15"/>
      <c r="BB458" s="15"/>
    </row>
    <row r="459" spans="10:54" ht="12.75">
      <c r="J459" s="15"/>
      <c r="R459" s="15"/>
      <c r="V459" s="15"/>
      <c r="Z459" s="15"/>
      <c r="AD459" s="15"/>
      <c r="AH459" s="15"/>
      <c r="AL459" s="15"/>
      <c r="AP459" s="15"/>
      <c r="AT459" s="15"/>
      <c r="AX459" s="15"/>
      <c r="BB459" s="15"/>
    </row>
    <row r="460" spans="10:54" ht="12.75">
      <c r="J460" s="15"/>
      <c r="R460" s="15"/>
      <c r="V460" s="15"/>
      <c r="Z460" s="15"/>
      <c r="AD460" s="15"/>
      <c r="AH460" s="15"/>
      <c r="AL460" s="15"/>
      <c r="AP460" s="15"/>
      <c r="AT460" s="15"/>
      <c r="AX460" s="15"/>
      <c r="BB460" s="15"/>
    </row>
    <row r="461" spans="10:54" ht="12.75">
      <c r="J461" s="15"/>
      <c r="R461" s="15"/>
      <c r="V461" s="15"/>
      <c r="Z461" s="15"/>
      <c r="AD461" s="15"/>
      <c r="AH461" s="15"/>
      <c r="AL461" s="15"/>
      <c r="AP461" s="15"/>
      <c r="AT461" s="15"/>
      <c r="AX461" s="15"/>
      <c r="BB461" s="15"/>
    </row>
    <row r="462" spans="10:54" ht="12.75">
      <c r="J462" s="15"/>
      <c r="R462" s="15"/>
      <c r="V462" s="15"/>
      <c r="Z462" s="15"/>
      <c r="AD462" s="15"/>
      <c r="AH462" s="15"/>
      <c r="AL462" s="15"/>
      <c r="AP462" s="15"/>
      <c r="AT462" s="15"/>
      <c r="AX462" s="15"/>
      <c r="BB462" s="15"/>
    </row>
    <row r="463" spans="10:54" ht="12.75">
      <c r="J463" s="15"/>
      <c r="R463" s="15"/>
      <c r="V463" s="15"/>
      <c r="Z463" s="15"/>
      <c r="AD463" s="15"/>
      <c r="AH463" s="15"/>
      <c r="AL463" s="15"/>
      <c r="AP463" s="15"/>
      <c r="AT463" s="15"/>
      <c r="AX463" s="15"/>
      <c r="BB463" s="15"/>
    </row>
    <row r="464" spans="10:54" ht="12.75">
      <c r="J464" s="15"/>
      <c r="R464" s="15"/>
      <c r="V464" s="15"/>
      <c r="Z464" s="15"/>
      <c r="AD464" s="15"/>
      <c r="AH464" s="15"/>
      <c r="AL464" s="15"/>
      <c r="AP464" s="15"/>
      <c r="AT464" s="15"/>
      <c r="AX464" s="15"/>
      <c r="BB464" s="15"/>
    </row>
    <row r="465" spans="10:54" ht="12.75">
      <c r="J465" s="15"/>
      <c r="R465" s="15"/>
      <c r="V465" s="15"/>
      <c r="Z465" s="15"/>
      <c r="AD465" s="15"/>
      <c r="AH465" s="15"/>
      <c r="AL465" s="15"/>
      <c r="AP465" s="15"/>
      <c r="AT465" s="15"/>
      <c r="AX465" s="15"/>
      <c r="BB465" s="15"/>
    </row>
    <row r="466" spans="10:54" ht="12.75">
      <c r="J466" s="15"/>
      <c r="R466" s="15"/>
      <c r="V466" s="15"/>
      <c r="Z466" s="15"/>
      <c r="AD466" s="15"/>
      <c r="AH466" s="15"/>
      <c r="AL466" s="15"/>
      <c r="AP466" s="15"/>
      <c r="AT466" s="15"/>
      <c r="AX466" s="15"/>
      <c r="BB466" s="15"/>
    </row>
    <row r="467" spans="10:54" ht="12.75">
      <c r="J467" s="15"/>
      <c r="R467" s="15"/>
      <c r="V467" s="15"/>
      <c r="Z467" s="15"/>
      <c r="AD467" s="15"/>
      <c r="AH467" s="15"/>
      <c r="AL467" s="15"/>
      <c r="AP467" s="15"/>
      <c r="AT467" s="15"/>
      <c r="AX467" s="15"/>
      <c r="BB467" s="15"/>
    </row>
    <row r="468" spans="10:54" ht="12.75">
      <c r="J468" s="15"/>
      <c r="R468" s="15"/>
      <c r="V468" s="15"/>
      <c r="Z468" s="15"/>
      <c r="AD468" s="15"/>
      <c r="AH468" s="15"/>
      <c r="AL468" s="15"/>
      <c r="AP468" s="15"/>
      <c r="AT468" s="15"/>
      <c r="AX468" s="15"/>
      <c r="BB468" s="15"/>
    </row>
    <row r="469" spans="10:54" ht="12.75">
      <c r="J469" s="15"/>
      <c r="R469" s="15"/>
      <c r="V469" s="15"/>
      <c r="Z469" s="15"/>
      <c r="AD469" s="15"/>
      <c r="AH469" s="15"/>
      <c r="AL469" s="15"/>
      <c r="AP469" s="15"/>
      <c r="AT469" s="15"/>
      <c r="AX469" s="15"/>
      <c r="BB469" s="15"/>
    </row>
    <row r="470" spans="10:54" ht="12.75">
      <c r="J470" s="15"/>
      <c r="R470" s="15"/>
      <c r="V470" s="15"/>
      <c r="Z470" s="15"/>
      <c r="AD470" s="15"/>
      <c r="AH470" s="15"/>
      <c r="AL470" s="15"/>
      <c r="AP470" s="15"/>
      <c r="AT470" s="15"/>
      <c r="AX470" s="15"/>
      <c r="BB470" s="15"/>
    </row>
    <row r="471" spans="10:54" ht="12.75">
      <c r="J471" s="15"/>
      <c r="R471" s="15"/>
      <c r="V471" s="15"/>
      <c r="Z471" s="15"/>
      <c r="AD471" s="15"/>
      <c r="AH471" s="15"/>
      <c r="AL471" s="15"/>
      <c r="AP471" s="15"/>
      <c r="AT471" s="15"/>
      <c r="AX471" s="15"/>
      <c r="BB471" s="15"/>
    </row>
    <row r="472" spans="10:54" ht="12.75">
      <c r="J472" s="15"/>
      <c r="R472" s="15"/>
      <c r="V472" s="15"/>
      <c r="Z472" s="15"/>
      <c r="AD472" s="15"/>
      <c r="AH472" s="15"/>
      <c r="AL472" s="15"/>
      <c r="AP472" s="15"/>
      <c r="AT472" s="15"/>
      <c r="AX472" s="15"/>
      <c r="BB472" s="15"/>
    </row>
    <row r="473" spans="10:54" ht="12.75">
      <c r="J473" s="15"/>
      <c r="R473" s="15"/>
      <c r="V473" s="15"/>
      <c r="Z473" s="15"/>
      <c r="AD473" s="15"/>
      <c r="AH473" s="15"/>
      <c r="AL473" s="15"/>
      <c r="AP473" s="15"/>
      <c r="AT473" s="15"/>
      <c r="AX473" s="15"/>
      <c r="BB473" s="15"/>
    </row>
    <row r="474" spans="10:54" ht="12.75">
      <c r="J474" s="15"/>
      <c r="R474" s="15"/>
      <c r="V474" s="15"/>
      <c r="Z474" s="15"/>
      <c r="AD474" s="15"/>
      <c r="AH474" s="15"/>
      <c r="AL474" s="15"/>
      <c r="AP474" s="15"/>
      <c r="AT474" s="15"/>
      <c r="AX474" s="15"/>
      <c r="BB474" s="15"/>
    </row>
    <row r="475" spans="10:54" ht="12.75">
      <c r="J475" s="15"/>
      <c r="R475" s="15"/>
      <c r="V475" s="15"/>
      <c r="Z475" s="15"/>
      <c r="AD475" s="15"/>
      <c r="AH475" s="15"/>
      <c r="AL475" s="15"/>
      <c r="AP475" s="15"/>
      <c r="AT475" s="15"/>
      <c r="AX475" s="15"/>
      <c r="BB475" s="15"/>
    </row>
    <row r="476" spans="10:54" ht="12.75">
      <c r="J476" s="15"/>
      <c r="R476" s="15"/>
      <c r="V476" s="15"/>
      <c r="Z476" s="15"/>
      <c r="AD476" s="15"/>
      <c r="AH476" s="15"/>
      <c r="AL476" s="15"/>
      <c r="AP476" s="15"/>
      <c r="AT476" s="15"/>
      <c r="AX476" s="15"/>
      <c r="BB476" s="15"/>
    </row>
    <row r="477" spans="10:54" ht="12.75">
      <c r="J477" s="15"/>
      <c r="R477" s="15"/>
      <c r="V477" s="15"/>
      <c r="Z477" s="15"/>
      <c r="AD477" s="15"/>
      <c r="AH477" s="15"/>
      <c r="AL477" s="15"/>
      <c r="AP477" s="15"/>
      <c r="AT477" s="15"/>
      <c r="AX477" s="15"/>
      <c r="BB477" s="15"/>
    </row>
    <row r="478" spans="10:54" ht="12.75">
      <c r="J478" s="15"/>
      <c r="R478" s="15"/>
      <c r="V478" s="15"/>
      <c r="Z478" s="15"/>
      <c r="AD478" s="15"/>
      <c r="AH478" s="15"/>
      <c r="AL478" s="15"/>
      <c r="AP478" s="15"/>
      <c r="AT478" s="15"/>
      <c r="AX478" s="15"/>
      <c r="BB478" s="15"/>
    </row>
    <row r="479" spans="10:54" ht="12.75">
      <c r="J479" s="15"/>
      <c r="R479" s="15"/>
      <c r="V479" s="15"/>
      <c r="Z479" s="15"/>
      <c r="AD479" s="15"/>
      <c r="AH479" s="15"/>
      <c r="AL479" s="15"/>
      <c r="AP479" s="15"/>
      <c r="AT479" s="15"/>
      <c r="AX479" s="15"/>
      <c r="BB479" s="15"/>
    </row>
    <row r="480" spans="10:54" ht="12.75">
      <c r="J480" s="15"/>
      <c r="R480" s="15"/>
      <c r="V480" s="15"/>
      <c r="Z480" s="15"/>
      <c r="AD480" s="15"/>
      <c r="AH480" s="15"/>
      <c r="AL480" s="15"/>
      <c r="AP480" s="15"/>
      <c r="AT480" s="15"/>
      <c r="AX480" s="15"/>
      <c r="BB480" s="15"/>
    </row>
    <row r="481" spans="10:54" ht="12.75">
      <c r="J481" s="15"/>
      <c r="R481" s="15"/>
      <c r="V481" s="15"/>
      <c r="Z481" s="15"/>
      <c r="AD481" s="15"/>
      <c r="AH481" s="15"/>
      <c r="AL481" s="15"/>
      <c r="AP481" s="15"/>
      <c r="AT481" s="15"/>
      <c r="AX481" s="15"/>
      <c r="BB481" s="15"/>
    </row>
    <row r="482" spans="10:54" ht="12.75">
      <c r="J482" s="15"/>
      <c r="R482" s="15"/>
      <c r="V482" s="15"/>
      <c r="Z482" s="15"/>
      <c r="AD482" s="15"/>
      <c r="AH482" s="15"/>
      <c r="AL482" s="15"/>
      <c r="AP482" s="15"/>
      <c r="AT482" s="15"/>
      <c r="AX482" s="15"/>
      <c r="BB482" s="15"/>
    </row>
    <row r="483" spans="10:54" ht="12.75">
      <c r="J483" s="15"/>
      <c r="R483" s="15"/>
      <c r="V483" s="15"/>
      <c r="Z483" s="15"/>
      <c r="AD483" s="15"/>
      <c r="AH483" s="15"/>
      <c r="AL483" s="15"/>
      <c r="AP483" s="15"/>
      <c r="AT483" s="15"/>
      <c r="AX483" s="15"/>
      <c r="BB483" s="15"/>
    </row>
    <row r="484" spans="10:54" ht="12.75">
      <c r="J484" s="15"/>
      <c r="R484" s="15"/>
      <c r="V484" s="15"/>
      <c r="Z484" s="15"/>
      <c r="AD484" s="15"/>
      <c r="AH484" s="15"/>
      <c r="AL484" s="15"/>
      <c r="AP484" s="15"/>
      <c r="AT484" s="15"/>
      <c r="AX484" s="15"/>
      <c r="BB484" s="15"/>
    </row>
    <row r="485" spans="10:54" ht="12.75">
      <c r="J485" s="15"/>
      <c r="R485" s="15"/>
      <c r="V485" s="15"/>
      <c r="Z485" s="15"/>
      <c r="AD485" s="15"/>
      <c r="AH485" s="15"/>
      <c r="AL485" s="15"/>
      <c r="AP485" s="15"/>
      <c r="AT485" s="15"/>
      <c r="AX485" s="15"/>
      <c r="BB485" s="15"/>
    </row>
    <row r="486" spans="10:54" ht="12.75">
      <c r="J486" s="15"/>
      <c r="R486" s="15"/>
      <c r="V486" s="15"/>
      <c r="Z486" s="15"/>
      <c r="AD486" s="15"/>
      <c r="AH486" s="15"/>
      <c r="AL486" s="15"/>
      <c r="AP486" s="15"/>
      <c r="AT486" s="15"/>
      <c r="AX486" s="15"/>
      <c r="BB486" s="15"/>
    </row>
    <row r="487" spans="10:54" ht="12.75">
      <c r="J487" s="15"/>
      <c r="R487" s="15"/>
      <c r="V487" s="15"/>
      <c r="Z487" s="15"/>
      <c r="AD487" s="15"/>
      <c r="AH487" s="15"/>
      <c r="AL487" s="15"/>
      <c r="AP487" s="15"/>
      <c r="AT487" s="15"/>
      <c r="AX487" s="15"/>
      <c r="BB487" s="15"/>
    </row>
    <row r="488" spans="10:54" ht="12.75">
      <c r="J488" s="15"/>
      <c r="R488" s="15"/>
      <c r="V488" s="15"/>
      <c r="Z488" s="15"/>
      <c r="AD488" s="15"/>
      <c r="AH488" s="15"/>
      <c r="AL488" s="15"/>
      <c r="AP488" s="15"/>
      <c r="AT488" s="15"/>
      <c r="AX488" s="15"/>
      <c r="BB488" s="15"/>
    </row>
    <row r="489" spans="10:54" ht="12.75">
      <c r="J489" s="15"/>
      <c r="R489" s="15"/>
      <c r="V489" s="15"/>
      <c r="Z489" s="15"/>
      <c r="AD489" s="15"/>
      <c r="AH489" s="15"/>
      <c r="AL489" s="15"/>
      <c r="AP489" s="15"/>
      <c r="AT489" s="15"/>
      <c r="AX489" s="15"/>
      <c r="BB489" s="15"/>
    </row>
    <row r="490" spans="10:54" ht="12.75">
      <c r="J490" s="15"/>
      <c r="R490" s="15"/>
      <c r="V490" s="15"/>
      <c r="Z490" s="15"/>
      <c r="AD490" s="15"/>
      <c r="AH490" s="15"/>
      <c r="AL490" s="15"/>
      <c r="AP490" s="15"/>
      <c r="AT490" s="15"/>
      <c r="AX490" s="15"/>
      <c r="BB490" s="15"/>
    </row>
    <row r="491" spans="10:54" ht="12.75">
      <c r="J491" s="15"/>
      <c r="R491" s="15"/>
      <c r="V491" s="15"/>
      <c r="Z491" s="15"/>
      <c r="AD491" s="15"/>
      <c r="AH491" s="15"/>
      <c r="AL491" s="15"/>
      <c r="AP491" s="15"/>
      <c r="AT491" s="15"/>
      <c r="AX491" s="15"/>
      <c r="BB491" s="15"/>
    </row>
    <row r="492" spans="10:54" ht="12.75">
      <c r="J492" s="15"/>
      <c r="R492" s="15"/>
      <c r="V492" s="15"/>
      <c r="Z492" s="15"/>
      <c r="AD492" s="15"/>
      <c r="AH492" s="15"/>
      <c r="AL492" s="15"/>
      <c r="AP492" s="15"/>
      <c r="AT492" s="15"/>
      <c r="AX492" s="15"/>
      <c r="BB492" s="15"/>
    </row>
    <row r="493" spans="10:54" ht="12.75">
      <c r="J493" s="15"/>
      <c r="R493" s="15"/>
      <c r="V493" s="15"/>
      <c r="Z493" s="15"/>
      <c r="AD493" s="15"/>
      <c r="AH493" s="15"/>
      <c r="AL493" s="15"/>
      <c r="AP493" s="15"/>
      <c r="AT493" s="15"/>
      <c r="AX493" s="15"/>
      <c r="BB493" s="15"/>
    </row>
    <row r="494" spans="10:54" ht="12.75">
      <c r="J494" s="15"/>
      <c r="R494" s="15"/>
      <c r="V494" s="15"/>
      <c r="Z494" s="15"/>
      <c r="AD494" s="15"/>
      <c r="AH494" s="15"/>
      <c r="AL494" s="15"/>
      <c r="AP494" s="15"/>
      <c r="AT494" s="15"/>
      <c r="AX494" s="15"/>
      <c r="BB494" s="15"/>
    </row>
    <row r="495" spans="10:54" ht="12.75">
      <c r="J495" s="15"/>
      <c r="R495" s="15"/>
      <c r="V495" s="15"/>
      <c r="Z495" s="15"/>
      <c r="AD495" s="15"/>
      <c r="AH495" s="15"/>
      <c r="AL495" s="15"/>
      <c r="AP495" s="15"/>
      <c r="AT495" s="15"/>
      <c r="AX495" s="15"/>
      <c r="BB495" s="15"/>
    </row>
    <row r="496" spans="10:54" ht="12.75">
      <c r="J496" s="15"/>
      <c r="R496" s="15"/>
      <c r="V496" s="15"/>
      <c r="Z496" s="15"/>
      <c r="AD496" s="15"/>
      <c r="AH496" s="15"/>
      <c r="AL496" s="15"/>
      <c r="AP496" s="15"/>
      <c r="AT496" s="15"/>
      <c r="AX496" s="15"/>
      <c r="BB496" s="15"/>
    </row>
    <row r="497" spans="10:54" ht="12.75">
      <c r="J497" s="15"/>
      <c r="R497" s="15"/>
      <c r="V497" s="15"/>
      <c r="Z497" s="15"/>
      <c r="AD497" s="15"/>
      <c r="AH497" s="15"/>
      <c r="AL497" s="15"/>
      <c r="AP497" s="15"/>
      <c r="AT497" s="15"/>
      <c r="AX497" s="15"/>
      <c r="BB497" s="15"/>
    </row>
    <row r="498" spans="10:54" ht="12.75">
      <c r="J498" s="15"/>
      <c r="R498" s="15"/>
      <c r="V498" s="15"/>
      <c r="Z498" s="15"/>
      <c r="AD498" s="15"/>
      <c r="AH498" s="15"/>
      <c r="AL498" s="15"/>
      <c r="AP498" s="15"/>
      <c r="AT498" s="15"/>
      <c r="AX498" s="15"/>
      <c r="BB498" s="15"/>
    </row>
    <row r="499" spans="10:54" ht="12.75">
      <c r="J499" s="15"/>
      <c r="R499" s="15"/>
      <c r="V499" s="15"/>
      <c r="Z499" s="15"/>
      <c r="AD499" s="15"/>
      <c r="AH499" s="15"/>
      <c r="AL499" s="15"/>
      <c r="AP499" s="15"/>
      <c r="AT499" s="15"/>
      <c r="AX499" s="15"/>
      <c r="BB499" s="15"/>
    </row>
    <row r="500" spans="10:54" ht="12.75">
      <c r="J500" s="15"/>
      <c r="R500" s="15"/>
      <c r="V500" s="15"/>
      <c r="Z500" s="15"/>
      <c r="AD500" s="15"/>
      <c r="AH500" s="15"/>
      <c r="AL500" s="15"/>
      <c r="AP500" s="15"/>
      <c r="AT500" s="15"/>
      <c r="AX500" s="15"/>
      <c r="BB500" s="15"/>
    </row>
    <row r="501" spans="10:54" ht="12.75">
      <c r="J501" s="15"/>
      <c r="R501" s="15"/>
      <c r="V501" s="15"/>
      <c r="Z501" s="15"/>
      <c r="AD501" s="15"/>
      <c r="AH501" s="15"/>
      <c r="AL501" s="15"/>
      <c r="AP501" s="15"/>
      <c r="AT501" s="15"/>
      <c r="AX501" s="15"/>
      <c r="BB501" s="15"/>
    </row>
    <row r="502" spans="10:54" ht="12.75">
      <c r="J502" s="15"/>
      <c r="R502" s="15"/>
      <c r="V502" s="15"/>
      <c r="Z502" s="15"/>
      <c r="AD502" s="15"/>
      <c r="AH502" s="15"/>
      <c r="AL502" s="15"/>
      <c r="AP502" s="15"/>
      <c r="AT502" s="15"/>
      <c r="AX502" s="15"/>
      <c r="BB502" s="15"/>
    </row>
    <row r="503" spans="10:54" ht="12.75">
      <c r="J503" s="15"/>
      <c r="R503" s="15"/>
      <c r="V503" s="15"/>
      <c r="Z503" s="15"/>
      <c r="AD503" s="15"/>
      <c r="AH503" s="15"/>
      <c r="AL503" s="15"/>
      <c r="AP503" s="15"/>
      <c r="AT503" s="15"/>
      <c r="AX503" s="15"/>
      <c r="BB503" s="15"/>
    </row>
    <row r="504" spans="10:54" ht="12.75">
      <c r="J504" s="15"/>
      <c r="R504" s="15"/>
      <c r="V504" s="15"/>
      <c r="Z504" s="15"/>
      <c r="AD504" s="15"/>
      <c r="AH504" s="15"/>
      <c r="AL504" s="15"/>
      <c r="AP504" s="15"/>
      <c r="AT504" s="15"/>
      <c r="AX504" s="15"/>
      <c r="BB504" s="15"/>
    </row>
    <row r="505" spans="10:54" ht="12.75">
      <c r="J505" s="15"/>
      <c r="R505" s="15"/>
      <c r="V505" s="15"/>
      <c r="Z505" s="15"/>
      <c r="AD505" s="15"/>
      <c r="AH505" s="15"/>
      <c r="AL505" s="15"/>
      <c r="AP505" s="15"/>
      <c r="AT505" s="15"/>
      <c r="AX505" s="15"/>
      <c r="BB505" s="15"/>
    </row>
    <row r="506" spans="10:54" ht="12.75">
      <c r="J506" s="15"/>
      <c r="R506" s="15"/>
      <c r="V506" s="15"/>
      <c r="Z506" s="15"/>
      <c r="AD506" s="15"/>
      <c r="AH506" s="15"/>
      <c r="AL506" s="15"/>
      <c r="AP506" s="15"/>
      <c r="AT506" s="15"/>
      <c r="AX506" s="15"/>
      <c r="BB506" s="15"/>
    </row>
    <row r="507" spans="10:54" ht="12.75">
      <c r="J507" s="15"/>
      <c r="R507" s="15"/>
      <c r="V507" s="15"/>
      <c r="Z507" s="15"/>
      <c r="AD507" s="15"/>
      <c r="AH507" s="15"/>
      <c r="AL507" s="15"/>
      <c r="AP507" s="15"/>
      <c r="AT507" s="15"/>
      <c r="AX507" s="15"/>
      <c r="BB507" s="15"/>
    </row>
    <row r="508" spans="10:54" ht="12.75">
      <c r="J508" s="15"/>
      <c r="R508" s="15"/>
      <c r="V508" s="15"/>
      <c r="Z508" s="15"/>
      <c r="AD508" s="15"/>
      <c r="AH508" s="15"/>
      <c r="AL508" s="15"/>
      <c r="AP508" s="15"/>
      <c r="AT508" s="15"/>
      <c r="AX508" s="15"/>
      <c r="BB508" s="15"/>
    </row>
    <row r="509" spans="10:54" ht="12.75">
      <c r="J509" s="15"/>
      <c r="R509" s="15"/>
      <c r="V509" s="15"/>
      <c r="Z509" s="15"/>
      <c r="AD509" s="15"/>
      <c r="AH509" s="15"/>
      <c r="AL509" s="15"/>
      <c r="AP509" s="15"/>
      <c r="AT509" s="15"/>
      <c r="AX509" s="15"/>
      <c r="BB509" s="15"/>
    </row>
    <row r="510" spans="10:54" ht="12.75">
      <c r="J510" s="15"/>
      <c r="R510" s="15"/>
      <c r="V510" s="15"/>
      <c r="Z510" s="15"/>
      <c r="AD510" s="15"/>
      <c r="AH510" s="15"/>
      <c r="AL510" s="15"/>
      <c r="AP510" s="15"/>
      <c r="AT510" s="15"/>
      <c r="AX510" s="15"/>
      <c r="BB510" s="15"/>
    </row>
    <row r="511" spans="10:54" ht="12.75">
      <c r="J511" s="15"/>
      <c r="R511" s="15"/>
      <c r="V511" s="15"/>
      <c r="Z511" s="15"/>
      <c r="AD511" s="15"/>
      <c r="AH511" s="15"/>
      <c r="AL511" s="15"/>
      <c r="AP511" s="15"/>
      <c r="AT511" s="15"/>
      <c r="AX511" s="15"/>
      <c r="BB511" s="15"/>
    </row>
    <row r="512" spans="10:54" ht="12.75">
      <c r="J512" s="15"/>
      <c r="R512" s="15"/>
      <c r="V512" s="15"/>
      <c r="Z512" s="15"/>
      <c r="AD512" s="15"/>
      <c r="AH512" s="15"/>
      <c r="AL512" s="15"/>
      <c r="AP512" s="15"/>
      <c r="AT512" s="15"/>
      <c r="AX512" s="15"/>
      <c r="BB512" s="15"/>
    </row>
    <row r="513" spans="10:54" ht="12.75">
      <c r="J513" s="15"/>
      <c r="R513" s="15"/>
      <c r="V513" s="15"/>
      <c r="Z513" s="15"/>
      <c r="AD513" s="15"/>
      <c r="AH513" s="15"/>
      <c r="AL513" s="15"/>
      <c r="AP513" s="15"/>
      <c r="AT513" s="15"/>
      <c r="AX513" s="15"/>
      <c r="BB513" s="15"/>
    </row>
    <row r="514" spans="10:54" ht="12.75">
      <c r="J514" s="15"/>
      <c r="R514" s="15"/>
      <c r="V514" s="15"/>
      <c r="Z514" s="15"/>
      <c r="AD514" s="15"/>
      <c r="AH514" s="15"/>
      <c r="AL514" s="15"/>
      <c r="AP514" s="15"/>
      <c r="AT514" s="15"/>
      <c r="AX514" s="15"/>
      <c r="BB514" s="15"/>
    </row>
    <row r="515" spans="10:54" ht="12.75">
      <c r="J515" s="15"/>
      <c r="R515" s="15"/>
      <c r="V515" s="15"/>
      <c r="Z515" s="15"/>
      <c r="AD515" s="15"/>
      <c r="AH515" s="15"/>
      <c r="AL515" s="15"/>
      <c r="AP515" s="15"/>
      <c r="AT515" s="15"/>
      <c r="AX515" s="15"/>
      <c r="BB515" s="15"/>
    </row>
    <row r="516" spans="10:54" ht="12.75">
      <c r="J516" s="15"/>
      <c r="R516" s="15"/>
      <c r="V516" s="15"/>
      <c r="Z516" s="15"/>
      <c r="AD516" s="15"/>
      <c r="AH516" s="15"/>
      <c r="AL516" s="15"/>
      <c r="AP516" s="15"/>
      <c r="AT516" s="15"/>
      <c r="AX516" s="15"/>
      <c r="BB516" s="15"/>
    </row>
    <row r="517" spans="10:54" ht="12.75">
      <c r="J517" s="15"/>
      <c r="R517" s="15"/>
      <c r="V517" s="15"/>
      <c r="Z517" s="15"/>
      <c r="AD517" s="15"/>
      <c r="AH517" s="15"/>
      <c r="AL517" s="15"/>
      <c r="AP517" s="15"/>
      <c r="AT517" s="15"/>
      <c r="AX517" s="15"/>
      <c r="BB517" s="15"/>
    </row>
    <row r="518" spans="10:54" ht="12.75">
      <c r="J518" s="15"/>
      <c r="R518" s="15"/>
      <c r="V518" s="15"/>
      <c r="Z518" s="15"/>
      <c r="AD518" s="15"/>
      <c r="AH518" s="15"/>
      <c r="AL518" s="15"/>
      <c r="AP518" s="15"/>
      <c r="AT518" s="15"/>
      <c r="AX518" s="15"/>
      <c r="BB518" s="15"/>
    </row>
    <row r="519" spans="10:54" ht="12.75">
      <c r="J519" s="15"/>
      <c r="R519" s="15"/>
      <c r="V519" s="15"/>
      <c r="Z519" s="15"/>
      <c r="AD519" s="15"/>
      <c r="AH519" s="15"/>
      <c r="AL519" s="15"/>
      <c r="AP519" s="15"/>
      <c r="AT519" s="15"/>
      <c r="AX519" s="15"/>
      <c r="BB519" s="15"/>
    </row>
    <row r="520" spans="10:54" ht="12.75">
      <c r="J520" s="15"/>
      <c r="R520" s="15"/>
      <c r="V520" s="15"/>
      <c r="Z520" s="15"/>
      <c r="AD520" s="15"/>
      <c r="AH520" s="15"/>
      <c r="AL520" s="15"/>
      <c r="AP520" s="15"/>
      <c r="AT520" s="15"/>
      <c r="AX520" s="15"/>
      <c r="BB520" s="15"/>
    </row>
    <row r="521" spans="10:54" ht="12.75">
      <c r="J521" s="15"/>
      <c r="R521" s="15"/>
      <c r="V521" s="15"/>
      <c r="Z521" s="15"/>
      <c r="AD521" s="15"/>
      <c r="AH521" s="15"/>
      <c r="AL521" s="15"/>
      <c r="AP521" s="15"/>
      <c r="AT521" s="15"/>
      <c r="AX521" s="15"/>
      <c r="BB521" s="15"/>
    </row>
    <row r="522" spans="10:54" ht="12.75">
      <c r="J522" s="15"/>
      <c r="R522" s="15"/>
      <c r="V522" s="15"/>
      <c r="Z522" s="15"/>
      <c r="AD522" s="15"/>
      <c r="AH522" s="15"/>
      <c r="AL522" s="15"/>
      <c r="AP522" s="15"/>
      <c r="AT522" s="15"/>
      <c r="AX522" s="15"/>
      <c r="BB522" s="15"/>
    </row>
    <row r="523" spans="10:54" ht="12.75">
      <c r="J523" s="15"/>
      <c r="R523" s="15"/>
      <c r="V523" s="15"/>
      <c r="Z523" s="15"/>
      <c r="AD523" s="15"/>
      <c r="AH523" s="15"/>
      <c r="AL523" s="15"/>
      <c r="AP523" s="15"/>
      <c r="AT523" s="15"/>
      <c r="AX523" s="15"/>
      <c r="BB523" s="15"/>
    </row>
    <row r="524" spans="10:54" ht="12.75">
      <c r="J524" s="15"/>
      <c r="R524" s="15"/>
      <c r="V524" s="15"/>
      <c r="Z524" s="15"/>
      <c r="AD524" s="15"/>
      <c r="AH524" s="15"/>
      <c r="AL524" s="15"/>
      <c r="AP524" s="15"/>
      <c r="AT524" s="15"/>
      <c r="AX524" s="15"/>
      <c r="BB524" s="15"/>
    </row>
    <row r="525" spans="10:54" ht="12.75">
      <c r="J525" s="15"/>
      <c r="R525" s="15"/>
      <c r="V525" s="15"/>
      <c r="Z525" s="15"/>
      <c r="AD525" s="15"/>
      <c r="AH525" s="15"/>
      <c r="AL525" s="15"/>
      <c r="AP525" s="15"/>
      <c r="AT525" s="15"/>
      <c r="AX525" s="15"/>
      <c r="BB525" s="15"/>
    </row>
    <row r="526" spans="10:54" ht="12.75">
      <c r="J526" s="15"/>
      <c r="R526" s="15"/>
      <c r="V526" s="15"/>
      <c r="Z526" s="15"/>
      <c r="AD526" s="15"/>
      <c r="AH526" s="15"/>
      <c r="AL526" s="15"/>
      <c r="AP526" s="15"/>
      <c r="AT526" s="15"/>
      <c r="AX526" s="15"/>
      <c r="BB526" s="15"/>
    </row>
    <row r="527" spans="10:54" ht="12.75">
      <c r="J527" s="15"/>
      <c r="R527" s="15"/>
      <c r="V527" s="15"/>
      <c r="Z527" s="15"/>
      <c r="AD527" s="15"/>
      <c r="AH527" s="15"/>
      <c r="AL527" s="15"/>
      <c r="AP527" s="15"/>
      <c r="AT527" s="15"/>
      <c r="AX527" s="15"/>
      <c r="BB527" s="15"/>
    </row>
    <row r="528" spans="10:54" ht="12.75">
      <c r="J528" s="15"/>
      <c r="R528" s="15"/>
      <c r="V528" s="15"/>
      <c r="Z528" s="15"/>
      <c r="AD528" s="15"/>
      <c r="AH528" s="15"/>
      <c r="AL528" s="15"/>
      <c r="AP528" s="15"/>
      <c r="AT528" s="15"/>
      <c r="AX528" s="15"/>
      <c r="BB528" s="15"/>
    </row>
    <row r="529" spans="10:54" ht="12.75">
      <c r="J529" s="15"/>
      <c r="R529" s="15"/>
      <c r="V529" s="15"/>
      <c r="Z529" s="15"/>
      <c r="AD529" s="15"/>
      <c r="AH529" s="15"/>
      <c r="AL529" s="15"/>
      <c r="AP529" s="15"/>
      <c r="AT529" s="15"/>
      <c r="AX529" s="15"/>
      <c r="BB529" s="15"/>
    </row>
    <row r="530" spans="10:54" ht="12.75">
      <c r="J530" s="15"/>
      <c r="R530" s="15"/>
      <c r="V530" s="15"/>
      <c r="Z530" s="15"/>
      <c r="AD530" s="15"/>
      <c r="AH530" s="15"/>
      <c r="AL530" s="15"/>
      <c r="AP530" s="15"/>
      <c r="AT530" s="15"/>
      <c r="AX530" s="15"/>
      <c r="BB530" s="15"/>
    </row>
    <row r="531" spans="10:54" ht="12.75">
      <c r="J531" s="15"/>
      <c r="R531" s="15"/>
      <c r="V531" s="15"/>
      <c r="Z531" s="15"/>
      <c r="AD531" s="15"/>
      <c r="AH531" s="15"/>
      <c r="AL531" s="15"/>
      <c r="AP531" s="15"/>
      <c r="AT531" s="15"/>
      <c r="AX531" s="15"/>
      <c r="BB531" s="15"/>
    </row>
    <row r="532" spans="10:54" ht="12.75">
      <c r="J532" s="15"/>
      <c r="R532" s="15"/>
      <c r="V532" s="15"/>
      <c r="Z532" s="15"/>
      <c r="AD532" s="15"/>
      <c r="AH532" s="15"/>
      <c r="AL532" s="15"/>
      <c r="AP532" s="15"/>
      <c r="AT532" s="15"/>
      <c r="AX532" s="15"/>
      <c r="BB532" s="15"/>
    </row>
    <row r="533" spans="10:54" ht="12.75">
      <c r="J533" s="15"/>
      <c r="R533" s="15"/>
      <c r="V533" s="15"/>
      <c r="Z533" s="15"/>
      <c r="AD533" s="15"/>
      <c r="AH533" s="15"/>
      <c r="AL533" s="15"/>
      <c r="AP533" s="15"/>
      <c r="AT533" s="15"/>
      <c r="AX533" s="15"/>
      <c r="BB533" s="15"/>
    </row>
    <row r="534" spans="10:54" ht="12.75">
      <c r="J534" s="15"/>
      <c r="R534" s="15"/>
      <c r="V534" s="15"/>
      <c r="Z534" s="15"/>
      <c r="AD534" s="15"/>
      <c r="AH534" s="15"/>
      <c r="AL534" s="15"/>
      <c r="AP534" s="15"/>
      <c r="AT534" s="15"/>
      <c r="AX534" s="15"/>
      <c r="BB534" s="15"/>
    </row>
    <row r="535" spans="10:54" ht="12.75">
      <c r="J535" s="15"/>
      <c r="R535" s="15"/>
      <c r="V535" s="15"/>
      <c r="Z535" s="15"/>
      <c r="AD535" s="15"/>
      <c r="AH535" s="15"/>
      <c r="AL535" s="15"/>
      <c r="AP535" s="15"/>
      <c r="AT535" s="15"/>
      <c r="AX535" s="15"/>
      <c r="BB535" s="15"/>
    </row>
    <row r="536" spans="10:54" ht="12.75">
      <c r="J536" s="15"/>
      <c r="R536" s="15"/>
      <c r="V536" s="15"/>
      <c r="Z536" s="15"/>
      <c r="AD536" s="15"/>
      <c r="AH536" s="15"/>
      <c r="AL536" s="15"/>
      <c r="AP536" s="15"/>
      <c r="AT536" s="15"/>
      <c r="AX536" s="15"/>
      <c r="BB536" s="15"/>
    </row>
    <row r="537" spans="10:54" ht="12.75">
      <c r="J537" s="15"/>
      <c r="R537" s="15"/>
      <c r="V537" s="15"/>
      <c r="Z537" s="15"/>
      <c r="AD537" s="15"/>
      <c r="AH537" s="15"/>
      <c r="AL537" s="15"/>
      <c r="AP537" s="15"/>
      <c r="AT537" s="15"/>
      <c r="AX537" s="15"/>
      <c r="BB537" s="15"/>
    </row>
    <row r="538" spans="10:54" ht="12.75">
      <c r="J538" s="15"/>
      <c r="R538" s="15"/>
      <c r="V538" s="15"/>
      <c r="Z538" s="15"/>
      <c r="AD538" s="15"/>
      <c r="AH538" s="15"/>
      <c r="AL538" s="15"/>
      <c r="AP538" s="15"/>
      <c r="AT538" s="15"/>
      <c r="AX538" s="15"/>
      <c r="BB538" s="15"/>
    </row>
    <row r="539" spans="10:54" ht="12.75">
      <c r="J539" s="15"/>
      <c r="R539" s="15"/>
      <c r="V539" s="15"/>
      <c r="Z539" s="15"/>
      <c r="AD539" s="15"/>
      <c r="AH539" s="15"/>
      <c r="AL539" s="15"/>
      <c r="AP539" s="15"/>
      <c r="AT539" s="15"/>
      <c r="AX539" s="15"/>
      <c r="BB539" s="15"/>
    </row>
    <row r="540" spans="10:54" ht="12.75">
      <c r="J540" s="15"/>
      <c r="R540" s="15"/>
      <c r="V540" s="15"/>
      <c r="Z540" s="15"/>
      <c r="AD540" s="15"/>
      <c r="AH540" s="15"/>
      <c r="AL540" s="15"/>
      <c r="AP540" s="15"/>
      <c r="AT540" s="15"/>
      <c r="AX540" s="15"/>
      <c r="BB540" s="15"/>
    </row>
    <row r="541" spans="10:54" ht="12.75">
      <c r="J541" s="15"/>
      <c r="R541" s="15"/>
      <c r="V541" s="15"/>
      <c r="Z541" s="15"/>
      <c r="AD541" s="15"/>
      <c r="AH541" s="15"/>
      <c r="AL541" s="15"/>
      <c r="AP541" s="15"/>
      <c r="AT541" s="15"/>
      <c r="AX541" s="15"/>
      <c r="BB541" s="15"/>
    </row>
    <row r="542" spans="10:54" ht="12.75">
      <c r="J542" s="15"/>
      <c r="R542" s="15"/>
      <c r="V542" s="15"/>
      <c r="Z542" s="15"/>
      <c r="AD542" s="15"/>
      <c r="AH542" s="15"/>
      <c r="AL542" s="15"/>
      <c r="AP542" s="15"/>
      <c r="AT542" s="15"/>
      <c r="AX542" s="15"/>
      <c r="BB542" s="15"/>
    </row>
    <row r="543" spans="10:54" ht="12.75">
      <c r="J543" s="15"/>
      <c r="R543" s="15"/>
      <c r="V543" s="15"/>
      <c r="Z543" s="15"/>
      <c r="AD543" s="15"/>
      <c r="AH543" s="15"/>
      <c r="AL543" s="15"/>
      <c r="AP543" s="15"/>
      <c r="AT543" s="15"/>
      <c r="AX543" s="15"/>
      <c r="BB543" s="15"/>
    </row>
    <row r="544" spans="10:54" ht="12.75">
      <c r="J544" s="15"/>
      <c r="R544" s="15"/>
      <c r="V544" s="15"/>
      <c r="Z544" s="15"/>
      <c r="AD544" s="15"/>
      <c r="AH544" s="15"/>
      <c r="AL544" s="15"/>
      <c r="AP544" s="15"/>
      <c r="AT544" s="15"/>
      <c r="AX544" s="15"/>
      <c r="BB544" s="15"/>
    </row>
    <row r="545" spans="10:54" ht="12.75">
      <c r="J545" s="15"/>
      <c r="R545" s="15"/>
      <c r="V545" s="15"/>
      <c r="Z545" s="15"/>
      <c r="AD545" s="15"/>
      <c r="AH545" s="15"/>
      <c r="AL545" s="15"/>
      <c r="AP545" s="15"/>
      <c r="AT545" s="15"/>
      <c r="AX545" s="15"/>
      <c r="BB545" s="15"/>
    </row>
    <row r="546" spans="10:54" ht="12.75">
      <c r="J546" s="15"/>
      <c r="R546" s="15"/>
      <c r="V546" s="15"/>
      <c r="Z546" s="15"/>
      <c r="AD546" s="15"/>
      <c r="AH546" s="15"/>
      <c r="AL546" s="15"/>
      <c r="AP546" s="15"/>
      <c r="AT546" s="15"/>
      <c r="AX546" s="15"/>
      <c r="BB546" s="15"/>
    </row>
    <row r="547" spans="10:54" ht="12.75">
      <c r="J547" s="15"/>
      <c r="R547" s="15"/>
      <c r="V547" s="15"/>
      <c r="Z547" s="15"/>
      <c r="AD547" s="15"/>
      <c r="AH547" s="15"/>
      <c r="AL547" s="15"/>
      <c r="AP547" s="15"/>
      <c r="AT547" s="15"/>
      <c r="AX547" s="15"/>
      <c r="BB547" s="15"/>
    </row>
    <row r="548" spans="10:54" ht="12.75">
      <c r="J548" s="15"/>
      <c r="R548" s="15"/>
      <c r="V548" s="15"/>
      <c r="Z548" s="15"/>
      <c r="AD548" s="15"/>
      <c r="AH548" s="15"/>
      <c r="AL548" s="15"/>
      <c r="AP548" s="15"/>
      <c r="AT548" s="15"/>
      <c r="AX548" s="15"/>
      <c r="BB548" s="15"/>
    </row>
    <row r="549" spans="10:54" ht="12.75">
      <c r="J549" s="15"/>
      <c r="R549" s="15"/>
      <c r="V549" s="15"/>
      <c r="Z549" s="15"/>
      <c r="AD549" s="15"/>
      <c r="AH549" s="15"/>
      <c r="AL549" s="15"/>
      <c r="AP549" s="15"/>
      <c r="AT549" s="15"/>
      <c r="AX549" s="15"/>
      <c r="BB549" s="15"/>
    </row>
    <row r="550" spans="10:54" ht="12.75">
      <c r="J550" s="15"/>
      <c r="R550" s="15"/>
      <c r="V550" s="15"/>
      <c r="Z550" s="15"/>
      <c r="AD550" s="15"/>
      <c r="AH550" s="15"/>
      <c r="AL550" s="15"/>
      <c r="AP550" s="15"/>
      <c r="AT550" s="15"/>
      <c r="AX550" s="15"/>
      <c r="BB550" s="15"/>
    </row>
    <row r="551" spans="10:54" ht="12.75">
      <c r="J551" s="15"/>
      <c r="R551" s="15"/>
      <c r="V551" s="15"/>
      <c r="Z551" s="15"/>
      <c r="AD551" s="15"/>
      <c r="AH551" s="15"/>
      <c r="AL551" s="15"/>
      <c r="AP551" s="15"/>
      <c r="AT551" s="15"/>
      <c r="AX551" s="15"/>
      <c r="BB551" s="15"/>
    </row>
    <row r="552" spans="10:54" ht="12.75">
      <c r="J552" s="15"/>
      <c r="R552" s="15"/>
      <c r="V552" s="15"/>
      <c r="Z552" s="15"/>
      <c r="AD552" s="15"/>
      <c r="AH552" s="15"/>
      <c r="AL552" s="15"/>
      <c r="AP552" s="15"/>
      <c r="AT552" s="15"/>
      <c r="AX552" s="15"/>
      <c r="BB552" s="15"/>
    </row>
    <row r="553" spans="10:54" ht="12.75">
      <c r="J553" s="15"/>
      <c r="R553" s="15"/>
      <c r="V553" s="15"/>
      <c r="Z553" s="15"/>
      <c r="AD553" s="15"/>
      <c r="AH553" s="15"/>
      <c r="AL553" s="15"/>
      <c r="AP553" s="15"/>
      <c r="AT553" s="15"/>
      <c r="AX553" s="15"/>
      <c r="BB553" s="15"/>
    </row>
    <row r="554" spans="10:54" ht="12.75">
      <c r="J554" s="15"/>
      <c r="R554" s="15"/>
      <c r="V554" s="15"/>
      <c r="Z554" s="15"/>
      <c r="AD554" s="15"/>
      <c r="AH554" s="15"/>
      <c r="AL554" s="15"/>
      <c r="AP554" s="15"/>
      <c r="AT554" s="15"/>
      <c r="AX554" s="15"/>
      <c r="BB554" s="15"/>
    </row>
    <row r="555" spans="10:54" ht="12.75">
      <c r="J555" s="15"/>
      <c r="R555" s="15"/>
      <c r="V555" s="15"/>
      <c r="Z555" s="15"/>
      <c r="AD555" s="15"/>
      <c r="AH555" s="15"/>
      <c r="AL555" s="15"/>
      <c r="AP555" s="15"/>
      <c r="AT555" s="15"/>
      <c r="AX555" s="15"/>
      <c r="BB555" s="15"/>
    </row>
    <row r="556" spans="10:54" ht="12.75">
      <c r="J556" s="15"/>
      <c r="R556" s="15"/>
      <c r="V556" s="15"/>
      <c r="Z556" s="15"/>
      <c r="AD556" s="15"/>
      <c r="AH556" s="15"/>
      <c r="AL556" s="15"/>
      <c r="AP556" s="15"/>
      <c r="AT556" s="15"/>
      <c r="AX556" s="15"/>
      <c r="BB556" s="15"/>
    </row>
    <row r="557" spans="10:54" ht="12.75">
      <c r="J557" s="15"/>
      <c r="R557" s="15"/>
      <c r="V557" s="15"/>
      <c r="Z557" s="15"/>
      <c r="AD557" s="15"/>
      <c r="AH557" s="15"/>
      <c r="AL557" s="15"/>
      <c r="AP557" s="15"/>
      <c r="AT557" s="15"/>
      <c r="AX557" s="15"/>
      <c r="BB557" s="15"/>
    </row>
    <row r="558" spans="10:54" ht="12.75">
      <c r="J558" s="15"/>
      <c r="R558" s="15"/>
      <c r="V558" s="15"/>
      <c r="Z558" s="15"/>
      <c r="AD558" s="15"/>
      <c r="AH558" s="15"/>
      <c r="AL558" s="15"/>
      <c r="AP558" s="15"/>
      <c r="AT558" s="15"/>
      <c r="AX558" s="15"/>
      <c r="BB558" s="15"/>
    </row>
    <row r="559" spans="10:54" ht="12.75">
      <c r="J559" s="15"/>
      <c r="R559" s="15"/>
      <c r="V559" s="15"/>
      <c r="Z559" s="15"/>
      <c r="AD559" s="15"/>
      <c r="AH559" s="15"/>
      <c r="AL559" s="15"/>
      <c r="AP559" s="15"/>
      <c r="AT559" s="15"/>
      <c r="AX559" s="15"/>
      <c r="BB559" s="15"/>
    </row>
    <row r="560" spans="10:54" ht="12.75">
      <c r="J560" s="15"/>
      <c r="R560" s="15"/>
      <c r="V560" s="15"/>
      <c r="Z560" s="15"/>
      <c r="AD560" s="15"/>
      <c r="AH560" s="15"/>
      <c r="AL560" s="15"/>
      <c r="AP560" s="15"/>
      <c r="AT560" s="15"/>
      <c r="AX560" s="15"/>
      <c r="BB560" s="15"/>
    </row>
    <row r="561" spans="10:54" ht="12.75">
      <c r="J561" s="15"/>
      <c r="R561" s="15"/>
      <c r="V561" s="15"/>
      <c r="Z561" s="15"/>
      <c r="AD561" s="15"/>
      <c r="AH561" s="15"/>
      <c r="AL561" s="15"/>
      <c r="AP561" s="15"/>
      <c r="AT561" s="15"/>
      <c r="AX561" s="15"/>
      <c r="BB561" s="15"/>
    </row>
    <row r="562" spans="10:54" ht="12.75">
      <c r="J562" s="15"/>
      <c r="R562" s="15"/>
      <c r="V562" s="15"/>
      <c r="Z562" s="15"/>
      <c r="AD562" s="15"/>
      <c r="AH562" s="15"/>
      <c r="AL562" s="15"/>
      <c r="AP562" s="15"/>
      <c r="AT562" s="15"/>
      <c r="AX562" s="15"/>
      <c r="BB562" s="15"/>
    </row>
    <row r="563" spans="10:54" ht="12.75">
      <c r="J563" s="15"/>
      <c r="R563" s="15"/>
      <c r="V563" s="15"/>
      <c r="Z563" s="15"/>
      <c r="AD563" s="15"/>
      <c r="AH563" s="15"/>
      <c r="AL563" s="15"/>
      <c r="AP563" s="15"/>
      <c r="AT563" s="15"/>
      <c r="AX563" s="15"/>
      <c r="BB563" s="15"/>
    </row>
    <row r="564" spans="10:54" ht="12.75">
      <c r="J564" s="15"/>
      <c r="R564" s="15"/>
      <c r="V564" s="15"/>
      <c r="Z564" s="15"/>
      <c r="AD564" s="15"/>
      <c r="AH564" s="15"/>
      <c r="AL564" s="15"/>
      <c r="AP564" s="15"/>
      <c r="AT564" s="15"/>
      <c r="AX564" s="15"/>
      <c r="BB564" s="15"/>
    </row>
    <row r="565" spans="10:54" ht="12.75">
      <c r="J565" s="15"/>
      <c r="R565" s="15"/>
      <c r="V565" s="15"/>
      <c r="Z565" s="15"/>
      <c r="AD565" s="15"/>
      <c r="AH565" s="15"/>
      <c r="AL565" s="15"/>
      <c r="AP565" s="15"/>
      <c r="AT565" s="15"/>
      <c r="AX565" s="15"/>
      <c r="BB565" s="15"/>
    </row>
    <row r="566" spans="10:54" ht="12.75">
      <c r="J566" s="15"/>
      <c r="R566" s="15"/>
      <c r="V566" s="15"/>
      <c r="Z566" s="15"/>
      <c r="AD566" s="15"/>
      <c r="AH566" s="15"/>
      <c r="AL566" s="15"/>
      <c r="AP566" s="15"/>
      <c r="AT566" s="15"/>
      <c r="AX566" s="15"/>
      <c r="BB566" s="15"/>
    </row>
    <row r="567" spans="10:54" ht="12.75">
      <c r="J567" s="15"/>
      <c r="R567" s="15"/>
      <c r="V567" s="15"/>
      <c r="Z567" s="15"/>
      <c r="AD567" s="15"/>
      <c r="AH567" s="15"/>
      <c r="AL567" s="15"/>
      <c r="AP567" s="15"/>
      <c r="AT567" s="15"/>
      <c r="AX567" s="15"/>
      <c r="BB567" s="15"/>
    </row>
    <row r="568" spans="10:54" ht="12.75">
      <c r="J568" s="15"/>
      <c r="R568" s="15"/>
      <c r="V568" s="15"/>
      <c r="Z568" s="15"/>
      <c r="AD568" s="15"/>
      <c r="AH568" s="15"/>
      <c r="AL568" s="15"/>
      <c r="AP568" s="15"/>
      <c r="AT568" s="15"/>
      <c r="AX568" s="15"/>
      <c r="BB568" s="15"/>
    </row>
    <row r="569" spans="10:54" ht="12.75">
      <c r="J569" s="15"/>
      <c r="R569" s="15"/>
      <c r="V569" s="15"/>
      <c r="Z569" s="15"/>
      <c r="AD569" s="15"/>
      <c r="AH569" s="15"/>
      <c r="AL569" s="15"/>
      <c r="AP569" s="15"/>
      <c r="AT569" s="15"/>
      <c r="AX569" s="15"/>
      <c r="BB569" s="15"/>
    </row>
    <row r="570" spans="10:54" ht="12.75">
      <c r="J570" s="15"/>
      <c r="R570" s="15"/>
      <c r="V570" s="15"/>
      <c r="Z570" s="15"/>
      <c r="AD570" s="15"/>
      <c r="AH570" s="15"/>
      <c r="AL570" s="15"/>
      <c r="AP570" s="15"/>
      <c r="AT570" s="15"/>
      <c r="AX570" s="15"/>
      <c r="BB570" s="15"/>
    </row>
    <row r="571" spans="10:54" ht="12.75">
      <c r="J571" s="15"/>
      <c r="R571" s="15"/>
      <c r="V571" s="15"/>
      <c r="Z571" s="15"/>
      <c r="AD571" s="15"/>
      <c r="AH571" s="15"/>
      <c r="AL571" s="15"/>
      <c r="AP571" s="15"/>
      <c r="AT571" s="15"/>
      <c r="AX571" s="15"/>
      <c r="BB571" s="15"/>
    </row>
    <row r="572" spans="10:54" ht="12.75">
      <c r="J572" s="15"/>
      <c r="R572" s="15"/>
      <c r="V572" s="15"/>
      <c r="Z572" s="15"/>
      <c r="AD572" s="15"/>
      <c r="AH572" s="15"/>
      <c r="AL572" s="15"/>
      <c r="AP572" s="15"/>
      <c r="AT572" s="15"/>
      <c r="AX572" s="15"/>
      <c r="BB572" s="15"/>
    </row>
    <row r="573" spans="10:54" ht="12.75">
      <c r="J573" s="15"/>
      <c r="R573" s="15"/>
      <c r="V573" s="15"/>
      <c r="Z573" s="15"/>
      <c r="AD573" s="15"/>
      <c r="AH573" s="15"/>
      <c r="AL573" s="15"/>
      <c r="AP573" s="15"/>
      <c r="AT573" s="15"/>
      <c r="AX573" s="15"/>
      <c r="BB573" s="15"/>
    </row>
    <row r="574" spans="10:54" ht="12.75">
      <c r="J574" s="15"/>
      <c r="R574" s="15"/>
      <c r="V574" s="15"/>
      <c r="Z574" s="15"/>
      <c r="AD574" s="15"/>
      <c r="AH574" s="15"/>
      <c r="AL574" s="15"/>
      <c r="AP574" s="15"/>
      <c r="AT574" s="15"/>
      <c r="AX574" s="15"/>
      <c r="BB574" s="15"/>
    </row>
    <row r="575" spans="10:54" ht="12.75">
      <c r="J575" s="15"/>
      <c r="R575" s="15"/>
      <c r="V575" s="15"/>
      <c r="Z575" s="15"/>
      <c r="AD575" s="15"/>
      <c r="AH575" s="15"/>
      <c r="AL575" s="15"/>
      <c r="AP575" s="15"/>
      <c r="AT575" s="15"/>
      <c r="AX575" s="15"/>
      <c r="BB575" s="15"/>
    </row>
    <row r="576" spans="10:54" ht="12.75">
      <c r="J576" s="15"/>
      <c r="R576" s="15"/>
      <c r="V576" s="15"/>
      <c r="Z576" s="15"/>
      <c r="AD576" s="15"/>
      <c r="AH576" s="15"/>
      <c r="AL576" s="15"/>
      <c r="AP576" s="15"/>
      <c r="AT576" s="15"/>
      <c r="AX576" s="15"/>
      <c r="BB576" s="15"/>
    </row>
    <row r="577" spans="10:54" ht="12.75">
      <c r="J577" s="15"/>
      <c r="R577" s="15"/>
      <c r="V577" s="15"/>
      <c r="Z577" s="15"/>
      <c r="AD577" s="15"/>
      <c r="AH577" s="15"/>
      <c r="AL577" s="15"/>
      <c r="AP577" s="15"/>
      <c r="AT577" s="15"/>
      <c r="AX577" s="15"/>
      <c r="BB577" s="15"/>
    </row>
    <row r="578" spans="10:54" ht="12.75">
      <c r="J578" s="15"/>
      <c r="R578" s="15"/>
      <c r="V578" s="15"/>
      <c r="Z578" s="15"/>
      <c r="AD578" s="15"/>
      <c r="AH578" s="15"/>
      <c r="AL578" s="15"/>
      <c r="AP578" s="15"/>
      <c r="AT578" s="15"/>
      <c r="AX578" s="15"/>
      <c r="BB578" s="15"/>
    </row>
    <row r="579" spans="10:54" ht="12.75">
      <c r="J579" s="15"/>
      <c r="R579" s="15"/>
      <c r="V579" s="15"/>
      <c r="Z579" s="15"/>
      <c r="AD579" s="15"/>
      <c r="AH579" s="15"/>
      <c r="AL579" s="15"/>
      <c r="AP579" s="15"/>
      <c r="AT579" s="15"/>
      <c r="AX579" s="15"/>
      <c r="BB579" s="15"/>
    </row>
    <row r="580" spans="10:54" ht="12.75">
      <c r="J580" s="15"/>
      <c r="R580" s="15"/>
      <c r="V580" s="15"/>
      <c r="Z580" s="15"/>
      <c r="AD580" s="15"/>
      <c r="AH580" s="15"/>
      <c r="AL580" s="15"/>
      <c r="AP580" s="15"/>
      <c r="AT580" s="15"/>
      <c r="AX580" s="15"/>
      <c r="BB580" s="15"/>
    </row>
    <row r="581" spans="10:54" ht="12.75">
      <c r="J581" s="15"/>
      <c r="R581" s="15"/>
      <c r="V581" s="15"/>
      <c r="Z581" s="15"/>
      <c r="AD581" s="15"/>
      <c r="AH581" s="15"/>
      <c r="AL581" s="15"/>
      <c r="AP581" s="15"/>
      <c r="AT581" s="15"/>
      <c r="AX581" s="15"/>
      <c r="BB581" s="15"/>
    </row>
    <row r="582" spans="10:54" ht="12.75">
      <c r="J582" s="15"/>
      <c r="R582" s="15"/>
      <c r="V582" s="15"/>
      <c r="Z582" s="15"/>
      <c r="AD582" s="15"/>
      <c r="AH582" s="15"/>
      <c r="AL582" s="15"/>
      <c r="AP582" s="15"/>
      <c r="AT582" s="15"/>
      <c r="AX582" s="15"/>
      <c r="BB582" s="15"/>
    </row>
    <row r="583" spans="10:54" ht="12.75">
      <c r="J583" s="15"/>
      <c r="R583" s="15"/>
      <c r="V583" s="15"/>
      <c r="Z583" s="15"/>
      <c r="AD583" s="15"/>
      <c r="AH583" s="15"/>
      <c r="AL583" s="15"/>
      <c r="AP583" s="15"/>
      <c r="AT583" s="15"/>
      <c r="AX583" s="15"/>
      <c r="BB583" s="15"/>
    </row>
    <row r="584" spans="10:54" ht="12.75">
      <c r="J584" s="15"/>
      <c r="R584" s="15"/>
      <c r="V584" s="15"/>
      <c r="Z584" s="15"/>
      <c r="AD584" s="15"/>
      <c r="AH584" s="15"/>
      <c r="AL584" s="15"/>
      <c r="AP584" s="15"/>
      <c r="AT584" s="15"/>
      <c r="AX584" s="15"/>
      <c r="BB584" s="15"/>
    </row>
    <row r="585" spans="10:54" ht="12.75">
      <c r="J585" s="15"/>
      <c r="R585" s="15"/>
      <c r="V585" s="15"/>
      <c r="Z585" s="15"/>
      <c r="AD585" s="15"/>
      <c r="AH585" s="15"/>
      <c r="AL585" s="15"/>
      <c r="AP585" s="15"/>
      <c r="AT585" s="15"/>
      <c r="AX585" s="15"/>
      <c r="BB585" s="15"/>
    </row>
    <row r="586" spans="10:54" ht="12.75">
      <c r="J586" s="15"/>
      <c r="R586" s="15"/>
      <c r="V586" s="15"/>
      <c r="Z586" s="15"/>
      <c r="AD586" s="15"/>
      <c r="AH586" s="15"/>
      <c r="AL586" s="15"/>
      <c r="AP586" s="15"/>
      <c r="AT586" s="15"/>
      <c r="AX586" s="15"/>
      <c r="BB586" s="15"/>
    </row>
    <row r="587" spans="10:54" ht="12.75">
      <c r="J587" s="15"/>
      <c r="R587" s="15"/>
      <c r="V587" s="15"/>
      <c r="Z587" s="15"/>
      <c r="AD587" s="15"/>
      <c r="AH587" s="15"/>
      <c r="AL587" s="15"/>
      <c r="AP587" s="15"/>
      <c r="AT587" s="15"/>
      <c r="AX587" s="15"/>
      <c r="BB587" s="15"/>
    </row>
    <row r="588" spans="10:54" ht="12.75">
      <c r="J588" s="15"/>
      <c r="R588" s="15"/>
      <c r="V588" s="15"/>
      <c r="Z588" s="15"/>
      <c r="AD588" s="15"/>
      <c r="AH588" s="15"/>
      <c r="AL588" s="15"/>
      <c r="AP588" s="15"/>
      <c r="AT588" s="15"/>
      <c r="AX588" s="15"/>
      <c r="BB588" s="15"/>
    </row>
    <row r="589" spans="10:54" ht="12.75">
      <c r="J589" s="15"/>
      <c r="R589" s="15"/>
      <c r="V589" s="15"/>
      <c r="Z589" s="15"/>
      <c r="AD589" s="15"/>
      <c r="AH589" s="15"/>
      <c r="AL589" s="15"/>
      <c r="AP589" s="15"/>
      <c r="AT589" s="15"/>
      <c r="AX589" s="15"/>
      <c r="BB589" s="15"/>
    </row>
    <row r="590" spans="10:54" ht="12.75">
      <c r="J590" s="15"/>
      <c r="R590" s="15"/>
      <c r="V590" s="15"/>
      <c r="Z590" s="15"/>
      <c r="AD590" s="15"/>
      <c r="AH590" s="15"/>
      <c r="AL590" s="15"/>
      <c r="AP590" s="15"/>
      <c r="AT590" s="15"/>
      <c r="AX590" s="15"/>
      <c r="BB590" s="15"/>
    </row>
    <row r="591" spans="10:54" ht="12.75">
      <c r="J591" s="15"/>
      <c r="R591" s="15"/>
      <c r="V591" s="15"/>
      <c r="Z591" s="15"/>
      <c r="AD591" s="15"/>
      <c r="AH591" s="15"/>
      <c r="AL591" s="15"/>
      <c r="AP591" s="15"/>
      <c r="AT591" s="15"/>
      <c r="AX591" s="15"/>
      <c r="BB591" s="15"/>
    </row>
    <row r="592" spans="10:54" ht="12.75">
      <c r="J592" s="15"/>
      <c r="R592" s="15"/>
      <c r="V592" s="15"/>
      <c r="Z592" s="15"/>
      <c r="AD592" s="15"/>
      <c r="AH592" s="15"/>
      <c r="AL592" s="15"/>
      <c r="AP592" s="15"/>
      <c r="AT592" s="15"/>
      <c r="AX592" s="15"/>
      <c r="BB592" s="15"/>
    </row>
    <row r="593" spans="10:54" ht="12.75">
      <c r="J593" s="15"/>
      <c r="R593" s="15"/>
      <c r="V593" s="15"/>
      <c r="Z593" s="15"/>
      <c r="AD593" s="15"/>
      <c r="AH593" s="15"/>
      <c r="AL593" s="15"/>
      <c r="AP593" s="15"/>
      <c r="AT593" s="15"/>
      <c r="AX593" s="15"/>
      <c r="BB593" s="15"/>
    </row>
    <row r="594" spans="10:54" ht="12.75">
      <c r="J594" s="15"/>
      <c r="R594" s="15"/>
      <c r="V594" s="15"/>
      <c r="Z594" s="15"/>
      <c r="AD594" s="15"/>
      <c r="AH594" s="15"/>
      <c r="AL594" s="15"/>
      <c r="AP594" s="15"/>
      <c r="AT594" s="15"/>
      <c r="AX594" s="15"/>
      <c r="BB594" s="15"/>
    </row>
    <row r="595" spans="10:54" ht="12.75">
      <c r="J595" s="15"/>
      <c r="R595" s="15"/>
      <c r="V595" s="15"/>
      <c r="Z595" s="15"/>
      <c r="AD595" s="15"/>
      <c r="AH595" s="15"/>
      <c r="AL595" s="15"/>
      <c r="AP595" s="15"/>
      <c r="AT595" s="15"/>
      <c r="AX595" s="15"/>
      <c r="BB595" s="15"/>
    </row>
    <row r="596" spans="10:54" ht="12.75">
      <c r="J596" s="15"/>
      <c r="R596" s="15"/>
      <c r="V596" s="15"/>
      <c r="Z596" s="15"/>
      <c r="AD596" s="15"/>
      <c r="AH596" s="15"/>
      <c r="AL596" s="15"/>
      <c r="AP596" s="15"/>
      <c r="AT596" s="15"/>
      <c r="AX596" s="15"/>
      <c r="BB596" s="15"/>
    </row>
    <row r="597" spans="10:54" ht="12.75">
      <c r="J597" s="15"/>
      <c r="R597" s="15"/>
      <c r="V597" s="15"/>
      <c r="Z597" s="15"/>
      <c r="AD597" s="15"/>
      <c r="AH597" s="15"/>
      <c r="AL597" s="15"/>
      <c r="AP597" s="15"/>
      <c r="AT597" s="15"/>
      <c r="AX597" s="15"/>
      <c r="BB597" s="15"/>
    </row>
    <row r="598" spans="10:54" ht="12.75">
      <c r="J598" s="15"/>
      <c r="R598" s="15"/>
      <c r="V598" s="15"/>
      <c r="Z598" s="15"/>
      <c r="AD598" s="15"/>
      <c r="AH598" s="15"/>
      <c r="AL598" s="15"/>
      <c r="AP598" s="15"/>
      <c r="AT598" s="15"/>
      <c r="AX598" s="15"/>
      <c r="BB598" s="15"/>
    </row>
    <row r="599" spans="10:54" ht="12.75">
      <c r="J599" s="15"/>
      <c r="R599" s="15"/>
      <c r="V599" s="15"/>
      <c r="Z599" s="15"/>
      <c r="AD599" s="15"/>
      <c r="AH599" s="15"/>
      <c r="AL599" s="15"/>
      <c r="AP599" s="15"/>
      <c r="AT599" s="15"/>
      <c r="AX599" s="15"/>
      <c r="BB599" s="15"/>
    </row>
    <row r="600" spans="10:54" ht="12.75">
      <c r="J600" s="15"/>
      <c r="R600" s="15"/>
      <c r="V600" s="15"/>
      <c r="Z600" s="15"/>
      <c r="AD600" s="15"/>
      <c r="AH600" s="15"/>
      <c r="AL600" s="15"/>
      <c r="AP600" s="15"/>
      <c r="AT600" s="15"/>
      <c r="AX600" s="15"/>
      <c r="BB600" s="15"/>
    </row>
    <row r="601" spans="10:54" ht="12.75">
      <c r="J601" s="15"/>
      <c r="R601" s="15"/>
      <c r="V601" s="15"/>
      <c r="Z601" s="15"/>
      <c r="AD601" s="15"/>
      <c r="AH601" s="15"/>
      <c r="AL601" s="15"/>
      <c r="AP601" s="15"/>
      <c r="AT601" s="15"/>
      <c r="AX601" s="15"/>
      <c r="BB601" s="15"/>
    </row>
    <row r="602" spans="10:54" ht="12.75">
      <c r="J602" s="15"/>
      <c r="R602" s="15"/>
      <c r="V602" s="15"/>
      <c r="Z602" s="15"/>
      <c r="AD602" s="15"/>
      <c r="AH602" s="15"/>
      <c r="AL602" s="15"/>
      <c r="AP602" s="15"/>
      <c r="AT602" s="15"/>
      <c r="AX602" s="15"/>
      <c r="BB602" s="15"/>
    </row>
    <row r="603" spans="10:54" ht="12.75">
      <c r="J603" s="15"/>
      <c r="R603" s="15"/>
      <c r="V603" s="15"/>
      <c r="Z603" s="15"/>
      <c r="AD603" s="15"/>
      <c r="AH603" s="15"/>
      <c r="AL603" s="15"/>
      <c r="AP603" s="15"/>
      <c r="AT603" s="15"/>
      <c r="AX603" s="15"/>
      <c r="BB603" s="15"/>
    </row>
    <row r="604" spans="10:54" ht="12.75">
      <c r="J604" s="15"/>
      <c r="R604" s="15"/>
      <c r="V604" s="15"/>
      <c r="Z604" s="15"/>
      <c r="AD604" s="15"/>
      <c r="AH604" s="15"/>
      <c r="AL604" s="15"/>
      <c r="AP604" s="15"/>
      <c r="AT604" s="15"/>
      <c r="AX604" s="15"/>
      <c r="BB604" s="15"/>
    </row>
    <row r="605" spans="10:54" ht="12.75">
      <c r="J605" s="15"/>
      <c r="R605" s="15"/>
      <c r="V605" s="15"/>
      <c r="Z605" s="15"/>
      <c r="AD605" s="15"/>
      <c r="AH605" s="15"/>
      <c r="AL605" s="15"/>
      <c r="AP605" s="15"/>
      <c r="AT605" s="15"/>
      <c r="AX605" s="15"/>
      <c r="BB605" s="15"/>
    </row>
    <row r="606" spans="10:54" ht="12.75">
      <c r="J606" s="15"/>
      <c r="R606" s="15"/>
      <c r="V606" s="15"/>
      <c r="Z606" s="15"/>
      <c r="AD606" s="15"/>
      <c r="AH606" s="15"/>
      <c r="AL606" s="15"/>
      <c r="AP606" s="15"/>
      <c r="AT606" s="15"/>
      <c r="AX606" s="15"/>
      <c r="BB606" s="15"/>
    </row>
    <row r="607" spans="10:54" ht="12.75">
      <c r="J607" s="15"/>
      <c r="R607" s="15"/>
      <c r="V607" s="15"/>
      <c r="Z607" s="15"/>
      <c r="AD607" s="15"/>
      <c r="AH607" s="15"/>
      <c r="AL607" s="15"/>
      <c r="AP607" s="15"/>
      <c r="AT607" s="15"/>
      <c r="AX607" s="15"/>
      <c r="BB607" s="15"/>
    </row>
    <row r="608" spans="10:54" ht="12.75">
      <c r="J608" s="15"/>
      <c r="R608" s="15"/>
      <c r="V608" s="15"/>
      <c r="Z608" s="15"/>
      <c r="AD608" s="15"/>
      <c r="AH608" s="15"/>
      <c r="AL608" s="15"/>
      <c r="AP608" s="15"/>
      <c r="AT608" s="15"/>
      <c r="AX608" s="15"/>
      <c r="BB608" s="15"/>
    </row>
    <row r="609" spans="10:54" ht="12.75">
      <c r="J609" s="15"/>
      <c r="R609" s="15"/>
      <c r="V609" s="15"/>
      <c r="Z609" s="15"/>
      <c r="AD609" s="15"/>
      <c r="AH609" s="15"/>
      <c r="AL609" s="15"/>
      <c r="AP609" s="15"/>
      <c r="AT609" s="15"/>
      <c r="AX609" s="15"/>
      <c r="BB609" s="15"/>
    </row>
    <row r="610" spans="10:54" ht="12.75">
      <c r="J610" s="15"/>
      <c r="R610" s="15"/>
      <c r="V610" s="15"/>
      <c r="Z610" s="15"/>
      <c r="AD610" s="15"/>
      <c r="AH610" s="15"/>
      <c r="AL610" s="15"/>
      <c r="AP610" s="15"/>
      <c r="AT610" s="15"/>
      <c r="AX610" s="15"/>
      <c r="BB610" s="15"/>
    </row>
    <row r="611" spans="10:54" ht="12.75">
      <c r="J611" s="15"/>
      <c r="R611" s="15"/>
      <c r="V611" s="15"/>
      <c r="Z611" s="15"/>
      <c r="AD611" s="15"/>
      <c r="AH611" s="15"/>
      <c r="AL611" s="15"/>
      <c r="AP611" s="15"/>
      <c r="AT611" s="15"/>
      <c r="AX611" s="15"/>
      <c r="BB611" s="15"/>
    </row>
    <row r="612" spans="10:54" ht="12.75">
      <c r="J612" s="15"/>
      <c r="R612" s="15"/>
      <c r="V612" s="15"/>
      <c r="Z612" s="15"/>
      <c r="AD612" s="15"/>
      <c r="AH612" s="15"/>
      <c r="AL612" s="15"/>
      <c r="AP612" s="15"/>
      <c r="AT612" s="15"/>
      <c r="AX612" s="15"/>
      <c r="BB612" s="15"/>
    </row>
    <row r="613" spans="10:54" ht="12.75">
      <c r="J613" s="15"/>
      <c r="R613" s="15"/>
      <c r="V613" s="15"/>
      <c r="Z613" s="15"/>
      <c r="AD613" s="15"/>
      <c r="AH613" s="15"/>
      <c r="AL613" s="15"/>
      <c r="AP613" s="15"/>
      <c r="AT613" s="15"/>
      <c r="AX613" s="15"/>
      <c r="BB613" s="15"/>
    </row>
    <row r="614" spans="10:54" ht="12.75">
      <c r="J614" s="15"/>
      <c r="R614" s="15"/>
      <c r="V614" s="15"/>
      <c r="Z614" s="15"/>
      <c r="AD614" s="15"/>
      <c r="AH614" s="15"/>
      <c r="AL614" s="15"/>
      <c r="AP614" s="15"/>
      <c r="AT614" s="15"/>
      <c r="AX614" s="15"/>
      <c r="BB614" s="15"/>
    </row>
    <row r="615" spans="10:54" ht="12.75">
      <c r="J615" s="15"/>
      <c r="R615" s="15"/>
      <c r="V615" s="15"/>
      <c r="Z615" s="15"/>
      <c r="AD615" s="15"/>
      <c r="AH615" s="15"/>
      <c r="AL615" s="15"/>
      <c r="AP615" s="15"/>
      <c r="AT615" s="15"/>
      <c r="AX615" s="15"/>
      <c r="BB615" s="15"/>
    </row>
    <row r="616" spans="10:54" ht="12.75">
      <c r="J616" s="15"/>
      <c r="R616" s="15"/>
      <c r="V616" s="15"/>
      <c r="Z616" s="15"/>
      <c r="AD616" s="15"/>
      <c r="AH616" s="15"/>
      <c r="AL616" s="15"/>
      <c r="AP616" s="15"/>
      <c r="AT616" s="15"/>
      <c r="AX616" s="15"/>
      <c r="BB616" s="15"/>
    </row>
    <row r="617" spans="10:54" ht="12.75">
      <c r="J617" s="15"/>
      <c r="R617" s="15"/>
      <c r="V617" s="15"/>
      <c r="Z617" s="15"/>
      <c r="AD617" s="15"/>
      <c r="AH617" s="15"/>
      <c r="AL617" s="15"/>
      <c r="AP617" s="15"/>
      <c r="AT617" s="15"/>
      <c r="AX617" s="15"/>
      <c r="BB617" s="15"/>
    </row>
    <row r="618" spans="10:54" ht="12.75">
      <c r="J618" s="15"/>
      <c r="R618" s="15"/>
      <c r="V618" s="15"/>
      <c r="Z618" s="15"/>
      <c r="AD618" s="15"/>
      <c r="AH618" s="15"/>
      <c r="AL618" s="15"/>
      <c r="AP618" s="15"/>
      <c r="AT618" s="15"/>
      <c r="AX618" s="15"/>
      <c r="BB618" s="15"/>
    </row>
    <row r="619" spans="10:54" ht="12.75">
      <c r="J619" s="15"/>
      <c r="R619" s="15"/>
      <c r="V619" s="15"/>
      <c r="Z619" s="15"/>
      <c r="AD619" s="15"/>
      <c r="AH619" s="15"/>
      <c r="AL619" s="15"/>
      <c r="AP619" s="15"/>
      <c r="AT619" s="15"/>
      <c r="AX619" s="15"/>
      <c r="BB619" s="15"/>
    </row>
    <row r="620" spans="10:54" ht="12.75">
      <c r="J620" s="15"/>
      <c r="R620" s="15"/>
      <c r="V620" s="15"/>
      <c r="Z620" s="15"/>
      <c r="AD620" s="15"/>
      <c r="AH620" s="15"/>
      <c r="AL620" s="15"/>
      <c r="AP620" s="15"/>
      <c r="AT620" s="15"/>
      <c r="AX620" s="15"/>
      <c r="BB620" s="15"/>
    </row>
    <row r="621" spans="10:54" ht="12.75">
      <c r="J621" s="15"/>
      <c r="R621" s="15"/>
      <c r="V621" s="15"/>
      <c r="Z621" s="15"/>
      <c r="AD621" s="15"/>
      <c r="AH621" s="15"/>
      <c r="AL621" s="15"/>
      <c r="AP621" s="15"/>
      <c r="AT621" s="15"/>
      <c r="AX621" s="15"/>
      <c r="BB621" s="15"/>
    </row>
    <row r="622" spans="10:54" ht="12.75">
      <c r="J622" s="15"/>
      <c r="R622" s="15"/>
      <c r="V622" s="15"/>
      <c r="Z622" s="15"/>
      <c r="AD622" s="15"/>
      <c r="AH622" s="15"/>
      <c r="AL622" s="15"/>
      <c r="AP622" s="15"/>
      <c r="AT622" s="15"/>
      <c r="AX622" s="15"/>
      <c r="BB622" s="15"/>
    </row>
    <row r="623" spans="10:54" ht="12.75">
      <c r="J623" s="15"/>
      <c r="R623" s="15"/>
      <c r="V623" s="15"/>
      <c r="Z623" s="15"/>
      <c r="AD623" s="15"/>
      <c r="AH623" s="15"/>
      <c r="AL623" s="15"/>
      <c r="AP623" s="15"/>
      <c r="AT623" s="15"/>
      <c r="AX623" s="15"/>
      <c r="BB623" s="15"/>
    </row>
    <row r="624" spans="10:54" ht="12.75">
      <c r="J624" s="15"/>
      <c r="R624" s="15"/>
      <c r="V624" s="15"/>
      <c r="Z624" s="15"/>
      <c r="AD624" s="15"/>
      <c r="AH624" s="15"/>
      <c r="AL624" s="15"/>
      <c r="AP624" s="15"/>
      <c r="AT624" s="15"/>
      <c r="AX624" s="15"/>
      <c r="BB624" s="15"/>
    </row>
    <row r="625" spans="10:54" ht="12.75">
      <c r="J625" s="15"/>
      <c r="R625" s="15"/>
      <c r="V625" s="15"/>
      <c r="Z625" s="15"/>
      <c r="AD625" s="15"/>
      <c r="AH625" s="15"/>
      <c r="AL625" s="15"/>
      <c r="AP625" s="15"/>
      <c r="AT625" s="15"/>
      <c r="AX625" s="15"/>
      <c r="BB625" s="15"/>
    </row>
    <row r="626" spans="10:54" ht="12.75">
      <c r="J626" s="15"/>
      <c r="R626" s="15"/>
      <c r="V626" s="15"/>
      <c r="Z626" s="15"/>
      <c r="AD626" s="15"/>
      <c r="AH626" s="15"/>
      <c r="AL626" s="15"/>
      <c r="AP626" s="15"/>
      <c r="AT626" s="15"/>
      <c r="AX626" s="15"/>
      <c r="BB626" s="15"/>
    </row>
    <row r="627" spans="10:54" ht="12.75">
      <c r="J627" s="15"/>
      <c r="R627" s="15"/>
      <c r="V627" s="15"/>
      <c r="Z627" s="15"/>
      <c r="AD627" s="15"/>
      <c r="AH627" s="15"/>
      <c r="AL627" s="15"/>
      <c r="AP627" s="15"/>
      <c r="AT627" s="15"/>
      <c r="AX627" s="15"/>
      <c r="BB627" s="15"/>
    </row>
    <row r="628" spans="10:54" ht="12.75">
      <c r="J628" s="15"/>
      <c r="R628" s="15"/>
      <c r="V628" s="15"/>
      <c r="Z628" s="15"/>
      <c r="AD628" s="15"/>
      <c r="AH628" s="15"/>
      <c r="AL628" s="15"/>
      <c r="AP628" s="15"/>
      <c r="AT628" s="15"/>
      <c r="AX628" s="15"/>
      <c r="BB628" s="15"/>
    </row>
    <row r="629" spans="10:54" ht="12.75">
      <c r="J629" s="15"/>
      <c r="R629" s="15"/>
      <c r="V629" s="15"/>
      <c r="Z629" s="15"/>
      <c r="AD629" s="15"/>
      <c r="AH629" s="15"/>
      <c r="AL629" s="15"/>
      <c r="AP629" s="15"/>
      <c r="AT629" s="15"/>
      <c r="AX629" s="15"/>
      <c r="BB629" s="15"/>
    </row>
    <row r="630" spans="10:54" ht="12.75">
      <c r="J630" s="15"/>
      <c r="R630" s="15"/>
      <c r="V630" s="15"/>
      <c r="Z630" s="15"/>
      <c r="AD630" s="15"/>
      <c r="AH630" s="15"/>
      <c r="AL630" s="15"/>
      <c r="AP630" s="15"/>
      <c r="AT630" s="15"/>
      <c r="AX630" s="15"/>
      <c r="BB630" s="15"/>
    </row>
    <row r="631" spans="10:54" ht="12.75">
      <c r="J631" s="15"/>
      <c r="R631" s="15"/>
      <c r="V631" s="15"/>
      <c r="Z631" s="15"/>
      <c r="AD631" s="15"/>
      <c r="AH631" s="15"/>
      <c r="AL631" s="15"/>
      <c r="AP631" s="15"/>
      <c r="AT631" s="15"/>
      <c r="AX631" s="15"/>
      <c r="BB631" s="15"/>
    </row>
    <row r="632" spans="10:54" ht="12.75">
      <c r="J632" s="15"/>
      <c r="R632" s="15"/>
      <c r="V632" s="15"/>
      <c r="Z632" s="15"/>
      <c r="AD632" s="15"/>
      <c r="AH632" s="15"/>
      <c r="AL632" s="15"/>
      <c r="AP632" s="15"/>
      <c r="AT632" s="15"/>
      <c r="AX632" s="15"/>
      <c r="BB632" s="15"/>
    </row>
    <row r="633" spans="10:54" ht="12.75">
      <c r="J633" s="15"/>
      <c r="R633" s="15"/>
      <c r="V633" s="15"/>
      <c r="Z633" s="15"/>
      <c r="AD633" s="15"/>
      <c r="AH633" s="15"/>
      <c r="AL633" s="15"/>
      <c r="AP633" s="15"/>
      <c r="AT633" s="15"/>
      <c r="AX633" s="15"/>
      <c r="BB633" s="15"/>
    </row>
    <row r="634" spans="10:54" ht="12.75">
      <c r="J634" s="15"/>
      <c r="R634" s="15"/>
      <c r="V634" s="15"/>
      <c r="Z634" s="15"/>
      <c r="AD634" s="15"/>
      <c r="AH634" s="15"/>
      <c r="AL634" s="15"/>
      <c r="AP634" s="15"/>
      <c r="AT634" s="15"/>
      <c r="AX634" s="15"/>
      <c r="BB634" s="15"/>
    </row>
    <row r="635" spans="10:54" ht="12.75">
      <c r="J635" s="15"/>
      <c r="R635" s="15"/>
      <c r="V635" s="15"/>
      <c r="Z635" s="15"/>
      <c r="AD635" s="15"/>
      <c r="AH635" s="15"/>
      <c r="AL635" s="15"/>
      <c r="AP635" s="15"/>
      <c r="AT635" s="15"/>
      <c r="AX635" s="15"/>
      <c r="BB635" s="15"/>
    </row>
    <row r="636" spans="10:54" ht="12.75">
      <c r="J636" s="15"/>
      <c r="R636" s="15"/>
      <c r="V636" s="15"/>
      <c r="Z636" s="15"/>
      <c r="AD636" s="15"/>
      <c r="AH636" s="15"/>
      <c r="AL636" s="15"/>
      <c r="AP636" s="15"/>
      <c r="AT636" s="15"/>
      <c r="AX636" s="15"/>
      <c r="BB636" s="15"/>
    </row>
    <row r="637" spans="10:54" ht="12.75">
      <c r="J637" s="15"/>
      <c r="R637" s="15"/>
      <c r="V637" s="15"/>
      <c r="Z637" s="15"/>
      <c r="AD637" s="15"/>
      <c r="AH637" s="15"/>
      <c r="AL637" s="15"/>
      <c r="AP637" s="15"/>
      <c r="AT637" s="15"/>
      <c r="AX637" s="15"/>
      <c r="BB637" s="15"/>
    </row>
    <row r="638" spans="10:54" ht="12.75">
      <c r="J638" s="15"/>
      <c r="R638" s="15"/>
      <c r="V638" s="15"/>
      <c r="Z638" s="15"/>
      <c r="AD638" s="15"/>
      <c r="AH638" s="15"/>
      <c r="AL638" s="15"/>
      <c r="AP638" s="15"/>
      <c r="AT638" s="15"/>
      <c r="AX638" s="15"/>
      <c r="BB638" s="15"/>
    </row>
    <row r="639" spans="10:54" ht="12.75">
      <c r="J639" s="15"/>
      <c r="R639" s="15"/>
      <c r="V639" s="15"/>
      <c r="Z639" s="15"/>
      <c r="AD639" s="15"/>
      <c r="AH639" s="15"/>
      <c r="AL639" s="15"/>
      <c r="AP639" s="15"/>
      <c r="AT639" s="15"/>
      <c r="AX639" s="15"/>
      <c r="BB639" s="15"/>
    </row>
    <row r="640" spans="10:54" ht="12.75">
      <c r="J640" s="15"/>
      <c r="R640" s="15"/>
      <c r="V640" s="15"/>
      <c r="Z640" s="15"/>
      <c r="AD640" s="15"/>
      <c r="AH640" s="15"/>
      <c r="AL640" s="15"/>
      <c r="AP640" s="15"/>
      <c r="AT640" s="15"/>
      <c r="AX640" s="15"/>
      <c r="BB640" s="15"/>
    </row>
    <row r="641" spans="10:54" ht="12.75">
      <c r="J641" s="15"/>
      <c r="R641" s="15"/>
      <c r="V641" s="15"/>
      <c r="Z641" s="15"/>
      <c r="AD641" s="15"/>
      <c r="AH641" s="15"/>
      <c r="AL641" s="15"/>
      <c r="AP641" s="15"/>
      <c r="AT641" s="15"/>
      <c r="AX641" s="15"/>
      <c r="BB641" s="15"/>
    </row>
    <row r="642" spans="10:54" ht="12.75">
      <c r="J642" s="15"/>
      <c r="R642" s="15"/>
      <c r="V642" s="15"/>
      <c r="Z642" s="15"/>
      <c r="AD642" s="15"/>
      <c r="AH642" s="15"/>
      <c r="AL642" s="15"/>
      <c r="AP642" s="15"/>
      <c r="AT642" s="15"/>
      <c r="AX642" s="15"/>
      <c r="BB642" s="15"/>
    </row>
    <row r="643" spans="10:54" ht="12.75">
      <c r="J643" s="15"/>
      <c r="R643" s="15"/>
      <c r="V643" s="15"/>
      <c r="Z643" s="15"/>
      <c r="AD643" s="15"/>
      <c r="AH643" s="15"/>
      <c r="AL643" s="15"/>
      <c r="AP643" s="15"/>
      <c r="AT643" s="15"/>
      <c r="AX643" s="15"/>
      <c r="BB643" s="15"/>
    </row>
    <row r="644" spans="10:54" ht="12.75">
      <c r="J644" s="15"/>
      <c r="R644" s="15"/>
      <c r="V644" s="15"/>
      <c r="Z644" s="15"/>
      <c r="AD644" s="15"/>
      <c r="AH644" s="15"/>
      <c r="AL644" s="15"/>
      <c r="AP644" s="15"/>
      <c r="AT644" s="15"/>
      <c r="AX644" s="15"/>
      <c r="BB644" s="15"/>
    </row>
    <row r="645" spans="10:54" ht="12.75">
      <c r="J645" s="15"/>
      <c r="R645" s="15"/>
      <c r="V645" s="15"/>
      <c r="Z645" s="15"/>
      <c r="AD645" s="15"/>
      <c r="AH645" s="15"/>
      <c r="AL645" s="15"/>
      <c r="AP645" s="15"/>
      <c r="AT645" s="15"/>
      <c r="AX645" s="15"/>
      <c r="BB645" s="15"/>
    </row>
    <row r="646" spans="10:54" ht="12.75">
      <c r="J646" s="15"/>
      <c r="R646" s="15"/>
      <c r="V646" s="15"/>
      <c r="Z646" s="15"/>
      <c r="AD646" s="15"/>
      <c r="AH646" s="15"/>
      <c r="AL646" s="15"/>
      <c r="AP646" s="15"/>
      <c r="AT646" s="15"/>
      <c r="AX646" s="15"/>
      <c r="BB646" s="15"/>
    </row>
    <row r="647" spans="10:54" ht="12.75">
      <c r="J647" s="15"/>
      <c r="R647" s="15"/>
      <c r="V647" s="15"/>
      <c r="Z647" s="15"/>
      <c r="AD647" s="15"/>
      <c r="AH647" s="15"/>
      <c r="AL647" s="15"/>
      <c r="AP647" s="15"/>
      <c r="AT647" s="15"/>
      <c r="AX647" s="15"/>
      <c r="BB647" s="15"/>
    </row>
    <row r="648" spans="10:54" ht="12.75">
      <c r="J648" s="15"/>
      <c r="R648" s="15"/>
      <c r="V648" s="15"/>
      <c r="Z648" s="15"/>
      <c r="AD648" s="15"/>
      <c r="AH648" s="15"/>
      <c r="AL648" s="15"/>
      <c r="AP648" s="15"/>
      <c r="AT648" s="15"/>
      <c r="AX648" s="15"/>
      <c r="BB648" s="15"/>
    </row>
    <row r="649" spans="10:54" ht="12.75">
      <c r="J649" s="15"/>
      <c r="R649" s="15"/>
      <c r="V649" s="15"/>
      <c r="Z649" s="15"/>
      <c r="AD649" s="15"/>
      <c r="AH649" s="15"/>
      <c r="AL649" s="15"/>
      <c r="AP649" s="15"/>
      <c r="AT649" s="15"/>
      <c r="AX649" s="15"/>
      <c r="BB649" s="15"/>
    </row>
    <row r="650" spans="10:54" ht="12.75">
      <c r="J650" s="15"/>
      <c r="R650" s="15"/>
      <c r="V650" s="15"/>
      <c r="Z650" s="15"/>
      <c r="AD650" s="15"/>
      <c r="AH650" s="15"/>
      <c r="AL650" s="15"/>
      <c r="AP650" s="15"/>
      <c r="AT650" s="15"/>
      <c r="AX650" s="15"/>
      <c r="BB650" s="15"/>
    </row>
    <row r="651" spans="10:54" ht="12.75">
      <c r="J651" s="15"/>
      <c r="R651" s="15"/>
      <c r="V651" s="15"/>
      <c r="Z651" s="15"/>
      <c r="AD651" s="15"/>
      <c r="AH651" s="15"/>
      <c r="AL651" s="15"/>
      <c r="AP651" s="15"/>
      <c r="AT651" s="15"/>
      <c r="AX651" s="15"/>
      <c r="BB651" s="15"/>
    </row>
    <row r="652" spans="10:54" ht="12.75">
      <c r="J652" s="15"/>
      <c r="R652" s="15"/>
      <c r="V652" s="15"/>
      <c r="Z652" s="15"/>
      <c r="AD652" s="15"/>
      <c r="AH652" s="15"/>
      <c r="AL652" s="15"/>
      <c r="AP652" s="15"/>
      <c r="AT652" s="15"/>
      <c r="AX652" s="15"/>
      <c r="BB652" s="15"/>
    </row>
    <row r="653" spans="10:54" ht="12.75">
      <c r="J653" s="15"/>
      <c r="R653" s="15"/>
      <c r="V653" s="15"/>
      <c r="Z653" s="15"/>
      <c r="AD653" s="15"/>
      <c r="AH653" s="15"/>
      <c r="AL653" s="15"/>
      <c r="AP653" s="15"/>
      <c r="AT653" s="15"/>
      <c r="AX653" s="15"/>
      <c r="BB653" s="15"/>
    </row>
    <row r="654" spans="10:54" ht="12.75">
      <c r="J654" s="15"/>
      <c r="R654" s="15"/>
      <c r="V654" s="15"/>
      <c r="Z654" s="15"/>
      <c r="AD654" s="15"/>
      <c r="AH654" s="15"/>
      <c r="AL654" s="15"/>
      <c r="AP654" s="15"/>
      <c r="AT654" s="15"/>
      <c r="AX654" s="15"/>
      <c r="BB654" s="15"/>
    </row>
    <row r="655" spans="10:54" ht="12.75">
      <c r="J655" s="15"/>
      <c r="R655" s="15"/>
      <c r="V655" s="15"/>
      <c r="Z655" s="15"/>
      <c r="AD655" s="15"/>
      <c r="AH655" s="15"/>
      <c r="AL655" s="15"/>
      <c r="AP655" s="15"/>
      <c r="AT655" s="15"/>
      <c r="AX655" s="15"/>
      <c r="BB655" s="15"/>
    </row>
    <row r="656" spans="10:54" ht="12.75">
      <c r="J656" s="15"/>
      <c r="R656" s="15"/>
      <c r="V656" s="15"/>
      <c r="Z656" s="15"/>
      <c r="AD656" s="15"/>
      <c r="AH656" s="15"/>
      <c r="AL656" s="15"/>
      <c r="AP656" s="15"/>
      <c r="AT656" s="15"/>
      <c r="AX656" s="15"/>
      <c r="BB656" s="15"/>
    </row>
    <row r="657" spans="10:54" ht="12.75">
      <c r="J657" s="15"/>
      <c r="R657" s="15"/>
      <c r="V657" s="15"/>
      <c r="Z657" s="15"/>
      <c r="AD657" s="15"/>
      <c r="AH657" s="15"/>
      <c r="AL657" s="15"/>
      <c r="AP657" s="15"/>
      <c r="AT657" s="15"/>
      <c r="AX657" s="15"/>
      <c r="BB657" s="15"/>
    </row>
    <row r="658" spans="10:54" ht="12.75">
      <c r="J658" s="15"/>
      <c r="R658" s="15"/>
      <c r="V658" s="15"/>
      <c r="Z658" s="15"/>
      <c r="AD658" s="15"/>
      <c r="AH658" s="15"/>
      <c r="AL658" s="15"/>
      <c r="AP658" s="15"/>
      <c r="AT658" s="15"/>
      <c r="AX658" s="15"/>
      <c r="BB658" s="15"/>
    </row>
    <row r="659" spans="10:54" ht="12.75">
      <c r="J659" s="15"/>
      <c r="R659" s="15"/>
      <c r="V659" s="15"/>
      <c r="Z659" s="15"/>
      <c r="AD659" s="15"/>
      <c r="AH659" s="15"/>
      <c r="AL659" s="15"/>
      <c r="AP659" s="15"/>
      <c r="AT659" s="15"/>
      <c r="AX659" s="15"/>
      <c r="BB659" s="15"/>
    </row>
    <row r="660" spans="10:54" ht="12.75">
      <c r="J660" s="15"/>
      <c r="R660" s="15"/>
      <c r="V660" s="15"/>
      <c r="Z660" s="15"/>
      <c r="AD660" s="15"/>
      <c r="AH660" s="15"/>
      <c r="AL660" s="15"/>
      <c r="AP660" s="15"/>
      <c r="AT660" s="15"/>
      <c r="AX660" s="15"/>
      <c r="BB660" s="15"/>
    </row>
    <row r="661" spans="10:54" ht="12.75">
      <c r="J661" s="15"/>
      <c r="R661" s="15"/>
      <c r="V661" s="15"/>
      <c r="Z661" s="15"/>
      <c r="AD661" s="15"/>
      <c r="AH661" s="15"/>
      <c r="AL661" s="15"/>
      <c r="AP661" s="15"/>
      <c r="AT661" s="15"/>
      <c r="AX661" s="15"/>
      <c r="BB661" s="15"/>
    </row>
    <row r="662" spans="10:54" ht="12.75">
      <c r="J662" s="15"/>
      <c r="R662" s="15"/>
      <c r="V662" s="15"/>
      <c r="Z662" s="15"/>
      <c r="AD662" s="15"/>
      <c r="AH662" s="15"/>
      <c r="AL662" s="15"/>
      <c r="AP662" s="15"/>
      <c r="AT662" s="15"/>
      <c r="AX662" s="15"/>
      <c r="BB662" s="15"/>
    </row>
    <row r="663" spans="10:54" ht="12.75">
      <c r="J663" s="15"/>
      <c r="R663" s="15"/>
      <c r="V663" s="15"/>
      <c r="Z663" s="15"/>
      <c r="AD663" s="15"/>
      <c r="AH663" s="15"/>
      <c r="AL663" s="15"/>
      <c r="AP663" s="15"/>
      <c r="AT663" s="15"/>
      <c r="AX663" s="15"/>
      <c r="BB663" s="15"/>
    </row>
    <row r="664" spans="10:54" ht="12.75">
      <c r="J664" s="15"/>
      <c r="R664" s="15"/>
      <c r="V664" s="15"/>
      <c r="Z664" s="15"/>
      <c r="AD664" s="15"/>
      <c r="AH664" s="15"/>
      <c r="AL664" s="15"/>
      <c r="AP664" s="15"/>
      <c r="AT664" s="15"/>
      <c r="AX664" s="15"/>
      <c r="BB664" s="15"/>
    </row>
    <row r="665" spans="10:54" ht="12.75">
      <c r="J665" s="15"/>
      <c r="R665" s="15"/>
      <c r="V665" s="15"/>
      <c r="Z665" s="15"/>
      <c r="AD665" s="15"/>
      <c r="AH665" s="15"/>
      <c r="AL665" s="15"/>
      <c r="AP665" s="15"/>
      <c r="AT665" s="15"/>
      <c r="AX665" s="15"/>
      <c r="BB665" s="15"/>
    </row>
    <row r="666" spans="10:54" ht="12.75">
      <c r="J666" s="15"/>
      <c r="R666" s="15"/>
      <c r="V666" s="15"/>
      <c r="Z666" s="15"/>
      <c r="AD666" s="15"/>
      <c r="AH666" s="15"/>
      <c r="AL666" s="15"/>
      <c r="AP666" s="15"/>
      <c r="AT666" s="15"/>
      <c r="AX666" s="15"/>
      <c r="BB666" s="15"/>
    </row>
    <row r="667" spans="10:54" ht="12.75">
      <c r="J667" s="15"/>
      <c r="R667" s="15"/>
      <c r="V667" s="15"/>
      <c r="Z667" s="15"/>
      <c r="AD667" s="15"/>
      <c r="AH667" s="15"/>
      <c r="AL667" s="15"/>
      <c r="AP667" s="15"/>
      <c r="AT667" s="15"/>
      <c r="AX667" s="15"/>
      <c r="BB667" s="15"/>
    </row>
    <row r="668" spans="10:54" ht="12.75">
      <c r="J668" s="15"/>
      <c r="R668" s="15"/>
      <c r="V668" s="15"/>
      <c r="Z668" s="15"/>
      <c r="AD668" s="15"/>
      <c r="AH668" s="15"/>
      <c r="AL668" s="15"/>
      <c r="AP668" s="15"/>
      <c r="AT668" s="15"/>
      <c r="AX668" s="15"/>
      <c r="BB668" s="15"/>
    </row>
    <row r="669" spans="10:54" ht="12.75">
      <c r="J669" s="15"/>
      <c r="R669" s="15"/>
      <c r="V669" s="15"/>
      <c r="Z669" s="15"/>
      <c r="AD669" s="15"/>
      <c r="AH669" s="15"/>
      <c r="AL669" s="15"/>
      <c r="AP669" s="15"/>
      <c r="AT669" s="15"/>
      <c r="AX669" s="15"/>
      <c r="BB669" s="15"/>
    </row>
    <row r="670" spans="10:54" ht="12.75">
      <c r="J670" s="15"/>
      <c r="R670" s="15"/>
      <c r="V670" s="15"/>
      <c r="Z670" s="15"/>
      <c r="AD670" s="15"/>
      <c r="AH670" s="15"/>
      <c r="AL670" s="15"/>
      <c r="AP670" s="15"/>
      <c r="AT670" s="15"/>
      <c r="AX670" s="15"/>
      <c r="BB670" s="15"/>
    </row>
    <row r="671" spans="10:54" ht="12.75">
      <c r="J671" s="15"/>
      <c r="R671" s="15"/>
      <c r="V671" s="15"/>
      <c r="Z671" s="15"/>
      <c r="AD671" s="15"/>
      <c r="AH671" s="15"/>
      <c r="AL671" s="15"/>
      <c r="AP671" s="15"/>
      <c r="AT671" s="15"/>
      <c r="AX671" s="15"/>
      <c r="BB671" s="15"/>
    </row>
    <row r="672" spans="10:54" ht="12.75">
      <c r="J672" s="15"/>
      <c r="R672" s="15"/>
      <c r="V672" s="15"/>
      <c r="Z672" s="15"/>
      <c r="AD672" s="15"/>
      <c r="AH672" s="15"/>
      <c r="AL672" s="15"/>
      <c r="AP672" s="15"/>
      <c r="AT672" s="15"/>
      <c r="AX672" s="15"/>
      <c r="BB672" s="15"/>
    </row>
    <row r="673" spans="10:54" ht="12.75">
      <c r="J673" s="15"/>
      <c r="R673" s="15"/>
      <c r="V673" s="15"/>
      <c r="Z673" s="15"/>
      <c r="AD673" s="15"/>
      <c r="AH673" s="15"/>
      <c r="AL673" s="15"/>
      <c r="AP673" s="15"/>
      <c r="AT673" s="15"/>
      <c r="AX673" s="15"/>
      <c r="BB673" s="15"/>
    </row>
    <row r="674" spans="10:54" ht="12.75">
      <c r="J674" s="15"/>
      <c r="R674" s="15"/>
      <c r="V674" s="15"/>
      <c r="Z674" s="15"/>
      <c r="AD674" s="15"/>
      <c r="AH674" s="15"/>
      <c r="AL674" s="15"/>
      <c r="AP674" s="15"/>
      <c r="AT674" s="15"/>
      <c r="AX674" s="15"/>
      <c r="BB674" s="15"/>
    </row>
    <row r="675" spans="10:54" ht="12.75">
      <c r="J675" s="15"/>
      <c r="R675" s="15"/>
      <c r="V675" s="15"/>
      <c r="Z675" s="15"/>
      <c r="AD675" s="15"/>
      <c r="AH675" s="15"/>
      <c r="AL675" s="15"/>
      <c r="AP675" s="15"/>
      <c r="AT675" s="15"/>
      <c r="AX675" s="15"/>
      <c r="BB675" s="15"/>
    </row>
    <row r="676" spans="10:54" ht="12.75">
      <c r="J676" s="15"/>
      <c r="R676" s="15"/>
      <c r="V676" s="15"/>
      <c r="Z676" s="15"/>
      <c r="AD676" s="15"/>
      <c r="AH676" s="15"/>
      <c r="AL676" s="15"/>
      <c r="AP676" s="15"/>
      <c r="AT676" s="15"/>
      <c r="AX676" s="15"/>
      <c r="BB676" s="15"/>
    </row>
    <row r="677" spans="10:54" ht="12.75">
      <c r="J677" s="15"/>
      <c r="R677" s="15"/>
      <c r="V677" s="15"/>
      <c r="Z677" s="15"/>
      <c r="AD677" s="15"/>
      <c r="AH677" s="15"/>
      <c r="AL677" s="15"/>
      <c r="AP677" s="15"/>
      <c r="AT677" s="15"/>
      <c r="AX677" s="15"/>
      <c r="BB677" s="15"/>
    </row>
    <row r="678" spans="10:54" ht="12.75">
      <c r="J678" s="15"/>
      <c r="R678" s="15"/>
      <c r="V678" s="15"/>
      <c r="Z678" s="15"/>
      <c r="AD678" s="15"/>
      <c r="AH678" s="15"/>
      <c r="AL678" s="15"/>
      <c r="AP678" s="15"/>
      <c r="AT678" s="15"/>
      <c r="AX678" s="15"/>
      <c r="BB678" s="15"/>
    </row>
    <row r="679" spans="10:54" ht="12.75">
      <c r="J679" s="15"/>
      <c r="R679" s="15"/>
      <c r="V679" s="15"/>
      <c r="Z679" s="15"/>
      <c r="AD679" s="15"/>
      <c r="AH679" s="15"/>
      <c r="AL679" s="15"/>
      <c r="AP679" s="15"/>
      <c r="AT679" s="15"/>
      <c r="AX679" s="15"/>
      <c r="BB679" s="15"/>
    </row>
    <row r="680" spans="10:54" ht="12.75">
      <c r="J680" s="15"/>
      <c r="R680" s="15"/>
      <c r="V680" s="15"/>
      <c r="Z680" s="15"/>
      <c r="AD680" s="15"/>
      <c r="AH680" s="15"/>
      <c r="AL680" s="15"/>
      <c r="AP680" s="15"/>
      <c r="AT680" s="15"/>
      <c r="AX680" s="15"/>
      <c r="BB680" s="15"/>
    </row>
    <row r="681" spans="10:54" ht="12.75">
      <c r="J681" s="15"/>
      <c r="R681" s="15"/>
      <c r="V681" s="15"/>
      <c r="Z681" s="15"/>
      <c r="AD681" s="15"/>
      <c r="AH681" s="15"/>
      <c r="AL681" s="15"/>
      <c r="AP681" s="15"/>
      <c r="AT681" s="15"/>
      <c r="AX681" s="15"/>
      <c r="BB681" s="15"/>
    </row>
    <row r="682" spans="10:54" ht="12.75">
      <c r="J682" s="15"/>
      <c r="R682" s="15"/>
      <c r="V682" s="15"/>
      <c r="Z682" s="15"/>
      <c r="AD682" s="15"/>
      <c r="AH682" s="15"/>
      <c r="AL682" s="15"/>
      <c r="AP682" s="15"/>
      <c r="AT682" s="15"/>
      <c r="AX682" s="15"/>
      <c r="BB682" s="15"/>
    </row>
    <row r="683" spans="10:54" ht="12.75">
      <c r="J683" s="15"/>
      <c r="R683" s="15"/>
      <c r="V683" s="15"/>
      <c r="Z683" s="15"/>
      <c r="AD683" s="15"/>
      <c r="AH683" s="15"/>
      <c r="AL683" s="15"/>
      <c r="AP683" s="15"/>
      <c r="AT683" s="15"/>
      <c r="AX683" s="15"/>
      <c r="BB683" s="15"/>
    </row>
    <row r="684" spans="10:54" ht="12.75">
      <c r="J684" s="15"/>
      <c r="R684" s="15"/>
      <c r="V684" s="15"/>
      <c r="Z684" s="15"/>
      <c r="AD684" s="15"/>
      <c r="AH684" s="15"/>
      <c r="AL684" s="15"/>
      <c r="AP684" s="15"/>
      <c r="AT684" s="15"/>
      <c r="AX684" s="15"/>
      <c r="BB684" s="15"/>
    </row>
    <row r="685" spans="10:54" ht="12.75">
      <c r="J685" s="15"/>
      <c r="R685" s="15"/>
      <c r="V685" s="15"/>
      <c r="Z685" s="15"/>
      <c r="AD685" s="15"/>
      <c r="AH685" s="15"/>
      <c r="AL685" s="15"/>
      <c r="AP685" s="15"/>
      <c r="AT685" s="15"/>
      <c r="AX685" s="15"/>
      <c r="BB685" s="15"/>
    </row>
    <row r="686" spans="10:54" ht="12.75">
      <c r="J686" s="15"/>
      <c r="R686" s="15"/>
      <c r="V686" s="15"/>
      <c r="Z686" s="15"/>
      <c r="AD686" s="15"/>
      <c r="AH686" s="15"/>
      <c r="AL686" s="15"/>
      <c r="AP686" s="15"/>
      <c r="AT686" s="15"/>
      <c r="AX686" s="15"/>
      <c r="BB686" s="15"/>
    </row>
    <row r="687" spans="10:54" ht="12.75">
      <c r="J687" s="15"/>
      <c r="R687" s="15"/>
      <c r="V687" s="15"/>
      <c r="Z687" s="15"/>
      <c r="AD687" s="15"/>
      <c r="AH687" s="15"/>
      <c r="AL687" s="15"/>
      <c r="AP687" s="15"/>
      <c r="AT687" s="15"/>
      <c r="AX687" s="15"/>
      <c r="BB687" s="15"/>
    </row>
    <row r="688" spans="10:54" ht="12.75">
      <c r="J688" s="15"/>
      <c r="R688" s="15"/>
      <c r="V688" s="15"/>
      <c r="Z688" s="15"/>
      <c r="AD688" s="15"/>
      <c r="AH688" s="15"/>
      <c r="AL688" s="15"/>
      <c r="AP688" s="15"/>
      <c r="AT688" s="15"/>
      <c r="AX688" s="15"/>
      <c r="BB688" s="15"/>
    </row>
    <row r="689" spans="10:54" ht="12.75">
      <c r="J689" s="15"/>
      <c r="R689" s="15"/>
      <c r="V689" s="15"/>
      <c r="Z689" s="15"/>
      <c r="AD689" s="15"/>
      <c r="AH689" s="15"/>
      <c r="AL689" s="15"/>
      <c r="AP689" s="15"/>
      <c r="AT689" s="15"/>
      <c r="AX689" s="15"/>
      <c r="BB689" s="15"/>
    </row>
    <row r="690" spans="10:54" ht="12.75">
      <c r="J690" s="15"/>
      <c r="R690" s="15"/>
      <c r="V690" s="15"/>
      <c r="Z690" s="15"/>
      <c r="AD690" s="15"/>
      <c r="AH690" s="15"/>
      <c r="AL690" s="15"/>
      <c r="AP690" s="15"/>
      <c r="AT690" s="15"/>
      <c r="AX690" s="15"/>
      <c r="BB690" s="15"/>
    </row>
    <row r="691" spans="10:54" ht="12.75">
      <c r="J691" s="15"/>
      <c r="R691" s="15"/>
      <c r="V691" s="15"/>
      <c r="Z691" s="15"/>
      <c r="AD691" s="15"/>
      <c r="AH691" s="15"/>
      <c r="AL691" s="15"/>
      <c r="AP691" s="15"/>
      <c r="AT691" s="15"/>
      <c r="AX691" s="15"/>
      <c r="BB691" s="15"/>
    </row>
    <row r="692" spans="10:54" ht="12.75">
      <c r="J692" s="15"/>
      <c r="R692" s="15"/>
      <c r="V692" s="15"/>
      <c r="Z692" s="15"/>
      <c r="AD692" s="15"/>
      <c r="AH692" s="15"/>
      <c r="AL692" s="15"/>
      <c r="AP692" s="15"/>
      <c r="AT692" s="15"/>
      <c r="AX692" s="15"/>
      <c r="BB692" s="15"/>
    </row>
    <row r="693" spans="10:54" ht="12.75">
      <c r="J693" s="15"/>
      <c r="R693" s="15"/>
      <c r="V693" s="15"/>
      <c r="Z693" s="15"/>
      <c r="AD693" s="15"/>
      <c r="AH693" s="15"/>
      <c r="AL693" s="15"/>
      <c r="AP693" s="15"/>
      <c r="AT693" s="15"/>
      <c r="AX693" s="15"/>
      <c r="BB693" s="15"/>
    </row>
    <row r="694" spans="10:54" ht="12.75">
      <c r="J694" s="15"/>
      <c r="R694" s="15"/>
      <c r="V694" s="15"/>
      <c r="Z694" s="15"/>
      <c r="AD694" s="15"/>
      <c r="AH694" s="15"/>
      <c r="AL694" s="15"/>
      <c r="AP694" s="15"/>
      <c r="AT694" s="15"/>
      <c r="AX694" s="15"/>
      <c r="BB694" s="15"/>
    </row>
    <row r="695" spans="10:54" ht="12.75">
      <c r="J695" s="15"/>
      <c r="R695" s="15"/>
      <c r="V695" s="15"/>
      <c r="Z695" s="15"/>
      <c r="AD695" s="15"/>
      <c r="AH695" s="15"/>
      <c r="AL695" s="15"/>
      <c r="AP695" s="15"/>
      <c r="AT695" s="15"/>
      <c r="AX695" s="15"/>
      <c r="BB695" s="15"/>
    </row>
    <row r="696" spans="10:54" ht="12.75">
      <c r="J696" s="15"/>
      <c r="R696" s="15"/>
      <c r="V696" s="15"/>
      <c r="Z696" s="15"/>
      <c r="AD696" s="15"/>
      <c r="AH696" s="15"/>
      <c r="AL696" s="15"/>
      <c r="AP696" s="15"/>
      <c r="AT696" s="15"/>
      <c r="AX696" s="15"/>
      <c r="BB696" s="15"/>
    </row>
    <row r="697" spans="10:54" ht="12.75">
      <c r="J697" s="15"/>
      <c r="R697" s="15"/>
      <c r="V697" s="15"/>
      <c r="Z697" s="15"/>
      <c r="AD697" s="15"/>
      <c r="AH697" s="15"/>
      <c r="AL697" s="15"/>
      <c r="AP697" s="15"/>
      <c r="AT697" s="15"/>
      <c r="AX697" s="15"/>
      <c r="BB697" s="15"/>
    </row>
    <row r="698" spans="10:54" ht="12.75">
      <c r="J698" s="15"/>
      <c r="R698" s="15"/>
      <c r="V698" s="15"/>
      <c r="Z698" s="15"/>
      <c r="AD698" s="15"/>
      <c r="AH698" s="15"/>
      <c r="AL698" s="15"/>
      <c r="AP698" s="15"/>
      <c r="AT698" s="15"/>
      <c r="AX698" s="15"/>
      <c r="BB698" s="15"/>
    </row>
    <row r="699" spans="10:54" ht="12.75">
      <c r="J699" s="15"/>
      <c r="R699" s="15"/>
      <c r="V699" s="15"/>
      <c r="Z699" s="15"/>
      <c r="AD699" s="15"/>
      <c r="AH699" s="15"/>
      <c r="AL699" s="15"/>
      <c r="AP699" s="15"/>
      <c r="AT699" s="15"/>
      <c r="AX699" s="15"/>
      <c r="BB699" s="15"/>
    </row>
    <row r="700" spans="10:54" ht="12.75">
      <c r="J700" s="15"/>
      <c r="R700" s="15"/>
      <c r="V700" s="15"/>
      <c r="Z700" s="15"/>
      <c r="AD700" s="15"/>
      <c r="AH700" s="15"/>
      <c r="AL700" s="15"/>
      <c r="AP700" s="15"/>
      <c r="AT700" s="15"/>
      <c r="AX700" s="15"/>
      <c r="BB700" s="15"/>
    </row>
    <row r="701" spans="10:54" ht="12.75">
      <c r="J701" s="15"/>
      <c r="R701" s="15"/>
      <c r="V701" s="15"/>
      <c r="Z701" s="15"/>
      <c r="AD701" s="15"/>
      <c r="AH701" s="15"/>
      <c r="AL701" s="15"/>
      <c r="AP701" s="15"/>
      <c r="AT701" s="15"/>
      <c r="AX701" s="15"/>
      <c r="BB701" s="15"/>
    </row>
    <row r="702" spans="10:54" ht="12.75">
      <c r="J702" s="15"/>
      <c r="R702" s="15"/>
      <c r="V702" s="15"/>
      <c r="Z702" s="15"/>
      <c r="AD702" s="15"/>
      <c r="AH702" s="15"/>
      <c r="AL702" s="15"/>
      <c r="AP702" s="15"/>
      <c r="AT702" s="15"/>
      <c r="AX702" s="15"/>
      <c r="BB702" s="15"/>
    </row>
    <row r="703" spans="10:54" ht="12.75">
      <c r="J703" s="15"/>
      <c r="R703" s="15"/>
      <c r="V703" s="15"/>
      <c r="Z703" s="15"/>
      <c r="AD703" s="15"/>
      <c r="AH703" s="15"/>
      <c r="AL703" s="15"/>
      <c r="AP703" s="15"/>
      <c r="AT703" s="15"/>
      <c r="AX703" s="15"/>
      <c r="BB703" s="15"/>
    </row>
    <row r="704" spans="10:54" ht="12.75">
      <c r="J704" s="15"/>
      <c r="R704" s="15"/>
      <c r="V704" s="15"/>
      <c r="Z704" s="15"/>
      <c r="AD704" s="15"/>
      <c r="AH704" s="15"/>
      <c r="AL704" s="15"/>
      <c r="AP704" s="15"/>
      <c r="AT704" s="15"/>
      <c r="AX704" s="15"/>
      <c r="BB704" s="15"/>
    </row>
    <row r="705" spans="10:54" ht="12.75">
      <c r="J705" s="15"/>
      <c r="R705" s="15"/>
      <c r="V705" s="15"/>
      <c r="Z705" s="15"/>
      <c r="AD705" s="15"/>
      <c r="AH705" s="15"/>
      <c r="AL705" s="15"/>
      <c r="AP705" s="15"/>
      <c r="AT705" s="15"/>
      <c r="AX705" s="15"/>
      <c r="BB705" s="15"/>
    </row>
    <row r="706" spans="10:54" ht="12.75">
      <c r="J706" s="15"/>
      <c r="R706" s="15"/>
      <c r="V706" s="15"/>
      <c r="Z706" s="15"/>
      <c r="AD706" s="15"/>
      <c r="AH706" s="15"/>
      <c r="AL706" s="15"/>
      <c r="AP706" s="15"/>
      <c r="AT706" s="15"/>
      <c r="AX706" s="15"/>
      <c r="BB706" s="15"/>
    </row>
    <row r="707" spans="10:54" ht="12.75">
      <c r="J707" s="15"/>
      <c r="R707" s="15"/>
      <c r="V707" s="15"/>
      <c r="Z707" s="15"/>
      <c r="AD707" s="15"/>
      <c r="AH707" s="15"/>
      <c r="AL707" s="15"/>
      <c r="AP707" s="15"/>
      <c r="AT707" s="15"/>
      <c r="AX707" s="15"/>
      <c r="BB707" s="15"/>
    </row>
    <row r="708" spans="10:54" ht="12.75">
      <c r="J708" s="15"/>
      <c r="R708" s="15"/>
      <c r="V708" s="15"/>
      <c r="Z708" s="15"/>
      <c r="AD708" s="15"/>
      <c r="AH708" s="15"/>
      <c r="AL708" s="15"/>
      <c r="AP708" s="15"/>
      <c r="AT708" s="15"/>
      <c r="AX708" s="15"/>
      <c r="BB708" s="15"/>
    </row>
    <row r="709" spans="10:54" ht="12.75">
      <c r="J709" s="15"/>
      <c r="R709" s="15"/>
      <c r="V709" s="15"/>
      <c r="Z709" s="15"/>
      <c r="AD709" s="15"/>
      <c r="AH709" s="15"/>
      <c r="AL709" s="15"/>
      <c r="AP709" s="15"/>
      <c r="AT709" s="15"/>
      <c r="AX709" s="15"/>
      <c r="BB709" s="15"/>
    </row>
    <row r="710" spans="10:54" ht="12.75">
      <c r="J710" s="15"/>
      <c r="R710" s="15"/>
      <c r="V710" s="15"/>
      <c r="Z710" s="15"/>
      <c r="AD710" s="15"/>
      <c r="AH710" s="15"/>
      <c r="AL710" s="15"/>
      <c r="AP710" s="15"/>
      <c r="AT710" s="15"/>
      <c r="AX710" s="15"/>
      <c r="BB710" s="15"/>
    </row>
    <row r="711" spans="10:54" ht="12.75">
      <c r="J711" s="15"/>
      <c r="R711" s="15"/>
      <c r="V711" s="15"/>
      <c r="Z711" s="15"/>
      <c r="AD711" s="15"/>
      <c r="AH711" s="15"/>
      <c r="AL711" s="15"/>
      <c r="AP711" s="15"/>
      <c r="AT711" s="15"/>
      <c r="AX711" s="15"/>
      <c r="BB711" s="15"/>
    </row>
    <row r="712" spans="10:54" ht="12.75">
      <c r="J712" s="15"/>
      <c r="R712" s="15"/>
      <c r="V712" s="15"/>
      <c r="Z712" s="15"/>
      <c r="AD712" s="15"/>
      <c r="AH712" s="15"/>
      <c r="AL712" s="15"/>
      <c r="AP712" s="15"/>
      <c r="AT712" s="15"/>
      <c r="AX712" s="15"/>
      <c r="BB712" s="15"/>
    </row>
    <row r="713" spans="10:54" ht="12.75">
      <c r="J713" s="15"/>
      <c r="R713" s="15"/>
      <c r="V713" s="15"/>
      <c r="Z713" s="15"/>
      <c r="AD713" s="15"/>
      <c r="AH713" s="15"/>
      <c r="AL713" s="15"/>
      <c r="AP713" s="15"/>
      <c r="AT713" s="15"/>
      <c r="AX713" s="15"/>
      <c r="BB713" s="15"/>
    </row>
    <row r="714" spans="10:54" ht="12.75">
      <c r="J714" s="15"/>
      <c r="R714" s="15"/>
      <c r="V714" s="15"/>
      <c r="Z714" s="15"/>
      <c r="AD714" s="15"/>
      <c r="AH714" s="15"/>
      <c r="AL714" s="15"/>
      <c r="AP714" s="15"/>
      <c r="AT714" s="15"/>
      <c r="AX714" s="15"/>
      <c r="BB714" s="15"/>
    </row>
    <row r="715" spans="10:54" ht="12.75">
      <c r="J715" s="15"/>
      <c r="R715" s="15"/>
      <c r="V715" s="15"/>
      <c r="Z715" s="15"/>
      <c r="AD715" s="15"/>
      <c r="AH715" s="15"/>
      <c r="AL715" s="15"/>
      <c r="AP715" s="15"/>
      <c r="AT715" s="15"/>
      <c r="AX715" s="15"/>
      <c r="BB715" s="15"/>
    </row>
    <row r="716" spans="10:54" ht="12.75">
      <c r="J716" s="15"/>
      <c r="R716" s="15"/>
      <c r="V716" s="15"/>
      <c r="Z716" s="15"/>
      <c r="AD716" s="15"/>
      <c r="AH716" s="15"/>
      <c r="AL716" s="15"/>
      <c r="AP716" s="15"/>
      <c r="AT716" s="15"/>
      <c r="AX716" s="15"/>
      <c r="BB716" s="15"/>
    </row>
    <row r="717" spans="10:54" ht="12.75">
      <c r="J717" s="15"/>
      <c r="R717" s="15"/>
      <c r="V717" s="15"/>
      <c r="Z717" s="15"/>
      <c r="AD717" s="15"/>
      <c r="AH717" s="15"/>
      <c r="AL717" s="15"/>
      <c r="AP717" s="15"/>
      <c r="AT717" s="15"/>
      <c r="AX717" s="15"/>
      <c r="BB717" s="15"/>
    </row>
    <row r="718" spans="10:54" ht="12.75">
      <c r="J718" s="15"/>
      <c r="R718" s="15"/>
      <c r="V718" s="15"/>
      <c r="Z718" s="15"/>
      <c r="AD718" s="15"/>
      <c r="AH718" s="15"/>
      <c r="AL718" s="15"/>
      <c r="AP718" s="15"/>
      <c r="AT718" s="15"/>
      <c r="AX718" s="15"/>
      <c r="BB718" s="15"/>
    </row>
    <row r="719" spans="10:54" ht="12.75">
      <c r="J719" s="15"/>
      <c r="R719" s="15"/>
      <c r="V719" s="15"/>
      <c r="Z719" s="15"/>
      <c r="AD719" s="15"/>
      <c r="AH719" s="15"/>
      <c r="AL719" s="15"/>
      <c r="AP719" s="15"/>
      <c r="AT719" s="15"/>
      <c r="AX719" s="15"/>
      <c r="BB719" s="15"/>
    </row>
    <row r="720" spans="10:54" ht="12.75">
      <c r="J720" s="15"/>
      <c r="R720" s="15"/>
      <c r="V720" s="15"/>
      <c r="Z720" s="15"/>
      <c r="AD720" s="15"/>
      <c r="AH720" s="15"/>
      <c r="AL720" s="15"/>
      <c r="AP720" s="15"/>
      <c r="AT720" s="15"/>
      <c r="AX720" s="15"/>
      <c r="BB720" s="15"/>
    </row>
    <row r="721" spans="10:54" ht="12.75">
      <c r="J721" s="15"/>
      <c r="R721" s="15"/>
      <c r="V721" s="15"/>
      <c r="Z721" s="15"/>
      <c r="AD721" s="15"/>
      <c r="AH721" s="15"/>
      <c r="AL721" s="15"/>
      <c r="AP721" s="15"/>
      <c r="AT721" s="15"/>
      <c r="AX721" s="15"/>
      <c r="BB721" s="15"/>
    </row>
    <row r="722" spans="10:54" ht="12.75">
      <c r="J722" s="15"/>
      <c r="R722" s="15"/>
      <c r="V722" s="15"/>
      <c r="Z722" s="15"/>
      <c r="AD722" s="15"/>
      <c r="AH722" s="15"/>
      <c r="AL722" s="15"/>
      <c r="AP722" s="15"/>
      <c r="AT722" s="15"/>
      <c r="AX722" s="15"/>
      <c r="BB722" s="15"/>
    </row>
    <row r="723" spans="10:54" ht="12.75">
      <c r="J723" s="15"/>
      <c r="R723" s="15"/>
      <c r="V723" s="15"/>
      <c r="Z723" s="15"/>
      <c r="AD723" s="15"/>
      <c r="AH723" s="15"/>
      <c r="AL723" s="15"/>
      <c r="AP723" s="15"/>
      <c r="AT723" s="15"/>
      <c r="AX723" s="15"/>
      <c r="BB723" s="15"/>
    </row>
    <row r="724" spans="10:54" ht="12.75">
      <c r="J724" s="15"/>
      <c r="R724" s="15"/>
      <c r="V724" s="15"/>
      <c r="Z724" s="15"/>
      <c r="AD724" s="15"/>
      <c r="AH724" s="15"/>
      <c r="AL724" s="15"/>
      <c r="AP724" s="15"/>
      <c r="AT724" s="15"/>
      <c r="AX724" s="15"/>
      <c r="BB724" s="15"/>
    </row>
    <row r="725" spans="10:54" ht="12.75">
      <c r="J725" s="15"/>
      <c r="R725" s="15"/>
      <c r="V725" s="15"/>
      <c r="Z725" s="15"/>
      <c r="AD725" s="15"/>
      <c r="AH725" s="15"/>
      <c r="AL725" s="15"/>
      <c r="AP725" s="15"/>
      <c r="AT725" s="15"/>
      <c r="AX725" s="15"/>
      <c r="BB725" s="15"/>
    </row>
    <row r="726" spans="10:54" ht="12.75">
      <c r="J726" s="15"/>
      <c r="R726" s="15"/>
      <c r="V726" s="15"/>
      <c r="Z726" s="15"/>
      <c r="AD726" s="15"/>
      <c r="AH726" s="15"/>
      <c r="AL726" s="15"/>
      <c r="AP726" s="15"/>
      <c r="AT726" s="15"/>
      <c r="AX726" s="15"/>
      <c r="BB726" s="15"/>
    </row>
    <row r="727" spans="10:54" ht="12.75">
      <c r="J727" s="15"/>
      <c r="R727" s="15"/>
      <c r="V727" s="15"/>
      <c r="Z727" s="15"/>
      <c r="AD727" s="15"/>
      <c r="AH727" s="15"/>
      <c r="AL727" s="15"/>
      <c r="AP727" s="15"/>
      <c r="AT727" s="15"/>
      <c r="AX727" s="15"/>
      <c r="BB727" s="15"/>
    </row>
    <row r="728" spans="10:54" ht="12.75">
      <c r="J728" s="15"/>
      <c r="R728" s="15"/>
      <c r="V728" s="15"/>
      <c r="Z728" s="15"/>
      <c r="AD728" s="15"/>
      <c r="AH728" s="15"/>
      <c r="AL728" s="15"/>
      <c r="AP728" s="15"/>
      <c r="AT728" s="15"/>
      <c r="AX728" s="15"/>
      <c r="BB728" s="15"/>
    </row>
    <row r="729" spans="10:54" ht="12.75">
      <c r="J729" s="15"/>
      <c r="R729" s="15"/>
      <c r="V729" s="15"/>
      <c r="Z729" s="15"/>
      <c r="AD729" s="15"/>
      <c r="AH729" s="15"/>
      <c r="AL729" s="15"/>
      <c r="AP729" s="15"/>
      <c r="AT729" s="15"/>
      <c r="AX729" s="15"/>
      <c r="BB729" s="15"/>
    </row>
    <row r="730" spans="10:54" ht="12.75">
      <c r="J730" s="15"/>
      <c r="R730" s="15"/>
      <c r="V730" s="15"/>
      <c r="Z730" s="15"/>
      <c r="AD730" s="15"/>
      <c r="AH730" s="15"/>
      <c r="AL730" s="15"/>
      <c r="AP730" s="15"/>
      <c r="AT730" s="15"/>
      <c r="AX730" s="15"/>
      <c r="BB730" s="15"/>
    </row>
    <row r="731" spans="10:54" ht="12.75">
      <c r="J731" s="15"/>
      <c r="R731" s="15"/>
      <c r="V731" s="15"/>
      <c r="Z731" s="15"/>
      <c r="AD731" s="15"/>
      <c r="AH731" s="15"/>
      <c r="AL731" s="15"/>
      <c r="AP731" s="15"/>
      <c r="AT731" s="15"/>
      <c r="AX731" s="15"/>
      <c r="BB731" s="15"/>
    </row>
    <row r="732" spans="10:54" ht="12.75">
      <c r="J732" s="15"/>
      <c r="R732" s="15"/>
      <c r="V732" s="15"/>
      <c r="Z732" s="15"/>
      <c r="AD732" s="15"/>
      <c r="AH732" s="15"/>
      <c r="AL732" s="15"/>
      <c r="AP732" s="15"/>
      <c r="AT732" s="15"/>
      <c r="AX732" s="15"/>
      <c r="BB732" s="15"/>
    </row>
    <row r="733" spans="10:54" ht="12.75">
      <c r="J733" s="15"/>
      <c r="R733" s="15"/>
      <c r="V733" s="15"/>
      <c r="Z733" s="15"/>
      <c r="AD733" s="15"/>
      <c r="AH733" s="15"/>
      <c r="AL733" s="15"/>
      <c r="AP733" s="15"/>
      <c r="AT733" s="15"/>
      <c r="AX733" s="15"/>
      <c r="BB733" s="15"/>
    </row>
    <row r="734" spans="10:54" ht="12.75">
      <c r="J734" s="15"/>
      <c r="R734" s="15"/>
      <c r="V734" s="15"/>
      <c r="Z734" s="15"/>
      <c r="AD734" s="15"/>
      <c r="AH734" s="15"/>
      <c r="AL734" s="15"/>
      <c r="AP734" s="15"/>
      <c r="AT734" s="15"/>
      <c r="AX734" s="15"/>
      <c r="BB734" s="15"/>
    </row>
    <row r="735" spans="10:54" ht="12.75">
      <c r="J735" s="15"/>
      <c r="R735" s="15"/>
      <c r="V735" s="15"/>
      <c r="Z735" s="15"/>
      <c r="AD735" s="15"/>
      <c r="AH735" s="15"/>
      <c r="AL735" s="15"/>
      <c r="AP735" s="15"/>
      <c r="AT735" s="15"/>
      <c r="AX735" s="15"/>
      <c r="BB735" s="15"/>
    </row>
    <row r="736" spans="10:54" ht="12.75">
      <c r="J736" s="15"/>
      <c r="R736" s="15"/>
      <c r="V736" s="15"/>
      <c r="Z736" s="15"/>
      <c r="AD736" s="15"/>
      <c r="AH736" s="15"/>
      <c r="AL736" s="15"/>
      <c r="AP736" s="15"/>
      <c r="AT736" s="15"/>
      <c r="AX736" s="15"/>
      <c r="BB736" s="15"/>
    </row>
    <row r="737" spans="10:54" ht="12.75">
      <c r="J737" s="15"/>
      <c r="R737" s="15"/>
      <c r="V737" s="15"/>
      <c r="Z737" s="15"/>
      <c r="AD737" s="15"/>
      <c r="AH737" s="15"/>
      <c r="AL737" s="15"/>
      <c r="AP737" s="15"/>
      <c r="AT737" s="15"/>
      <c r="AX737" s="15"/>
      <c r="BB737" s="15"/>
    </row>
    <row r="738" spans="10:54" ht="12.75">
      <c r="J738" s="15"/>
      <c r="R738" s="15"/>
      <c r="V738" s="15"/>
      <c r="Z738" s="15"/>
      <c r="AD738" s="15"/>
      <c r="AH738" s="15"/>
      <c r="AL738" s="15"/>
      <c r="AP738" s="15"/>
      <c r="AT738" s="15"/>
      <c r="AX738" s="15"/>
      <c r="BB738" s="15"/>
    </row>
    <row r="739" spans="10:54" ht="12.75">
      <c r="J739" s="15"/>
      <c r="R739" s="15"/>
      <c r="V739" s="15"/>
      <c r="Z739" s="15"/>
      <c r="AD739" s="15"/>
      <c r="AH739" s="15"/>
      <c r="AL739" s="15"/>
      <c r="AP739" s="15"/>
      <c r="AT739" s="15"/>
      <c r="AX739" s="15"/>
      <c r="BB739" s="15"/>
    </row>
    <row r="740" spans="10:54" ht="12.75">
      <c r="J740" s="15"/>
      <c r="R740" s="15"/>
      <c r="V740" s="15"/>
      <c r="Z740" s="15"/>
      <c r="AD740" s="15"/>
      <c r="AH740" s="15"/>
      <c r="AL740" s="15"/>
      <c r="AP740" s="15"/>
      <c r="AT740" s="15"/>
      <c r="AX740" s="15"/>
      <c r="BB740" s="15"/>
    </row>
    <row r="741" spans="10:54" ht="12.75">
      <c r="J741" s="15"/>
      <c r="R741" s="15"/>
      <c r="V741" s="15"/>
      <c r="Z741" s="15"/>
      <c r="AD741" s="15"/>
      <c r="AH741" s="15"/>
      <c r="AL741" s="15"/>
      <c r="AP741" s="15"/>
      <c r="AT741" s="15"/>
      <c r="AX741" s="15"/>
      <c r="BB741" s="15"/>
    </row>
    <row r="742" spans="10:54" ht="12.75">
      <c r="J742" s="15"/>
      <c r="R742" s="15"/>
      <c r="V742" s="15"/>
      <c r="Z742" s="15"/>
      <c r="AD742" s="15"/>
      <c r="AH742" s="15"/>
      <c r="AL742" s="15"/>
      <c r="AP742" s="15"/>
      <c r="AT742" s="15"/>
      <c r="AX742" s="15"/>
      <c r="BB742" s="15"/>
    </row>
    <row r="743" spans="10:54" ht="12.75">
      <c r="J743" s="15"/>
      <c r="R743" s="15"/>
      <c r="V743" s="15"/>
      <c r="Z743" s="15"/>
      <c r="AD743" s="15"/>
      <c r="AH743" s="15"/>
      <c r="AL743" s="15"/>
      <c r="AP743" s="15"/>
      <c r="AT743" s="15"/>
      <c r="AX743" s="15"/>
      <c r="BB743" s="15"/>
    </row>
    <row r="744" spans="10:54" ht="12.75">
      <c r="J744" s="15"/>
      <c r="R744" s="15"/>
      <c r="V744" s="15"/>
      <c r="Z744" s="15"/>
      <c r="AD744" s="15"/>
      <c r="AH744" s="15"/>
      <c r="AL744" s="15"/>
      <c r="AP744" s="15"/>
      <c r="AT744" s="15"/>
      <c r="AX744" s="15"/>
      <c r="BB744" s="15"/>
    </row>
    <row r="745" spans="10:54" ht="12.75">
      <c r="J745" s="15"/>
      <c r="R745" s="15"/>
      <c r="V745" s="15"/>
      <c r="Z745" s="15"/>
      <c r="AD745" s="15"/>
      <c r="AH745" s="15"/>
      <c r="AL745" s="15"/>
      <c r="AP745" s="15"/>
      <c r="AT745" s="15"/>
      <c r="AX745" s="15"/>
      <c r="BB745" s="15"/>
    </row>
    <row r="746" spans="10:54" ht="12.75">
      <c r="J746" s="15"/>
      <c r="R746" s="15"/>
      <c r="V746" s="15"/>
      <c r="Z746" s="15"/>
      <c r="AD746" s="15"/>
      <c r="AH746" s="15"/>
      <c r="AL746" s="15"/>
      <c r="AP746" s="15"/>
      <c r="AT746" s="15"/>
      <c r="AX746" s="15"/>
      <c r="BB746" s="15"/>
    </row>
    <row r="747" spans="10:54" ht="12.75">
      <c r="J747" s="15"/>
      <c r="R747" s="15"/>
      <c r="V747" s="15"/>
      <c r="Z747" s="15"/>
      <c r="AD747" s="15"/>
      <c r="AH747" s="15"/>
      <c r="AL747" s="15"/>
      <c r="AP747" s="15"/>
      <c r="AT747" s="15"/>
      <c r="AX747" s="15"/>
      <c r="BB747" s="15"/>
    </row>
    <row r="748" spans="10:54" ht="12.75">
      <c r="J748" s="15"/>
      <c r="R748" s="15"/>
      <c r="V748" s="15"/>
      <c r="Z748" s="15"/>
      <c r="AD748" s="15"/>
      <c r="AH748" s="15"/>
      <c r="AL748" s="15"/>
      <c r="AP748" s="15"/>
      <c r="AT748" s="15"/>
      <c r="AX748" s="15"/>
      <c r="BB748" s="15"/>
    </row>
    <row r="749" spans="10:54" ht="12.75">
      <c r="J749" s="15"/>
      <c r="R749" s="15"/>
      <c r="V749" s="15"/>
      <c r="Z749" s="15"/>
      <c r="AD749" s="15"/>
      <c r="AH749" s="15"/>
      <c r="AL749" s="15"/>
      <c r="AP749" s="15"/>
      <c r="AT749" s="15"/>
      <c r="AX749" s="15"/>
      <c r="BB749" s="15"/>
    </row>
    <row r="750" spans="10:54" ht="12.75">
      <c r="J750" s="15"/>
      <c r="R750" s="15"/>
      <c r="V750" s="15"/>
      <c r="Z750" s="15"/>
      <c r="AD750" s="15"/>
      <c r="AH750" s="15"/>
      <c r="AL750" s="15"/>
      <c r="AP750" s="15"/>
      <c r="AT750" s="15"/>
      <c r="AX750" s="15"/>
      <c r="BB750" s="15"/>
    </row>
    <row r="751" spans="10:54" ht="12.75">
      <c r="J751" s="15"/>
      <c r="R751" s="15"/>
      <c r="V751" s="15"/>
      <c r="Z751" s="15"/>
      <c r="AD751" s="15"/>
      <c r="AH751" s="15"/>
      <c r="AL751" s="15"/>
      <c r="AP751" s="15"/>
      <c r="AT751" s="15"/>
      <c r="AX751" s="15"/>
      <c r="BB751" s="15"/>
    </row>
    <row r="752" spans="10:54" ht="12.75">
      <c r="J752" s="15"/>
      <c r="R752" s="15"/>
      <c r="V752" s="15"/>
      <c r="Z752" s="15"/>
      <c r="AD752" s="15"/>
      <c r="AH752" s="15"/>
      <c r="AL752" s="15"/>
      <c r="AP752" s="15"/>
      <c r="AT752" s="15"/>
      <c r="AX752" s="15"/>
      <c r="BB752" s="15"/>
    </row>
    <row r="753" spans="10:54" ht="12.75">
      <c r="J753" s="15"/>
      <c r="R753" s="15"/>
      <c r="V753" s="15"/>
      <c r="Z753" s="15"/>
      <c r="AD753" s="15"/>
      <c r="AH753" s="15"/>
      <c r="AL753" s="15"/>
      <c r="AP753" s="15"/>
      <c r="AT753" s="15"/>
      <c r="AX753" s="15"/>
      <c r="BB753" s="15"/>
    </row>
    <row r="754" spans="10:54" ht="12.75">
      <c r="J754" s="15"/>
      <c r="R754" s="15"/>
      <c r="V754" s="15"/>
      <c r="Z754" s="15"/>
      <c r="AD754" s="15"/>
      <c r="AH754" s="15"/>
      <c r="AL754" s="15"/>
      <c r="AP754" s="15"/>
      <c r="AT754" s="15"/>
      <c r="AX754" s="15"/>
      <c r="BB754" s="15"/>
    </row>
    <row r="755" spans="10:54" ht="12.75">
      <c r="J755" s="15"/>
      <c r="R755" s="15"/>
      <c r="V755" s="15"/>
      <c r="Z755" s="15"/>
      <c r="AD755" s="15"/>
      <c r="AH755" s="15"/>
      <c r="AL755" s="15"/>
      <c r="AP755" s="15"/>
      <c r="AT755" s="15"/>
      <c r="AX755" s="15"/>
      <c r="BB755" s="15"/>
    </row>
    <row r="756" spans="10:54" ht="12.75">
      <c r="J756" s="15"/>
      <c r="R756" s="15"/>
      <c r="V756" s="15"/>
      <c r="Z756" s="15"/>
      <c r="AD756" s="15"/>
      <c r="AH756" s="15"/>
      <c r="AL756" s="15"/>
      <c r="AP756" s="15"/>
      <c r="AT756" s="15"/>
      <c r="AX756" s="15"/>
      <c r="BB756" s="15"/>
    </row>
    <row r="757" spans="10:54" ht="12.75">
      <c r="J757" s="15"/>
      <c r="R757" s="15"/>
      <c r="V757" s="15"/>
      <c r="Z757" s="15"/>
      <c r="AD757" s="15"/>
      <c r="AH757" s="15"/>
      <c r="AL757" s="15"/>
      <c r="AP757" s="15"/>
      <c r="AT757" s="15"/>
      <c r="AX757" s="15"/>
      <c r="BB757" s="15"/>
    </row>
    <row r="758" spans="10:54" ht="12.75">
      <c r="J758" s="15"/>
      <c r="R758" s="15"/>
      <c r="V758" s="15"/>
      <c r="Z758" s="15"/>
      <c r="AD758" s="15"/>
      <c r="AH758" s="15"/>
      <c r="AL758" s="15"/>
      <c r="AP758" s="15"/>
      <c r="AT758" s="15"/>
      <c r="AX758" s="15"/>
      <c r="BB758" s="15"/>
    </row>
    <row r="759" spans="10:54" ht="12.75">
      <c r="J759" s="15"/>
      <c r="R759" s="15"/>
      <c r="V759" s="15"/>
      <c r="Z759" s="15"/>
      <c r="AD759" s="15"/>
      <c r="AH759" s="15"/>
      <c r="AL759" s="15"/>
      <c r="AP759" s="15"/>
      <c r="AT759" s="15"/>
      <c r="AX759" s="15"/>
      <c r="BB759" s="15"/>
    </row>
    <row r="760" spans="10:54" ht="12.75">
      <c r="J760" s="15"/>
      <c r="R760" s="15"/>
      <c r="V760" s="15"/>
      <c r="Z760" s="15"/>
      <c r="AD760" s="15"/>
      <c r="AH760" s="15"/>
      <c r="AL760" s="15"/>
      <c r="AP760" s="15"/>
      <c r="AT760" s="15"/>
      <c r="AX760" s="15"/>
      <c r="BB760" s="15"/>
    </row>
    <row r="761" spans="10:54" ht="12.75">
      <c r="J761" s="15"/>
      <c r="R761" s="15"/>
      <c r="V761" s="15"/>
      <c r="Z761" s="15"/>
      <c r="AD761" s="15"/>
      <c r="AH761" s="15"/>
      <c r="AL761" s="15"/>
      <c r="AP761" s="15"/>
      <c r="AT761" s="15"/>
      <c r="AX761" s="15"/>
      <c r="BB761" s="15"/>
    </row>
    <row r="762" spans="10:54" ht="12.75">
      <c r="J762" s="15"/>
      <c r="R762" s="15"/>
      <c r="V762" s="15"/>
      <c r="Z762" s="15"/>
      <c r="AD762" s="15"/>
      <c r="AH762" s="15"/>
      <c r="AL762" s="15"/>
      <c r="AP762" s="15"/>
      <c r="AT762" s="15"/>
      <c r="AX762" s="15"/>
      <c r="BB762" s="15"/>
    </row>
    <row r="763" spans="10:54" ht="12.75">
      <c r="J763" s="15"/>
      <c r="R763" s="15"/>
      <c r="V763" s="15"/>
      <c r="Z763" s="15"/>
      <c r="AD763" s="15"/>
      <c r="AH763" s="15"/>
      <c r="AL763" s="15"/>
      <c r="AP763" s="15"/>
      <c r="AT763" s="15"/>
      <c r="AX763" s="15"/>
      <c r="BB763" s="15"/>
    </row>
    <row r="764" spans="10:54" ht="12.75">
      <c r="J764" s="15"/>
      <c r="R764" s="15"/>
      <c r="V764" s="15"/>
      <c r="Z764" s="15"/>
      <c r="AD764" s="15"/>
      <c r="AH764" s="15"/>
      <c r="AL764" s="15"/>
      <c r="AP764" s="15"/>
      <c r="AT764" s="15"/>
      <c r="AX764" s="15"/>
      <c r="BB764" s="15"/>
    </row>
    <row r="765" spans="10:54" ht="12.75">
      <c r="J765" s="15"/>
      <c r="R765" s="15"/>
      <c r="V765" s="15"/>
      <c r="Z765" s="15"/>
      <c r="AD765" s="15"/>
      <c r="AH765" s="15"/>
      <c r="AL765" s="15"/>
      <c r="AP765" s="15"/>
      <c r="AT765" s="15"/>
      <c r="AX765" s="15"/>
      <c r="BB765" s="15"/>
    </row>
    <row r="766" spans="10:54" ht="12.75">
      <c r="J766" s="15"/>
      <c r="R766" s="15"/>
      <c r="V766" s="15"/>
      <c r="Z766" s="15"/>
      <c r="AD766" s="15"/>
      <c r="AH766" s="15"/>
      <c r="AL766" s="15"/>
      <c r="AP766" s="15"/>
      <c r="AT766" s="15"/>
      <c r="AX766" s="15"/>
      <c r="BB766" s="15"/>
    </row>
    <row r="767" spans="10:54" ht="12.75">
      <c r="J767" s="15"/>
      <c r="R767" s="15"/>
      <c r="V767" s="15"/>
      <c r="Z767" s="15"/>
      <c r="AD767" s="15"/>
      <c r="AH767" s="15"/>
      <c r="AL767" s="15"/>
      <c r="AP767" s="15"/>
      <c r="AT767" s="15"/>
      <c r="AX767" s="15"/>
      <c r="BB767" s="15"/>
    </row>
    <row r="768" spans="10:54" ht="12.75">
      <c r="J768" s="15"/>
      <c r="R768" s="15"/>
      <c r="V768" s="15"/>
      <c r="Z768" s="15"/>
      <c r="AD768" s="15"/>
      <c r="AH768" s="15"/>
      <c r="AL768" s="15"/>
      <c r="AP768" s="15"/>
      <c r="AT768" s="15"/>
      <c r="AX768" s="15"/>
      <c r="BB768" s="15"/>
    </row>
    <row r="769" spans="10:54" ht="12.75">
      <c r="J769" s="15"/>
      <c r="R769" s="15"/>
      <c r="V769" s="15"/>
      <c r="Z769" s="15"/>
      <c r="AD769" s="15"/>
      <c r="AH769" s="15"/>
      <c r="AL769" s="15"/>
      <c r="AP769" s="15"/>
      <c r="AT769" s="15"/>
      <c r="AX769" s="15"/>
      <c r="BB769" s="15"/>
    </row>
    <row r="770" spans="10:54" ht="12.75">
      <c r="J770" s="15"/>
      <c r="R770" s="15"/>
      <c r="V770" s="15"/>
      <c r="Z770" s="15"/>
      <c r="AD770" s="15"/>
      <c r="AH770" s="15"/>
      <c r="AL770" s="15"/>
      <c r="AP770" s="15"/>
      <c r="AT770" s="15"/>
      <c r="AX770" s="15"/>
      <c r="BB770" s="15"/>
    </row>
    <row r="771" spans="10:54" ht="12.75">
      <c r="J771" s="15"/>
      <c r="R771" s="15"/>
      <c r="V771" s="15"/>
      <c r="Z771" s="15"/>
      <c r="AD771" s="15"/>
      <c r="AH771" s="15"/>
      <c r="AL771" s="15"/>
      <c r="AP771" s="15"/>
      <c r="AT771" s="15"/>
      <c r="AX771" s="15"/>
      <c r="BB771" s="15"/>
    </row>
    <row r="772" spans="10:54" ht="12.75">
      <c r="J772" s="15"/>
      <c r="R772" s="15"/>
      <c r="V772" s="15"/>
      <c r="Z772" s="15"/>
      <c r="AD772" s="15"/>
      <c r="AH772" s="15"/>
      <c r="AL772" s="15"/>
      <c r="AP772" s="15"/>
      <c r="AT772" s="15"/>
      <c r="AX772" s="15"/>
      <c r="BB772" s="15"/>
    </row>
    <row r="773" spans="10:54" ht="12.75">
      <c r="J773" s="15"/>
      <c r="R773" s="15"/>
      <c r="V773" s="15"/>
      <c r="Z773" s="15"/>
      <c r="AD773" s="15"/>
      <c r="AH773" s="15"/>
      <c r="AL773" s="15"/>
      <c r="AP773" s="15"/>
      <c r="AT773" s="15"/>
      <c r="AX773" s="15"/>
      <c r="BB773" s="15"/>
    </row>
    <row r="774" spans="10:54" ht="12.75">
      <c r="J774" s="15"/>
      <c r="R774" s="15"/>
      <c r="V774" s="15"/>
      <c r="Z774" s="15"/>
      <c r="AD774" s="15"/>
      <c r="AH774" s="15"/>
      <c r="AL774" s="15"/>
      <c r="AP774" s="15"/>
      <c r="AT774" s="15"/>
      <c r="AX774" s="15"/>
      <c r="BB774" s="15"/>
    </row>
    <row r="775" spans="10:54" ht="12.75">
      <c r="J775" s="15"/>
      <c r="R775" s="15"/>
      <c r="V775" s="15"/>
      <c r="Z775" s="15"/>
      <c r="AD775" s="15"/>
      <c r="AH775" s="15"/>
      <c r="AL775" s="15"/>
      <c r="AP775" s="15"/>
      <c r="AT775" s="15"/>
      <c r="AX775" s="15"/>
      <c r="BB775" s="15"/>
    </row>
    <row r="776" spans="10:54" ht="12.75">
      <c r="J776" s="15"/>
      <c r="R776" s="15"/>
      <c r="V776" s="15"/>
      <c r="Z776" s="15"/>
      <c r="AD776" s="15"/>
      <c r="AH776" s="15"/>
      <c r="AL776" s="15"/>
      <c r="AP776" s="15"/>
      <c r="AT776" s="15"/>
      <c r="AX776" s="15"/>
      <c r="BB776" s="15"/>
    </row>
    <row r="777" spans="10:54" ht="12.75">
      <c r="J777" s="15"/>
      <c r="R777" s="15"/>
      <c r="V777" s="15"/>
      <c r="Z777" s="15"/>
      <c r="AD777" s="15"/>
      <c r="AH777" s="15"/>
      <c r="AL777" s="15"/>
      <c r="AP777" s="15"/>
      <c r="AT777" s="15"/>
      <c r="AX777" s="15"/>
      <c r="BB777" s="15"/>
    </row>
    <row r="778" spans="10:54" ht="12.75">
      <c r="J778" s="15"/>
      <c r="R778" s="15"/>
      <c r="V778" s="15"/>
      <c r="Z778" s="15"/>
      <c r="AD778" s="15"/>
      <c r="AH778" s="15"/>
      <c r="AL778" s="15"/>
      <c r="AP778" s="15"/>
      <c r="AT778" s="15"/>
      <c r="AX778" s="15"/>
      <c r="BB778" s="15"/>
    </row>
    <row r="779" spans="10:54" ht="12.75">
      <c r="J779" s="15"/>
      <c r="R779" s="15"/>
      <c r="V779" s="15"/>
      <c r="Z779" s="15"/>
      <c r="AD779" s="15"/>
      <c r="AH779" s="15"/>
      <c r="AL779" s="15"/>
      <c r="AP779" s="15"/>
      <c r="AT779" s="15"/>
      <c r="AX779" s="15"/>
      <c r="BB779" s="15"/>
    </row>
    <row r="780" spans="10:54" ht="12.75">
      <c r="J780" s="15"/>
      <c r="R780" s="15"/>
      <c r="V780" s="15"/>
      <c r="Z780" s="15"/>
      <c r="AD780" s="15"/>
      <c r="AH780" s="15"/>
      <c r="AL780" s="15"/>
      <c r="AP780" s="15"/>
      <c r="AT780" s="15"/>
      <c r="AX780" s="15"/>
      <c r="BB780" s="15"/>
    </row>
    <row r="781" spans="10:54" ht="12.75">
      <c r="J781" s="15"/>
      <c r="R781" s="15"/>
      <c r="V781" s="15"/>
      <c r="Z781" s="15"/>
      <c r="AD781" s="15"/>
      <c r="AH781" s="15"/>
      <c r="AL781" s="15"/>
      <c r="AP781" s="15"/>
      <c r="AT781" s="15"/>
      <c r="AX781" s="15"/>
      <c r="BB781" s="15"/>
    </row>
    <row r="782" spans="10:54" ht="12.75">
      <c r="J782" s="15"/>
      <c r="R782" s="15"/>
      <c r="V782" s="15"/>
      <c r="Z782" s="15"/>
      <c r="AD782" s="15"/>
      <c r="AH782" s="15"/>
      <c r="AL782" s="15"/>
      <c r="AP782" s="15"/>
      <c r="AT782" s="15"/>
      <c r="AX782" s="15"/>
      <c r="BB782" s="15"/>
    </row>
    <row r="783" spans="10:54" ht="12.75">
      <c r="J783" s="15"/>
      <c r="R783" s="15"/>
      <c r="V783" s="15"/>
      <c r="Z783" s="15"/>
      <c r="AD783" s="15"/>
      <c r="AH783" s="15"/>
      <c r="AL783" s="15"/>
      <c r="AP783" s="15"/>
      <c r="AT783" s="15"/>
      <c r="AX783" s="15"/>
      <c r="BB783" s="15"/>
    </row>
    <row r="784" spans="10:54" ht="12.75">
      <c r="J784" s="15"/>
      <c r="R784" s="15"/>
      <c r="V784" s="15"/>
      <c r="Z784" s="15"/>
      <c r="AD784" s="15"/>
      <c r="AH784" s="15"/>
      <c r="AL784" s="15"/>
      <c r="AP784" s="15"/>
      <c r="AT784" s="15"/>
      <c r="AX784" s="15"/>
      <c r="BB784" s="15"/>
    </row>
    <row r="785" spans="10:54" ht="12.75">
      <c r="J785" s="15"/>
      <c r="R785" s="15"/>
      <c r="V785" s="15"/>
      <c r="Z785" s="15"/>
      <c r="AD785" s="15"/>
      <c r="AH785" s="15"/>
      <c r="AL785" s="15"/>
      <c r="AP785" s="15"/>
      <c r="AT785" s="15"/>
      <c r="AX785" s="15"/>
      <c r="BB785" s="15"/>
    </row>
    <row r="786" spans="10:54" ht="12.75">
      <c r="J786" s="15"/>
      <c r="R786" s="15"/>
      <c r="V786" s="15"/>
      <c r="Z786" s="15"/>
      <c r="AD786" s="15"/>
      <c r="AH786" s="15"/>
      <c r="AL786" s="15"/>
      <c r="AP786" s="15"/>
      <c r="AT786" s="15"/>
      <c r="AX786" s="15"/>
      <c r="BB786" s="15"/>
    </row>
    <row r="787" spans="10:54" ht="12.75">
      <c r="J787" s="15"/>
      <c r="R787" s="15"/>
      <c r="V787" s="15"/>
      <c r="Z787" s="15"/>
      <c r="AD787" s="15"/>
      <c r="AH787" s="15"/>
      <c r="AL787" s="15"/>
      <c r="AP787" s="15"/>
      <c r="AT787" s="15"/>
      <c r="AX787" s="15"/>
      <c r="BB787" s="15"/>
    </row>
    <row r="788" spans="10:54" ht="12.75">
      <c r="J788" s="15"/>
      <c r="R788" s="15"/>
      <c r="V788" s="15"/>
      <c r="Z788" s="15"/>
      <c r="AD788" s="15"/>
      <c r="AH788" s="15"/>
      <c r="AL788" s="15"/>
      <c r="AP788" s="15"/>
      <c r="AT788" s="15"/>
      <c r="AX788" s="15"/>
      <c r="BB788" s="15"/>
    </row>
    <row r="789" spans="10:54" ht="12.75">
      <c r="J789" s="15"/>
      <c r="R789" s="15"/>
      <c r="V789" s="15"/>
      <c r="Z789" s="15"/>
      <c r="AD789" s="15"/>
      <c r="AH789" s="15"/>
      <c r="AL789" s="15"/>
      <c r="AP789" s="15"/>
      <c r="AT789" s="15"/>
      <c r="AX789" s="15"/>
      <c r="BB789" s="15"/>
    </row>
    <row r="790" spans="10:54" ht="12.75">
      <c r="J790" s="15"/>
      <c r="R790" s="15"/>
      <c r="V790" s="15"/>
      <c r="Z790" s="15"/>
      <c r="AD790" s="15"/>
      <c r="AH790" s="15"/>
      <c r="AL790" s="15"/>
      <c r="AP790" s="15"/>
      <c r="AT790" s="15"/>
      <c r="AX790" s="15"/>
      <c r="BB790" s="15"/>
    </row>
    <row r="791" spans="10:54" ht="12.75">
      <c r="J791" s="15"/>
      <c r="R791" s="15"/>
      <c r="V791" s="15"/>
      <c r="Z791" s="15"/>
      <c r="AD791" s="15"/>
      <c r="AH791" s="15"/>
      <c r="AL791" s="15"/>
      <c r="AP791" s="15"/>
      <c r="AT791" s="15"/>
      <c r="AX791" s="15"/>
      <c r="BB791" s="15"/>
    </row>
    <row r="792" spans="10:54" ht="12.75">
      <c r="J792" s="15"/>
      <c r="R792" s="15"/>
      <c r="V792" s="15"/>
      <c r="Z792" s="15"/>
      <c r="AD792" s="15"/>
      <c r="AH792" s="15"/>
      <c r="AL792" s="15"/>
      <c r="AP792" s="15"/>
      <c r="AT792" s="15"/>
      <c r="AX792" s="15"/>
      <c r="BB792" s="15"/>
    </row>
    <row r="793" spans="10:54" ht="12.75">
      <c r="J793" s="15"/>
      <c r="R793" s="15"/>
      <c r="V793" s="15"/>
      <c r="Z793" s="15"/>
      <c r="AD793" s="15"/>
      <c r="AH793" s="15"/>
      <c r="AL793" s="15"/>
      <c r="AP793" s="15"/>
      <c r="AT793" s="15"/>
      <c r="AX793" s="15"/>
      <c r="BB793" s="15"/>
    </row>
    <row r="794" spans="10:54" ht="12.75">
      <c r="J794" s="15"/>
      <c r="R794" s="15"/>
      <c r="V794" s="15"/>
      <c r="Z794" s="15"/>
      <c r="AD794" s="15"/>
      <c r="AH794" s="15"/>
      <c r="AL794" s="15"/>
      <c r="AP794" s="15"/>
      <c r="AT794" s="15"/>
      <c r="AX794" s="15"/>
      <c r="BB794" s="15"/>
    </row>
    <row r="795" spans="10:54" ht="12.75">
      <c r="J795" s="15"/>
      <c r="R795" s="15"/>
      <c r="V795" s="15"/>
      <c r="Z795" s="15"/>
      <c r="AD795" s="15"/>
      <c r="AH795" s="15"/>
      <c r="AL795" s="15"/>
      <c r="AP795" s="15"/>
      <c r="AT795" s="15"/>
      <c r="AX795" s="15"/>
      <c r="BB795" s="15"/>
    </row>
    <row r="796" spans="10:54" ht="12.75">
      <c r="J796" s="15"/>
      <c r="R796" s="15"/>
      <c r="V796" s="15"/>
      <c r="Z796" s="15"/>
      <c r="AD796" s="15"/>
      <c r="AH796" s="15"/>
      <c r="AL796" s="15"/>
      <c r="AP796" s="15"/>
      <c r="AT796" s="15"/>
      <c r="AX796" s="15"/>
      <c r="BB796" s="15"/>
    </row>
    <row r="797" spans="10:54" ht="12.75">
      <c r="J797" s="15"/>
      <c r="R797" s="15"/>
      <c r="V797" s="15"/>
      <c r="Z797" s="15"/>
      <c r="AD797" s="15"/>
      <c r="AH797" s="15"/>
      <c r="AL797" s="15"/>
      <c r="AP797" s="15"/>
      <c r="AT797" s="15"/>
      <c r="AX797" s="15"/>
      <c r="BB797" s="15"/>
    </row>
    <row r="798" spans="10:54" ht="12.75">
      <c r="J798" s="15"/>
      <c r="R798" s="15"/>
      <c r="V798" s="15"/>
      <c r="Z798" s="15"/>
      <c r="AD798" s="15"/>
      <c r="AH798" s="15"/>
      <c r="AL798" s="15"/>
      <c r="AP798" s="15"/>
      <c r="AT798" s="15"/>
      <c r="AX798" s="15"/>
      <c r="BB798" s="15"/>
    </row>
    <row r="799" spans="10:54" ht="12.75">
      <c r="J799" s="15"/>
      <c r="R799" s="15"/>
      <c r="V799" s="15"/>
      <c r="Z799" s="15"/>
      <c r="AD799" s="15"/>
      <c r="AH799" s="15"/>
      <c r="AL799" s="15"/>
      <c r="AP799" s="15"/>
      <c r="AT799" s="15"/>
      <c r="AX799" s="15"/>
      <c r="BB799" s="15"/>
    </row>
    <row r="800" spans="10:54" ht="12.75">
      <c r="J800" s="15"/>
      <c r="R800" s="15"/>
      <c r="V800" s="15"/>
      <c r="Z800" s="15"/>
      <c r="AD800" s="15"/>
      <c r="AH800" s="15"/>
      <c r="AL800" s="15"/>
      <c r="AP800" s="15"/>
      <c r="AT800" s="15"/>
      <c r="AX800" s="15"/>
      <c r="BB800" s="15"/>
    </row>
    <row r="801" spans="10:54" ht="12.75">
      <c r="J801" s="15"/>
      <c r="R801" s="15"/>
      <c r="V801" s="15"/>
      <c r="Z801" s="15"/>
      <c r="AD801" s="15"/>
      <c r="AH801" s="15"/>
      <c r="AL801" s="15"/>
      <c r="AP801" s="15"/>
      <c r="AT801" s="15"/>
      <c r="AX801" s="15"/>
      <c r="BB801" s="15"/>
    </row>
    <row r="802" spans="10:54" ht="12.75">
      <c r="J802" s="15"/>
      <c r="R802" s="15"/>
      <c r="V802" s="15"/>
      <c r="Z802" s="15"/>
      <c r="AD802" s="15"/>
      <c r="AH802" s="15"/>
      <c r="AL802" s="15"/>
      <c r="AP802" s="15"/>
      <c r="AT802" s="15"/>
      <c r="AX802" s="15"/>
      <c r="BB802" s="15"/>
    </row>
    <row r="803" spans="10:54" ht="12.75">
      <c r="J803" s="15"/>
      <c r="R803" s="15"/>
      <c r="V803" s="15"/>
      <c r="Z803" s="15"/>
      <c r="AD803" s="15"/>
      <c r="AH803" s="15"/>
      <c r="AL803" s="15"/>
      <c r="AP803" s="15"/>
      <c r="AT803" s="15"/>
      <c r="AX803" s="15"/>
      <c r="BB803" s="15"/>
    </row>
    <row r="804" spans="10:54" ht="12.75">
      <c r="J804" s="15"/>
      <c r="R804" s="15"/>
      <c r="V804" s="15"/>
      <c r="Z804" s="15"/>
      <c r="AD804" s="15"/>
      <c r="AH804" s="15"/>
      <c r="AL804" s="15"/>
      <c r="AP804" s="15"/>
      <c r="AT804" s="15"/>
      <c r="AX804" s="15"/>
      <c r="BB804" s="15"/>
    </row>
    <row r="805" spans="10:54" ht="12.75">
      <c r="J805" s="15"/>
      <c r="R805" s="15"/>
      <c r="V805" s="15"/>
      <c r="Z805" s="15"/>
      <c r="AD805" s="15"/>
      <c r="AH805" s="15"/>
      <c r="AL805" s="15"/>
      <c r="AP805" s="15"/>
      <c r="AT805" s="15"/>
      <c r="AX805" s="15"/>
      <c r="BB805" s="15"/>
    </row>
    <row r="806" spans="10:54" ht="12.75">
      <c r="J806" s="15"/>
      <c r="R806" s="15"/>
      <c r="V806" s="15"/>
      <c r="Z806" s="15"/>
      <c r="AD806" s="15"/>
      <c r="AH806" s="15"/>
      <c r="AL806" s="15"/>
      <c r="AP806" s="15"/>
      <c r="AT806" s="15"/>
      <c r="AX806" s="15"/>
      <c r="BB806" s="15"/>
    </row>
    <row r="807" spans="10:54" ht="12.75">
      <c r="J807" s="15"/>
      <c r="R807" s="15"/>
      <c r="V807" s="15"/>
      <c r="Z807" s="15"/>
      <c r="AD807" s="15"/>
      <c r="AH807" s="15"/>
      <c r="AL807" s="15"/>
      <c r="AP807" s="15"/>
      <c r="AT807" s="15"/>
      <c r="AX807" s="15"/>
      <c r="BB807" s="15"/>
    </row>
    <row r="808" spans="10:54" ht="12.75">
      <c r="J808" s="15"/>
      <c r="R808" s="15"/>
      <c r="V808" s="15"/>
      <c r="Z808" s="15"/>
      <c r="AD808" s="15"/>
      <c r="AH808" s="15"/>
      <c r="AL808" s="15"/>
      <c r="AP808" s="15"/>
      <c r="AT808" s="15"/>
      <c r="AX808" s="15"/>
      <c r="BB808" s="15"/>
    </row>
    <row r="809" spans="10:54" ht="12.75">
      <c r="J809" s="15"/>
      <c r="R809" s="15"/>
      <c r="V809" s="15"/>
      <c r="Z809" s="15"/>
      <c r="AD809" s="15"/>
      <c r="AH809" s="15"/>
      <c r="AL809" s="15"/>
      <c r="AP809" s="15"/>
      <c r="AT809" s="15"/>
      <c r="AX809" s="15"/>
      <c r="BB809" s="15"/>
    </row>
    <row r="810" spans="10:54" ht="12.75">
      <c r="J810" s="15"/>
      <c r="R810" s="15"/>
      <c r="V810" s="15"/>
      <c r="Z810" s="15"/>
      <c r="AD810" s="15"/>
      <c r="AH810" s="15"/>
      <c r="AL810" s="15"/>
      <c r="AP810" s="15"/>
      <c r="AT810" s="15"/>
      <c r="AX810" s="15"/>
      <c r="BB810" s="15"/>
    </row>
    <row r="811" spans="10:54" ht="12.75">
      <c r="J811" s="15"/>
      <c r="R811" s="15"/>
      <c r="V811" s="15"/>
      <c r="Z811" s="15"/>
      <c r="AD811" s="15"/>
      <c r="AH811" s="15"/>
      <c r="AL811" s="15"/>
      <c r="AP811" s="15"/>
      <c r="AT811" s="15"/>
      <c r="AX811" s="15"/>
      <c r="BB811" s="15"/>
    </row>
    <row r="812" spans="10:54" ht="12.75">
      <c r="J812" s="15"/>
      <c r="R812" s="15"/>
      <c r="V812" s="15"/>
      <c r="Z812" s="15"/>
      <c r="AD812" s="15"/>
      <c r="AH812" s="15"/>
      <c r="AL812" s="15"/>
      <c r="AP812" s="15"/>
      <c r="AT812" s="15"/>
      <c r="AX812" s="15"/>
      <c r="BB812" s="15"/>
    </row>
    <row r="813" spans="10:54" ht="12.75">
      <c r="J813" s="15"/>
      <c r="R813" s="15"/>
      <c r="V813" s="15"/>
      <c r="Z813" s="15"/>
      <c r="AD813" s="15"/>
      <c r="AH813" s="15"/>
      <c r="AL813" s="15"/>
      <c r="AP813" s="15"/>
      <c r="AT813" s="15"/>
      <c r="AX813" s="15"/>
      <c r="BB813" s="15"/>
    </row>
    <row r="814" spans="10:54" ht="12.75">
      <c r="J814" s="15"/>
      <c r="R814" s="15"/>
      <c r="V814" s="15"/>
      <c r="Z814" s="15"/>
      <c r="AD814" s="15"/>
      <c r="AH814" s="15"/>
      <c r="AL814" s="15"/>
      <c r="AP814" s="15"/>
      <c r="AT814" s="15"/>
      <c r="AX814" s="15"/>
      <c r="BB814" s="15"/>
    </row>
    <row r="815" spans="10:54" ht="12.75">
      <c r="J815" s="15"/>
      <c r="R815" s="15"/>
      <c r="V815" s="15"/>
      <c r="Z815" s="15"/>
      <c r="AD815" s="15"/>
      <c r="AH815" s="15"/>
      <c r="AL815" s="15"/>
      <c r="AP815" s="15"/>
      <c r="AT815" s="15"/>
      <c r="AX815" s="15"/>
      <c r="BB815" s="15"/>
    </row>
    <row r="816" spans="10:54" ht="12.75">
      <c r="J816" s="15"/>
      <c r="R816" s="15"/>
      <c r="V816" s="15"/>
      <c r="Z816" s="15"/>
      <c r="AD816" s="15"/>
      <c r="AH816" s="15"/>
      <c r="AL816" s="15"/>
      <c r="AP816" s="15"/>
      <c r="AT816" s="15"/>
      <c r="AX816" s="15"/>
      <c r="BB816" s="15"/>
    </row>
    <row r="817" spans="10:54" ht="12.75">
      <c r="J817" s="15"/>
      <c r="R817" s="15"/>
      <c r="V817" s="15"/>
      <c r="Z817" s="15"/>
      <c r="AD817" s="15"/>
      <c r="AH817" s="15"/>
      <c r="AL817" s="15"/>
      <c r="AP817" s="15"/>
      <c r="AT817" s="15"/>
      <c r="AX817" s="15"/>
      <c r="BB817" s="15"/>
    </row>
    <row r="818" spans="10:54" ht="12.75">
      <c r="J818" s="15"/>
      <c r="R818" s="15"/>
      <c r="V818" s="15"/>
      <c r="Z818" s="15"/>
      <c r="AD818" s="15"/>
      <c r="AH818" s="15"/>
      <c r="AL818" s="15"/>
      <c r="AP818" s="15"/>
      <c r="AT818" s="15"/>
      <c r="AX818" s="15"/>
      <c r="BB818" s="15"/>
    </row>
    <row r="819" spans="10:54" ht="12.75">
      <c r="J819" s="15"/>
      <c r="R819" s="15"/>
      <c r="V819" s="15"/>
      <c r="Z819" s="15"/>
      <c r="AD819" s="15"/>
      <c r="AH819" s="15"/>
      <c r="AL819" s="15"/>
      <c r="AP819" s="15"/>
      <c r="AT819" s="15"/>
      <c r="AX819" s="15"/>
      <c r="BB819" s="15"/>
    </row>
    <row r="820" spans="10:54" ht="12.75">
      <c r="J820" s="15"/>
      <c r="R820" s="15"/>
      <c r="V820" s="15"/>
      <c r="Z820" s="15"/>
      <c r="AD820" s="15"/>
      <c r="AH820" s="15"/>
      <c r="AL820" s="15"/>
      <c r="AP820" s="15"/>
      <c r="AT820" s="15"/>
      <c r="AX820" s="15"/>
      <c r="BB820" s="15"/>
    </row>
    <row r="821" spans="10:54" ht="12.75">
      <c r="J821" s="15"/>
      <c r="R821" s="15"/>
      <c r="V821" s="15"/>
      <c r="Z821" s="15"/>
      <c r="AD821" s="15"/>
      <c r="AH821" s="15"/>
      <c r="AL821" s="15"/>
      <c r="AP821" s="15"/>
      <c r="AT821" s="15"/>
      <c r="AX821" s="15"/>
      <c r="BB821" s="15"/>
    </row>
    <row r="822" spans="10:54" ht="12.75">
      <c r="J822" s="15"/>
      <c r="R822" s="15"/>
      <c r="V822" s="15"/>
      <c r="Z822" s="15"/>
      <c r="AD822" s="15"/>
      <c r="AH822" s="15"/>
      <c r="AL822" s="15"/>
      <c r="AP822" s="15"/>
      <c r="AT822" s="15"/>
      <c r="AX822" s="15"/>
      <c r="BB822" s="15"/>
    </row>
    <row r="823" spans="10:54" ht="12.75">
      <c r="J823" s="15"/>
      <c r="R823" s="15"/>
      <c r="V823" s="15"/>
      <c r="Z823" s="15"/>
      <c r="AD823" s="15"/>
      <c r="AH823" s="15"/>
      <c r="AL823" s="15"/>
      <c r="AP823" s="15"/>
      <c r="AT823" s="15"/>
      <c r="AX823" s="15"/>
      <c r="BB823" s="15"/>
    </row>
    <row r="824" spans="10:54" ht="12.75">
      <c r="J824" s="15"/>
      <c r="R824" s="15"/>
      <c r="V824" s="15"/>
      <c r="Z824" s="15"/>
      <c r="AD824" s="15"/>
      <c r="AH824" s="15"/>
      <c r="AL824" s="15"/>
      <c r="AP824" s="15"/>
      <c r="AT824" s="15"/>
      <c r="AX824" s="15"/>
      <c r="BB824" s="15"/>
    </row>
    <row r="825" spans="10:54" ht="12.75">
      <c r="J825" s="15"/>
      <c r="R825" s="15"/>
      <c r="V825" s="15"/>
      <c r="Z825" s="15"/>
      <c r="AD825" s="15"/>
      <c r="AH825" s="15"/>
      <c r="AL825" s="15"/>
      <c r="AP825" s="15"/>
      <c r="AT825" s="15"/>
      <c r="AX825" s="15"/>
      <c r="BB825" s="15"/>
    </row>
    <row r="826" spans="10:54" ht="12.75">
      <c r="J826" s="15"/>
      <c r="R826" s="15"/>
      <c r="V826" s="15"/>
      <c r="Z826" s="15"/>
      <c r="AD826" s="15"/>
      <c r="AH826" s="15"/>
      <c r="AL826" s="15"/>
      <c r="AP826" s="15"/>
      <c r="AT826" s="15"/>
      <c r="AX826" s="15"/>
      <c r="BB826" s="15"/>
    </row>
    <row r="827" spans="10:54" ht="12.75">
      <c r="J827" s="15"/>
      <c r="R827" s="15"/>
      <c r="V827" s="15"/>
      <c r="Z827" s="15"/>
      <c r="AD827" s="15"/>
      <c r="AH827" s="15"/>
      <c r="AL827" s="15"/>
      <c r="AP827" s="15"/>
      <c r="AT827" s="15"/>
      <c r="AX827" s="15"/>
      <c r="BB827" s="15"/>
    </row>
    <row r="828" spans="10:54" ht="12.75">
      <c r="J828" s="15"/>
      <c r="R828" s="15"/>
      <c r="V828" s="15"/>
      <c r="Z828" s="15"/>
      <c r="AD828" s="15"/>
      <c r="AH828" s="15"/>
      <c r="AL828" s="15"/>
      <c r="AP828" s="15"/>
      <c r="AT828" s="15"/>
      <c r="AX828" s="15"/>
      <c r="BB828" s="15"/>
    </row>
    <row r="829" spans="10:54" ht="12.75">
      <c r="J829" s="15"/>
      <c r="R829" s="15"/>
      <c r="V829" s="15"/>
      <c r="Z829" s="15"/>
      <c r="AD829" s="15"/>
      <c r="AH829" s="15"/>
      <c r="AL829" s="15"/>
      <c r="AP829" s="15"/>
      <c r="AT829" s="15"/>
      <c r="AX829" s="15"/>
      <c r="BB829" s="15"/>
    </row>
    <row r="830" spans="10:54" ht="12.75">
      <c r="J830" s="15"/>
      <c r="R830" s="15"/>
      <c r="V830" s="15"/>
      <c r="Z830" s="15"/>
      <c r="AD830" s="15"/>
      <c r="AH830" s="15"/>
      <c r="AL830" s="15"/>
      <c r="AP830" s="15"/>
      <c r="AT830" s="15"/>
      <c r="AX830" s="15"/>
      <c r="BB830" s="15"/>
    </row>
    <row r="831" spans="10:54" ht="12.75">
      <c r="J831" s="15"/>
      <c r="R831" s="15"/>
      <c r="V831" s="15"/>
      <c r="Z831" s="15"/>
      <c r="AD831" s="15"/>
      <c r="AH831" s="15"/>
      <c r="AL831" s="15"/>
      <c r="AP831" s="15"/>
      <c r="AT831" s="15"/>
      <c r="AX831" s="15"/>
      <c r="BB831" s="15"/>
    </row>
    <row r="832" spans="10:54" ht="12.75">
      <c r="J832" s="15"/>
      <c r="R832" s="15"/>
      <c r="V832" s="15"/>
      <c r="Z832" s="15"/>
      <c r="AD832" s="15"/>
      <c r="AH832" s="15"/>
      <c r="AL832" s="15"/>
      <c r="AP832" s="15"/>
      <c r="AT832" s="15"/>
      <c r="AX832" s="15"/>
      <c r="BB832" s="15"/>
    </row>
    <row r="833" spans="10:54" ht="12.75">
      <c r="J833" s="15"/>
      <c r="R833" s="15"/>
      <c r="V833" s="15"/>
      <c r="Z833" s="15"/>
      <c r="AD833" s="15"/>
      <c r="AH833" s="15"/>
      <c r="AL833" s="15"/>
      <c r="AP833" s="15"/>
      <c r="AT833" s="15"/>
      <c r="AX833" s="15"/>
      <c r="BB833" s="15"/>
    </row>
    <row r="834" spans="10:54" ht="12.75">
      <c r="J834" s="15"/>
      <c r="R834" s="15"/>
      <c r="V834" s="15"/>
      <c r="Z834" s="15"/>
      <c r="AD834" s="15"/>
      <c r="AH834" s="15"/>
      <c r="AL834" s="15"/>
      <c r="AP834" s="15"/>
      <c r="AT834" s="15"/>
      <c r="AX834" s="15"/>
      <c r="BB834" s="15"/>
    </row>
    <row r="835" spans="10:54" ht="12.75">
      <c r="J835" s="15"/>
      <c r="R835" s="15"/>
      <c r="V835" s="15"/>
      <c r="Z835" s="15"/>
      <c r="AD835" s="15"/>
      <c r="AH835" s="15"/>
      <c r="AL835" s="15"/>
      <c r="AP835" s="15"/>
      <c r="AT835" s="15"/>
      <c r="AX835" s="15"/>
      <c r="BB835" s="15"/>
    </row>
    <row r="836" spans="10:54" ht="12.75">
      <c r="J836" s="15"/>
      <c r="R836" s="15"/>
      <c r="V836" s="15"/>
      <c r="Z836" s="15"/>
      <c r="AD836" s="15"/>
      <c r="AH836" s="15"/>
      <c r="AL836" s="15"/>
      <c r="AP836" s="15"/>
      <c r="AT836" s="15"/>
      <c r="AX836" s="15"/>
      <c r="BB836" s="15"/>
    </row>
    <row r="837" spans="10:54" ht="12.75">
      <c r="J837" s="15"/>
      <c r="R837" s="15"/>
      <c r="V837" s="15"/>
      <c r="Z837" s="15"/>
      <c r="AD837" s="15"/>
      <c r="AH837" s="15"/>
      <c r="AL837" s="15"/>
      <c r="AP837" s="15"/>
      <c r="AT837" s="15"/>
      <c r="AX837" s="15"/>
      <c r="BB837" s="15"/>
    </row>
    <row r="838" spans="10:54" ht="12.75">
      <c r="J838" s="15"/>
      <c r="R838" s="15"/>
      <c r="V838" s="15"/>
      <c r="Z838" s="15"/>
      <c r="AD838" s="15"/>
      <c r="AH838" s="15"/>
      <c r="AL838" s="15"/>
      <c r="AP838" s="15"/>
      <c r="AT838" s="15"/>
      <c r="AX838" s="15"/>
      <c r="BB838" s="15"/>
    </row>
    <row r="839" spans="10:54" ht="12.75">
      <c r="J839" s="15"/>
      <c r="R839" s="15"/>
      <c r="V839" s="15"/>
      <c r="Z839" s="15"/>
      <c r="AD839" s="15"/>
      <c r="AH839" s="15"/>
      <c r="AL839" s="15"/>
      <c r="AP839" s="15"/>
      <c r="AT839" s="15"/>
      <c r="AX839" s="15"/>
      <c r="BB839" s="15"/>
    </row>
    <row r="840" spans="10:54" ht="12.75">
      <c r="J840" s="15"/>
      <c r="R840" s="15"/>
      <c r="V840" s="15"/>
      <c r="Z840" s="15"/>
      <c r="AD840" s="15"/>
      <c r="AH840" s="15"/>
      <c r="AL840" s="15"/>
      <c r="AP840" s="15"/>
      <c r="AT840" s="15"/>
      <c r="AX840" s="15"/>
      <c r="BB840" s="15"/>
    </row>
    <row r="841" spans="10:54" ht="12.75">
      <c r="J841" s="15"/>
      <c r="R841" s="15"/>
      <c r="V841" s="15"/>
      <c r="Z841" s="15"/>
      <c r="AD841" s="15"/>
      <c r="AH841" s="15"/>
      <c r="AL841" s="15"/>
      <c r="AP841" s="15"/>
      <c r="AT841" s="15"/>
      <c r="AX841" s="15"/>
      <c r="BB841" s="15"/>
    </row>
    <row r="842" spans="10:54" ht="12.75">
      <c r="J842" s="15"/>
      <c r="R842" s="15"/>
      <c r="V842" s="15"/>
      <c r="Z842" s="15"/>
      <c r="AD842" s="15"/>
      <c r="AH842" s="15"/>
      <c r="AL842" s="15"/>
      <c r="AP842" s="15"/>
      <c r="AT842" s="15"/>
      <c r="AX842" s="15"/>
      <c r="BB842" s="15"/>
    </row>
    <row r="843" spans="10:54" ht="12.75">
      <c r="J843" s="15"/>
      <c r="R843" s="15"/>
      <c r="V843" s="15"/>
      <c r="Z843" s="15"/>
      <c r="AD843" s="15"/>
      <c r="AH843" s="15"/>
      <c r="AL843" s="15"/>
      <c r="AP843" s="15"/>
      <c r="AT843" s="15"/>
      <c r="AX843" s="15"/>
      <c r="BB843" s="15"/>
    </row>
    <row r="844" spans="10:54" ht="12.75">
      <c r="J844" s="15"/>
      <c r="R844" s="15"/>
      <c r="V844" s="15"/>
      <c r="Z844" s="15"/>
      <c r="AD844" s="15"/>
      <c r="AH844" s="15"/>
      <c r="AL844" s="15"/>
      <c r="AP844" s="15"/>
      <c r="AT844" s="15"/>
      <c r="AX844" s="15"/>
      <c r="BB844" s="15"/>
    </row>
    <row r="845" spans="10:54" ht="12.75">
      <c r="J845" s="15"/>
      <c r="R845" s="15"/>
      <c r="V845" s="15"/>
      <c r="Z845" s="15"/>
      <c r="AD845" s="15"/>
      <c r="AH845" s="15"/>
      <c r="AL845" s="15"/>
      <c r="AP845" s="15"/>
      <c r="AT845" s="15"/>
      <c r="AX845" s="15"/>
      <c r="BB845" s="15"/>
    </row>
    <row r="846" spans="10:54" ht="12.75">
      <c r="J846" s="15"/>
      <c r="R846" s="15"/>
      <c r="V846" s="15"/>
      <c r="Z846" s="15"/>
      <c r="AD846" s="15"/>
      <c r="AH846" s="15"/>
      <c r="AL846" s="15"/>
      <c r="AP846" s="15"/>
      <c r="AT846" s="15"/>
      <c r="AX846" s="15"/>
      <c r="BB846" s="15"/>
    </row>
    <row r="847" spans="10:54" ht="12.75">
      <c r="J847" s="15"/>
      <c r="R847" s="15"/>
      <c r="V847" s="15"/>
      <c r="Z847" s="15"/>
      <c r="AD847" s="15"/>
      <c r="AH847" s="15"/>
      <c r="AL847" s="15"/>
      <c r="AP847" s="15"/>
      <c r="AT847" s="15"/>
      <c r="AX847" s="15"/>
      <c r="BB847" s="15"/>
    </row>
    <row r="848" spans="10:54" ht="12.75">
      <c r="J848" s="15"/>
      <c r="R848" s="15"/>
      <c r="V848" s="15"/>
      <c r="Z848" s="15"/>
      <c r="AD848" s="15"/>
      <c r="AH848" s="15"/>
      <c r="AL848" s="15"/>
      <c r="AP848" s="15"/>
      <c r="AT848" s="15"/>
      <c r="AX848" s="15"/>
      <c r="BB848" s="15"/>
    </row>
    <row r="849" spans="10:54" ht="12.75">
      <c r="J849" s="15"/>
      <c r="R849" s="15"/>
      <c r="V849" s="15"/>
      <c r="Z849" s="15"/>
      <c r="AD849" s="15"/>
      <c r="AH849" s="15"/>
      <c r="AL849" s="15"/>
      <c r="AP849" s="15"/>
      <c r="AT849" s="15"/>
      <c r="AX849" s="15"/>
      <c r="BB849" s="15"/>
    </row>
    <row r="850" spans="10:54" ht="12.75">
      <c r="J850" s="15"/>
      <c r="R850" s="15"/>
      <c r="V850" s="15"/>
      <c r="Z850" s="15"/>
      <c r="AD850" s="15"/>
      <c r="AH850" s="15"/>
      <c r="AL850" s="15"/>
      <c r="AP850" s="15"/>
      <c r="AT850" s="15"/>
      <c r="AX850" s="15"/>
      <c r="BB850" s="15"/>
    </row>
    <row r="851" spans="10:54" ht="12.75">
      <c r="J851" s="15"/>
      <c r="R851" s="15"/>
      <c r="V851" s="15"/>
      <c r="Z851" s="15"/>
      <c r="AD851" s="15"/>
      <c r="AH851" s="15"/>
      <c r="AL851" s="15"/>
      <c r="AP851" s="15"/>
      <c r="AT851" s="15"/>
      <c r="AX851" s="15"/>
      <c r="BB851" s="15"/>
    </row>
    <row r="852" spans="10:54" ht="12.75">
      <c r="J852" s="15"/>
      <c r="R852" s="15"/>
      <c r="V852" s="15"/>
      <c r="Z852" s="15"/>
      <c r="AD852" s="15"/>
      <c r="AH852" s="15"/>
      <c r="AL852" s="15"/>
      <c r="AP852" s="15"/>
      <c r="AT852" s="15"/>
      <c r="AX852" s="15"/>
      <c r="BB852" s="15"/>
    </row>
    <row r="853" spans="10:54" ht="12.75">
      <c r="J853" s="15"/>
      <c r="R853" s="15"/>
      <c r="V853" s="15"/>
      <c r="Z853" s="15"/>
      <c r="AD853" s="15"/>
      <c r="AH853" s="15"/>
      <c r="AL853" s="15"/>
      <c r="AP853" s="15"/>
      <c r="AT853" s="15"/>
      <c r="AX853" s="15"/>
      <c r="BB853" s="15"/>
    </row>
    <row r="854" spans="10:54" ht="12.75">
      <c r="J854" s="15"/>
      <c r="R854" s="15"/>
      <c r="V854" s="15"/>
      <c r="Z854" s="15"/>
      <c r="AD854" s="15"/>
      <c r="AH854" s="15"/>
      <c r="AL854" s="15"/>
      <c r="AP854" s="15"/>
      <c r="AT854" s="15"/>
      <c r="AX854" s="15"/>
      <c r="BB854" s="15"/>
    </row>
    <row r="855" spans="10:54" ht="12.75">
      <c r="J855" s="15"/>
      <c r="R855" s="15"/>
      <c r="V855" s="15"/>
      <c r="Z855" s="15"/>
      <c r="AD855" s="15"/>
      <c r="AH855" s="15"/>
      <c r="AL855" s="15"/>
      <c r="AP855" s="15"/>
      <c r="AT855" s="15"/>
      <c r="AX855" s="15"/>
      <c r="BB855" s="15"/>
    </row>
    <row r="856" spans="10:54" ht="12.75">
      <c r="J856" s="15"/>
      <c r="R856" s="15"/>
      <c r="V856" s="15"/>
      <c r="Z856" s="15"/>
      <c r="AD856" s="15"/>
      <c r="AH856" s="15"/>
      <c r="AL856" s="15"/>
      <c r="AP856" s="15"/>
      <c r="AT856" s="15"/>
      <c r="AX856" s="15"/>
      <c r="BB856" s="15"/>
    </row>
    <row r="857" spans="10:54" ht="12.75">
      <c r="J857" s="15"/>
      <c r="R857" s="15"/>
      <c r="V857" s="15"/>
      <c r="Z857" s="15"/>
      <c r="AD857" s="15"/>
      <c r="AH857" s="15"/>
      <c r="AL857" s="15"/>
      <c r="AP857" s="15"/>
      <c r="AT857" s="15"/>
      <c r="AX857" s="15"/>
      <c r="BB857" s="15"/>
    </row>
    <row r="858" spans="10:54" ht="12.75">
      <c r="J858" s="15"/>
      <c r="R858" s="15"/>
      <c r="V858" s="15"/>
      <c r="Z858" s="15"/>
      <c r="AD858" s="15"/>
      <c r="AH858" s="15"/>
      <c r="AL858" s="15"/>
      <c r="AP858" s="15"/>
      <c r="AT858" s="15"/>
      <c r="AX858" s="15"/>
      <c r="BB858" s="15"/>
    </row>
    <row r="859" spans="10:54" ht="12.75">
      <c r="J859" s="15"/>
      <c r="R859" s="15"/>
      <c r="V859" s="15"/>
      <c r="Z859" s="15"/>
      <c r="AD859" s="15"/>
      <c r="AH859" s="15"/>
      <c r="AL859" s="15"/>
      <c r="AP859" s="15"/>
      <c r="AT859" s="15"/>
      <c r="AX859" s="15"/>
      <c r="BB859" s="15"/>
    </row>
    <row r="860" spans="10:54" ht="12.75">
      <c r="J860" s="15"/>
      <c r="R860" s="15"/>
      <c r="V860" s="15"/>
      <c r="Z860" s="15"/>
      <c r="AD860" s="15"/>
      <c r="AH860" s="15"/>
      <c r="AL860" s="15"/>
      <c r="AP860" s="15"/>
      <c r="AT860" s="15"/>
      <c r="AX860" s="15"/>
      <c r="BB860" s="15"/>
    </row>
    <row r="861" spans="10:54" ht="12.75">
      <c r="J861" s="15"/>
      <c r="R861" s="15"/>
      <c r="V861" s="15"/>
      <c r="Z861" s="15"/>
      <c r="AD861" s="15"/>
      <c r="AH861" s="15"/>
      <c r="AL861" s="15"/>
      <c r="AP861" s="15"/>
      <c r="AT861" s="15"/>
      <c r="AX861" s="15"/>
      <c r="BB861" s="15"/>
    </row>
    <row r="862" spans="10:54" ht="12.75">
      <c r="J862" s="15"/>
      <c r="R862" s="15"/>
      <c r="V862" s="15"/>
      <c r="Z862" s="15"/>
      <c r="AD862" s="15"/>
      <c r="AH862" s="15"/>
      <c r="AL862" s="15"/>
      <c r="AP862" s="15"/>
      <c r="AT862" s="15"/>
      <c r="AX862" s="15"/>
      <c r="BB862" s="15"/>
    </row>
    <row r="863" spans="10:54" ht="12.75">
      <c r="J863" s="15"/>
      <c r="R863" s="15"/>
      <c r="V863" s="15"/>
      <c r="Z863" s="15"/>
      <c r="AD863" s="15"/>
      <c r="AH863" s="15"/>
      <c r="AL863" s="15"/>
      <c r="AP863" s="15"/>
      <c r="AT863" s="15"/>
      <c r="AX863" s="15"/>
      <c r="BB863" s="15"/>
    </row>
    <row r="864" spans="10:54" ht="12.75">
      <c r="J864" s="15"/>
      <c r="R864" s="15"/>
      <c r="V864" s="15"/>
      <c r="Z864" s="15"/>
      <c r="AD864" s="15"/>
      <c r="AH864" s="15"/>
      <c r="AL864" s="15"/>
      <c r="AP864" s="15"/>
      <c r="AT864" s="15"/>
      <c r="AX864" s="15"/>
      <c r="BB864" s="15"/>
    </row>
    <row r="865" spans="10:54" ht="12.75">
      <c r="J865" s="15"/>
      <c r="R865" s="15"/>
      <c r="V865" s="15"/>
      <c r="Z865" s="15"/>
      <c r="AD865" s="15"/>
      <c r="AH865" s="15"/>
      <c r="AL865" s="15"/>
      <c r="AP865" s="15"/>
      <c r="AT865" s="15"/>
      <c r="AX865" s="15"/>
      <c r="BB865" s="15"/>
    </row>
    <row r="866" spans="10:54" ht="12.75">
      <c r="J866" s="15"/>
      <c r="R866" s="15"/>
      <c r="V866" s="15"/>
      <c r="Z866" s="15"/>
      <c r="AD866" s="15"/>
      <c r="AH866" s="15"/>
      <c r="AL866" s="15"/>
      <c r="AP866" s="15"/>
      <c r="AT866" s="15"/>
      <c r="AX866" s="15"/>
      <c r="BB866" s="15"/>
    </row>
    <row r="867" spans="10:54" ht="12.75">
      <c r="J867" s="15"/>
      <c r="R867" s="15"/>
      <c r="V867" s="15"/>
      <c r="Z867" s="15"/>
      <c r="AD867" s="15"/>
      <c r="AH867" s="15"/>
      <c r="AL867" s="15"/>
      <c r="AP867" s="15"/>
      <c r="AT867" s="15"/>
      <c r="AX867" s="15"/>
      <c r="BB867" s="15"/>
    </row>
    <row r="868" spans="10:54" ht="12.75">
      <c r="J868" s="15"/>
      <c r="R868" s="15"/>
      <c r="V868" s="15"/>
      <c r="Z868" s="15"/>
      <c r="AD868" s="15"/>
      <c r="AH868" s="15"/>
      <c r="AL868" s="15"/>
      <c r="AP868" s="15"/>
      <c r="AT868" s="15"/>
      <c r="AX868" s="15"/>
      <c r="BB868" s="15"/>
    </row>
    <row r="869" spans="10:54" ht="12.75">
      <c r="J869" s="15"/>
      <c r="R869" s="15"/>
      <c r="V869" s="15"/>
      <c r="Z869" s="15"/>
      <c r="AD869" s="15"/>
      <c r="AH869" s="15"/>
      <c r="AL869" s="15"/>
      <c r="AP869" s="15"/>
      <c r="AT869" s="15"/>
      <c r="AX869" s="15"/>
      <c r="BB869" s="15"/>
    </row>
    <row r="870" spans="10:54" ht="12.75">
      <c r="J870" s="15"/>
      <c r="R870" s="15"/>
      <c r="V870" s="15"/>
      <c r="Z870" s="15"/>
      <c r="AD870" s="15"/>
      <c r="AH870" s="15"/>
      <c r="AL870" s="15"/>
      <c r="AP870" s="15"/>
      <c r="AT870" s="15"/>
      <c r="AX870" s="15"/>
      <c r="BB870" s="15"/>
    </row>
    <row r="871" spans="10:54" ht="12.75">
      <c r="J871" s="15"/>
      <c r="R871" s="15"/>
      <c r="V871" s="15"/>
      <c r="Z871" s="15"/>
      <c r="AD871" s="15"/>
      <c r="AH871" s="15"/>
      <c r="AL871" s="15"/>
      <c r="AP871" s="15"/>
      <c r="AT871" s="15"/>
      <c r="AX871" s="15"/>
      <c r="BB871" s="15"/>
    </row>
    <row r="872" spans="10:54" ht="12.75">
      <c r="J872" s="15"/>
      <c r="R872" s="15"/>
      <c r="V872" s="15"/>
      <c r="Z872" s="15"/>
      <c r="AD872" s="15"/>
      <c r="AH872" s="15"/>
      <c r="AL872" s="15"/>
      <c r="AP872" s="15"/>
      <c r="AT872" s="15"/>
      <c r="AX872" s="15"/>
      <c r="BB872" s="15"/>
    </row>
    <row r="873" spans="10:54" ht="12.75">
      <c r="J873" s="15"/>
      <c r="R873" s="15"/>
      <c r="V873" s="15"/>
      <c r="Z873" s="15"/>
      <c r="AD873" s="15"/>
      <c r="AH873" s="15"/>
      <c r="AL873" s="15"/>
      <c r="AP873" s="15"/>
      <c r="AT873" s="15"/>
      <c r="AX873" s="15"/>
      <c r="BB873" s="15"/>
    </row>
    <row r="874" spans="10:54" ht="12.75">
      <c r="J874" s="15"/>
      <c r="R874" s="15"/>
      <c r="V874" s="15"/>
      <c r="Z874" s="15"/>
      <c r="AD874" s="15"/>
      <c r="AH874" s="15"/>
      <c r="AL874" s="15"/>
      <c r="AP874" s="15"/>
      <c r="AT874" s="15"/>
      <c r="AX874" s="15"/>
      <c r="BB874" s="15"/>
    </row>
    <row r="875" spans="10:54" ht="12.75">
      <c r="J875" s="15"/>
      <c r="R875" s="15"/>
      <c r="V875" s="15"/>
      <c r="Z875" s="15"/>
      <c r="AD875" s="15"/>
      <c r="AH875" s="15"/>
      <c r="AL875" s="15"/>
      <c r="AP875" s="15"/>
      <c r="AT875" s="15"/>
      <c r="AX875" s="15"/>
      <c r="BB875" s="15"/>
    </row>
    <row r="876" spans="10:54" ht="12.75">
      <c r="J876" s="15"/>
      <c r="R876" s="15"/>
      <c r="V876" s="15"/>
      <c r="Z876" s="15"/>
      <c r="AD876" s="15"/>
      <c r="AH876" s="15"/>
      <c r="AL876" s="15"/>
      <c r="AP876" s="15"/>
      <c r="AT876" s="15"/>
      <c r="AX876" s="15"/>
      <c r="BB876" s="15"/>
    </row>
    <row r="877" spans="10:54" ht="12.75">
      <c r="J877" s="15"/>
      <c r="R877" s="15"/>
      <c r="V877" s="15"/>
      <c r="Z877" s="15"/>
      <c r="AD877" s="15"/>
      <c r="AH877" s="15"/>
      <c r="AL877" s="15"/>
      <c r="AP877" s="15"/>
      <c r="AT877" s="15"/>
      <c r="AX877" s="15"/>
      <c r="BB877" s="15"/>
    </row>
    <row r="878" spans="10:54" ht="12.75">
      <c r="J878" s="15"/>
      <c r="R878" s="15"/>
      <c r="V878" s="15"/>
      <c r="Z878" s="15"/>
      <c r="AD878" s="15"/>
      <c r="AH878" s="15"/>
      <c r="AL878" s="15"/>
      <c r="AP878" s="15"/>
      <c r="AT878" s="15"/>
      <c r="AX878" s="15"/>
      <c r="BB878" s="15"/>
    </row>
    <row r="879" spans="10:54" ht="12.75">
      <c r="J879" s="15"/>
      <c r="R879" s="15"/>
      <c r="V879" s="15"/>
      <c r="Z879" s="15"/>
      <c r="AD879" s="15"/>
      <c r="AH879" s="15"/>
      <c r="AL879" s="15"/>
      <c r="AP879" s="15"/>
      <c r="AT879" s="15"/>
      <c r="AX879" s="15"/>
      <c r="BB879" s="15"/>
    </row>
    <row r="880" spans="10:54" ht="12.75">
      <c r="J880" s="15"/>
      <c r="R880" s="15"/>
      <c r="V880" s="15"/>
      <c r="Z880" s="15"/>
      <c r="AD880" s="15"/>
      <c r="AH880" s="15"/>
      <c r="AL880" s="15"/>
      <c r="AP880" s="15"/>
      <c r="AT880" s="15"/>
      <c r="AX880" s="15"/>
      <c r="BB880" s="15"/>
    </row>
    <row r="881" spans="10:54" ht="12.75">
      <c r="J881" s="15"/>
      <c r="R881" s="15"/>
      <c r="V881" s="15"/>
      <c r="Z881" s="15"/>
      <c r="AD881" s="15"/>
      <c r="AH881" s="15"/>
      <c r="AL881" s="15"/>
      <c r="AP881" s="15"/>
      <c r="AT881" s="15"/>
      <c r="AX881" s="15"/>
      <c r="BB881" s="15"/>
    </row>
    <row r="882" spans="10:54" ht="12.75">
      <c r="J882" s="15"/>
      <c r="R882" s="15"/>
      <c r="V882" s="15"/>
      <c r="Z882" s="15"/>
      <c r="AD882" s="15"/>
      <c r="AH882" s="15"/>
      <c r="AL882" s="15"/>
      <c r="AP882" s="15"/>
      <c r="AT882" s="15"/>
      <c r="AX882" s="15"/>
      <c r="BB882" s="15"/>
    </row>
    <row r="883" spans="10:54" ht="12.75">
      <c r="J883" s="15"/>
      <c r="R883" s="15"/>
      <c r="V883" s="15"/>
      <c r="Z883" s="15"/>
      <c r="AD883" s="15"/>
      <c r="AH883" s="15"/>
      <c r="AL883" s="15"/>
      <c r="AP883" s="15"/>
      <c r="AT883" s="15"/>
      <c r="AX883" s="15"/>
      <c r="BB883" s="15"/>
    </row>
    <row r="884" spans="10:54" ht="12.75">
      <c r="J884" s="15"/>
      <c r="R884" s="15"/>
      <c r="V884" s="15"/>
      <c r="Z884" s="15"/>
      <c r="AD884" s="15"/>
      <c r="AH884" s="15"/>
      <c r="AL884" s="15"/>
      <c r="AP884" s="15"/>
      <c r="AT884" s="15"/>
      <c r="AX884" s="15"/>
      <c r="BB884" s="15"/>
    </row>
    <row r="885" spans="10:54" ht="12.75">
      <c r="J885" s="15"/>
      <c r="R885" s="15"/>
      <c r="V885" s="15"/>
      <c r="Z885" s="15"/>
      <c r="AD885" s="15"/>
      <c r="AH885" s="15"/>
      <c r="AL885" s="15"/>
      <c r="AP885" s="15"/>
      <c r="AT885" s="15"/>
      <c r="AX885" s="15"/>
      <c r="BB885" s="15"/>
    </row>
    <row r="886" spans="10:54" ht="12.75">
      <c r="J886" s="15"/>
      <c r="R886" s="15"/>
      <c r="V886" s="15"/>
      <c r="Z886" s="15"/>
      <c r="AD886" s="15"/>
      <c r="AH886" s="15"/>
      <c r="AL886" s="15"/>
      <c r="AP886" s="15"/>
      <c r="AT886" s="15"/>
      <c r="AX886" s="15"/>
      <c r="BB886" s="15"/>
    </row>
    <row r="887" spans="10:54" ht="12.75">
      <c r="J887" s="15"/>
      <c r="R887" s="15"/>
      <c r="V887" s="15"/>
      <c r="Z887" s="15"/>
      <c r="AD887" s="15"/>
      <c r="AH887" s="15"/>
      <c r="AL887" s="15"/>
      <c r="AP887" s="15"/>
      <c r="AT887" s="15"/>
      <c r="AX887" s="15"/>
      <c r="BB887" s="15"/>
    </row>
    <row r="888" spans="10:54" ht="12.75">
      <c r="J888" s="15"/>
      <c r="R888" s="15"/>
      <c r="V888" s="15"/>
      <c r="Z888" s="15"/>
      <c r="AD888" s="15"/>
      <c r="AH888" s="15"/>
      <c r="AL888" s="15"/>
      <c r="AP888" s="15"/>
      <c r="AT888" s="15"/>
      <c r="AX888" s="15"/>
      <c r="BB888" s="15"/>
    </row>
    <row r="889" spans="10:54" ht="12.75">
      <c r="J889" s="15"/>
      <c r="R889" s="15"/>
      <c r="V889" s="15"/>
      <c r="Z889" s="15"/>
      <c r="AD889" s="15"/>
      <c r="AH889" s="15"/>
      <c r="AL889" s="15"/>
      <c r="AP889" s="15"/>
      <c r="AT889" s="15"/>
      <c r="AX889" s="15"/>
      <c r="BB889" s="15"/>
    </row>
    <row r="890" spans="10:54" ht="12.75">
      <c r="J890" s="15"/>
      <c r="R890" s="15"/>
      <c r="V890" s="15"/>
      <c r="Z890" s="15"/>
      <c r="AD890" s="15"/>
      <c r="AH890" s="15"/>
      <c r="AL890" s="15"/>
      <c r="AP890" s="15"/>
      <c r="AT890" s="15"/>
      <c r="AX890" s="15"/>
      <c r="BB890" s="15"/>
    </row>
    <row r="891" spans="10:54" ht="12.75">
      <c r="J891" s="15"/>
      <c r="R891" s="15"/>
      <c r="V891" s="15"/>
      <c r="Z891" s="15"/>
      <c r="AD891" s="15"/>
      <c r="AH891" s="15"/>
      <c r="AL891" s="15"/>
      <c r="AP891" s="15"/>
      <c r="AT891" s="15"/>
      <c r="AX891" s="15"/>
      <c r="BB891" s="15"/>
    </row>
    <row r="892" spans="10:54" ht="12.75">
      <c r="J892" s="15"/>
      <c r="R892" s="15"/>
      <c r="V892" s="15"/>
      <c r="Z892" s="15"/>
      <c r="AD892" s="15"/>
      <c r="AH892" s="15"/>
      <c r="AL892" s="15"/>
      <c r="AP892" s="15"/>
      <c r="AT892" s="15"/>
      <c r="AX892" s="15"/>
      <c r="BB892" s="15"/>
    </row>
    <row r="893" spans="10:54" ht="12.75">
      <c r="J893" s="15"/>
      <c r="R893" s="15"/>
      <c r="V893" s="15"/>
      <c r="Z893" s="15"/>
      <c r="AD893" s="15"/>
      <c r="AH893" s="15"/>
      <c r="AL893" s="15"/>
      <c r="AP893" s="15"/>
      <c r="AT893" s="15"/>
      <c r="AX893" s="15"/>
      <c r="BB893" s="15"/>
    </row>
    <row r="894" spans="10:54" ht="12.75">
      <c r="J894" s="15"/>
      <c r="R894" s="15"/>
      <c r="V894" s="15"/>
      <c r="Z894" s="15"/>
      <c r="AD894" s="15"/>
      <c r="AH894" s="15"/>
      <c r="AL894" s="15"/>
      <c r="AP894" s="15"/>
      <c r="AT894" s="15"/>
      <c r="AX894" s="15"/>
      <c r="BB894" s="15"/>
    </row>
    <row r="895" spans="10:54" ht="12.75">
      <c r="J895" s="15"/>
      <c r="R895" s="15"/>
      <c r="V895" s="15"/>
      <c r="Z895" s="15"/>
      <c r="AD895" s="15"/>
      <c r="AH895" s="15"/>
      <c r="AL895" s="15"/>
      <c r="AP895" s="15"/>
      <c r="AT895" s="15"/>
      <c r="AX895" s="15"/>
      <c r="BB895" s="15"/>
    </row>
    <row r="896" spans="10:54" ht="12.75">
      <c r="J896" s="15"/>
      <c r="R896" s="15"/>
      <c r="V896" s="15"/>
      <c r="Z896" s="15"/>
      <c r="AD896" s="15"/>
      <c r="AH896" s="15"/>
      <c r="AL896" s="15"/>
      <c r="AP896" s="15"/>
      <c r="AT896" s="15"/>
      <c r="AX896" s="15"/>
      <c r="BB896" s="15"/>
    </row>
    <row r="897" spans="10:54" ht="12.75">
      <c r="J897" s="15"/>
      <c r="R897" s="15"/>
      <c r="V897" s="15"/>
      <c r="Z897" s="15"/>
      <c r="AD897" s="15"/>
      <c r="AH897" s="15"/>
      <c r="AL897" s="15"/>
      <c r="AP897" s="15"/>
      <c r="AT897" s="15"/>
      <c r="AX897" s="15"/>
      <c r="BB897" s="15"/>
    </row>
    <row r="898" spans="10:54" ht="12.75">
      <c r="J898" s="15"/>
      <c r="R898" s="15"/>
      <c r="V898" s="15"/>
      <c r="Z898" s="15"/>
      <c r="AD898" s="15"/>
      <c r="AH898" s="15"/>
      <c r="AL898" s="15"/>
      <c r="AP898" s="15"/>
      <c r="AT898" s="15"/>
      <c r="AX898" s="15"/>
      <c r="BB898" s="15"/>
    </row>
    <row r="899" spans="10:54" ht="12.75">
      <c r="J899" s="15"/>
      <c r="R899" s="15"/>
      <c r="V899" s="15"/>
      <c r="Z899" s="15"/>
      <c r="AD899" s="15"/>
      <c r="AH899" s="15"/>
      <c r="AL899" s="15"/>
      <c r="AP899" s="15"/>
      <c r="AT899" s="15"/>
      <c r="AX899" s="15"/>
      <c r="BB899" s="15"/>
    </row>
    <row r="900" spans="10:54" ht="12.75">
      <c r="J900" s="15"/>
      <c r="R900" s="15"/>
      <c r="V900" s="15"/>
      <c r="Z900" s="15"/>
      <c r="AD900" s="15"/>
      <c r="AH900" s="15"/>
      <c r="AL900" s="15"/>
      <c r="AP900" s="15"/>
      <c r="AT900" s="15"/>
      <c r="AX900" s="15"/>
      <c r="BB900" s="15"/>
    </row>
    <row r="901" spans="10:54" ht="12.75">
      <c r="J901" s="15"/>
      <c r="R901" s="15"/>
      <c r="V901" s="15"/>
      <c r="Z901" s="15"/>
      <c r="AD901" s="15"/>
      <c r="AH901" s="15"/>
      <c r="AL901" s="15"/>
      <c r="AP901" s="15"/>
      <c r="AT901" s="15"/>
      <c r="AX901" s="15"/>
      <c r="BB901" s="15"/>
    </row>
    <row r="902" spans="10:54" ht="12.75">
      <c r="J902" s="15"/>
      <c r="R902" s="15"/>
      <c r="V902" s="15"/>
      <c r="Z902" s="15"/>
      <c r="AD902" s="15"/>
      <c r="AH902" s="15"/>
      <c r="AL902" s="15"/>
      <c r="AP902" s="15"/>
      <c r="AT902" s="15"/>
      <c r="AX902" s="15"/>
      <c r="BB902" s="15"/>
    </row>
    <row r="903" spans="10:54" ht="12.75">
      <c r="J903" s="15"/>
      <c r="R903" s="15"/>
      <c r="V903" s="15"/>
      <c r="Z903" s="15"/>
      <c r="AD903" s="15"/>
      <c r="AH903" s="15"/>
      <c r="AL903" s="15"/>
      <c r="AP903" s="15"/>
      <c r="AT903" s="15"/>
      <c r="AX903" s="15"/>
      <c r="BB903" s="15"/>
    </row>
    <row r="904" spans="10:54" ht="12.75">
      <c r="J904" s="15"/>
      <c r="R904" s="15"/>
      <c r="V904" s="15"/>
      <c r="Z904" s="15"/>
      <c r="AD904" s="15"/>
      <c r="AH904" s="15"/>
      <c r="AL904" s="15"/>
      <c r="AP904" s="15"/>
      <c r="AT904" s="15"/>
      <c r="AX904" s="15"/>
      <c r="BB904" s="15"/>
    </row>
    <row r="905" spans="10:54" ht="12.75">
      <c r="J905" s="15"/>
      <c r="R905" s="15"/>
      <c r="V905" s="15"/>
      <c r="Z905" s="15"/>
      <c r="AD905" s="15"/>
      <c r="AH905" s="15"/>
      <c r="AL905" s="15"/>
      <c r="AP905" s="15"/>
      <c r="AT905" s="15"/>
      <c r="AX905" s="15"/>
      <c r="BB905" s="15"/>
    </row>
    <row r="906" spans="10:54" ht="12.75">
      <c r="J906" s="15"/>
      <c r="R906" s="15"/>
      <c r="V906" s="15"/>
      <c r="Z906" s="15"/>
      <c r="AD906" s="15"/>
      <c r="AH906" s="15"/>
      <c r="AL906" s="15"/>
      <c r="AP906" s="15"/>
      <c r="AT906" s="15"/>
      <c r="AX906" s="15"/>
      <c r="BB906" s="15"/>
    </row>
    <row r="907" spans="10:54" ht="12.75">
      <c r="J907" s="15"/>
      <c r="R907" s="15"/>
      <c r="V907" s="15"/>
      <c r="Z907" s="15"/>
      <c r="AD907" s="15"/>
      <c r="AH907" s="15"/>
      <c r="AL907" s="15"/>
      <c r="AP907" s="15"/>
      <c r="AT907" s="15"/>
      <c r="AX907" s="15"/>
      <c r="BB907" s="15"/>
    </row>
    <row r="908" spans="10:54" ht="12.75">
      <c r="J908" s="15"/>
      <c r="R908" s="15"/>
      <c r="V908" s="15"/>
      <c r="Z908" s="15"/>
      <c r="AD908" s="15"/>
      <c r="AH908" s="15"/>
      <c r="AL908" s="15"/>
      <c r="AP908" s="15"/>
      <c r="AT908" s="15"/>
      <c r="AX908" s="15"/>
      <c r="BB908" s="15"/>
    </row>
    <row r="909" spans="10:54" ht="12.75">
      <c r="J909" s="15"/>
      <c r="R909" s="15"/>
      <c r="V909" s="15"/>
      <c r="Z909" s="15"/>
      <c r="AD909" s="15"/>
      <c r="AH909" s="15"/>
      <c r="AL909" s="15"/>
      <c r="AP909" s="15"/>
      <c r="AT909" s="15"/>
      <c r="AX909" s="15"/>
      <c r="BB909" s="15"/>
    </row>
    <row r="910" spans="10:54" ht="12.75">
      <c r="J910" s="15"/>
      <c r="R910" s="15"/>
      <c r="V910" s="15"/>
      <c r="Z910" s="15"/>
      <c r="AD910" s="15"/>
      <c r="AH910" s="15"/>
      <c r="AL910" s="15"/>
      <c r="AP910" s="15"/>
      <c r="AT910" s="15"/>
      <c r="AX910" s="15"/>
      <c r="BB910" s="15"/>
    </row>
    <row r="911" spans="10:54" ht="12.75">
      <c r="J911" s="15"/>
      <c r="R911" s="15"/>
      <c r="V911" s="15"/>
      <c r="Z911" s="15"/>
      <c r="AD911" s="15"/>
      <c r="AH911" s="15"/>
      <c r="AL911" s="15"/>
      <c r="AP911" s="15"/>
      <c r="AT911" s="15"/>
      <c r="AX911" s="15"/>
      <c r="BB911" s="15"/>
    </row>
    <row r="912" spans="10:54" ht="12.75">
      <c r="J912" s="15"/>
      <c r="R912" s="15"/>
      <c r="V912" s="15"/>
      <c r="Z912" s="15"/>
      <c r="AD912" s="15"/>
      <c r="AH912" s="15"/>
      <c r="AL912" s="15"/>
      <c r="AP912" s="15"/>
      <c r="AT912" s="15"/>
      <c r="AX912" s="15"/>
      <c r="BB912" s="15"/>
    </row>
    <row r="913" spans="10:54" ht="12.75">
      <c r="J913" s="15"/>
      <c r="R913" s="15"/>
      <c r="V913" s="15"/>
      <c r="Z913" s="15"/>
      <c r="AD913" s="15"/>
      <c r="AH913" s="15"/>
      <c r="AL913" s="15"/>
      <c r="AP913" s="15"/>
      <c r="AT913" s="15"/>
      <c r="AX913" s="15"/>
      <c r="BB913" s="15"/>
    </row>
    <row r="914" spans="10:54" ht="12.75">
      <c r="J914" s="15"/>
      <c r="R914" s="15"/>
      <c r="V914" s="15"/>
      <c r="Z914" s="15"/>
      <c r="AD914" s="15"/>
      <c r="AH914" s="15"/>
      <c r="AL914" s="15"/>
      <c r="AP914" s="15"/>
      <c r="AT914" s="15"/>
      <c r="AX914" s="15"/>
      <c r="BB914" s="15"/>
    </row>
    <row r="915" spans="10:54" ht="12.75">
      <c r="J915" s="15"/>
      <c r="R915" s="15"/>
      <c r="V915" s="15"/>
      <c r="Z915" s="15"/>
      <c r="AD915" s="15"/>
      <c r="AH915" s="15"/>
      <c r="AL915" s="15"/>
      <c r="AP915" s="15"/>
      <c r="AT915" s="15"/>
      <c r="AX915" s="15"/>
      <c r="BB915" s="15"/>
    </row>
    <row r="916" spans="10:54" ht="12.75">
      <c r="J916" s="15"/>
      <c r="R916" s="15"/>
      <c r="V916" s="15"/>
      <c r="Z916" s="15"/>
      <c r="AD916" s="15"/>
      <c r="AH916" s="15"/>
      <c r="AL916" s="15"/>
      <c r="AP916" s="15"/>
      <c r="AT916" s="15"/>
      <c r="AX916" s="15"/>
      <c r="BB916" s="15"/>
    </row>
    <row r="917" spans="10:54" ht="12.75">
      <c r="J917" s="15"/>
      <c r="R917" s="15"/>
      <c r="V917" s="15"/>
      <c r="Z917" s="15"/>
      <c r="AD917" s="15"/>
      <c r="AH917" s="15"/>
      <c r="AL917" s="15"/>
      <c r="AP917" s="15"/>
      <c r="AT917" s="15"/>
      <c r="AX917" s="15"/>
      <c r="BB917" s="15"/>
    </row>
    <row r="918" spans="10:54" ht="12.75">
      <c r="J918" s="15"/>
      <c r="R918" s="15"/>
      <c r="V918" s="15"/>
      <c r="Z918" s="15"/>
      <c r="AD918" s="15"/>
      <c r="AH918" s="15"/>
      <c r="AL918" s="15"/>
      <c r="AP918" s="15"/>
      <c r="AT918" s="15"/>
      <c r="AX918" s="15"/>
      <c r="BB918" s="15"/>
    </row>
    <row r="919" spans="10:54" ht="12.75">
      <c r="J919" s="15"/>
      <c r="R919" s="15"/>
      <c r="V919" s="15"/>
      <c r="Z919" s="15"/>
      <c r="AD919" s="15"/>
      <c r="AH919" s="15"/>
      <c r="AL919" s="15"/>
      <c r="AP919" s="15"/>
      <c r="AT919" s="15"/>
      <c r="AX919" s="15"/>
      <c r="BB919" s="15"/>
    </row>
    <row r="920" spans="10:54" ht="12.75">
      <c r="J920" s="15"/>
      <c r="R920" s="15"/>
      <c r="V920" s="15"/>
      <c r="Z920" s="15"/>
      <c r="AD920" s="15"/>
      <c r="AH920" s="15"/>
      <c r="AL920" s="15"/>
      <c r="AP920" s="15"/>
      <c r="AT920" s="15"/>
      <c r="AX920" s="15"/>
      <c r="BB920" s="15"/>
    </row>
    <row r="921" spans="10:54" ht="12.75">
      <c r="J921" s="15"/>
      <c r="R921" s="15"/>
      <c r="V921" s="15"/>
      <c r="Z921" s="15"/>
      <c r="AD921" s="15"/>
      <c r="AH921" s="15"/>
      <c r="AL921" s="15"/>
      <c r="AP921" s="15"/>
      <c r="AT921" s="15"/>
      <c r="AX921" s="15"/>
      <c r="BB921" s="15"/>
    </row>
    <row r="922" spans="10:54" ht="12.75">
      <c r="J922" s="15"/>
      <c r="R922" s="15"/>
      <c r="V922" s="15"/>
      <c r="Z922" s="15"/>
      <c r="AD922" s="15"/>
      <c r="AH922" s="15"/>
      <c r="AL922" s="15"/>
      <c r="AP922" s="15"/>
      <c r="AT922" s="15"/>
      <c r="AX922" s="15"/>
      <c r="BB922" s="15"/>
    </row>
    <row r="923" spans="10:54" ht="12.75">
      <c r="J923" s="15"/>
      <c r="R923" s="15"/>
      <c r="V923" s="15"/>
      <c r="Z923" s="15"/>
      <c r="AD923" s="15"/>
      <c r="AH923" s="15"/>
      <c r="AL923" s="15"/>
      <c r="AP923" s="15"/>
      <c r="AT923" s="15"/>
      <c r="AX923" s="15"/>
      <c r="BB923" s="15"/>
    </row>
    <row r="924" spans="10:54" ht="12.75">
      <c r="J924" s="15"/>
      <c r="R924" s="15"/>
      <c r="V924" s="15"/>
      <c r="Z924" s="15"/>
      <c r="AD924" s="15"/>
      <c r="AH924" s="15"/>
      <c r="AL924" s="15"/>
      <c r="AP924" s="15"/>
      <c r="AT924" s="15"/>
      <c r="AX924" s="15"/>
      <c r="BB924" s="15"/>
    </row>
    <row r="925" spans="10:54" ht="12.75">
      <c r="J925" s="15"/>
      <c r="R925" s="15"/>
      <c r="V925" s="15"/>
      <c r="Z925" s="15"/>
      <c r="AD925" s="15"/>
      <c r="AH925" s="15"/>
      <c r="AL925" s="15"/>
      <c r="AP925" s="15"/>
      <c r="AT925" s="15"/>
      <c r="AX925" s="15"/>
      <c r="BB925" s="15"/>
    </row>
    <row r="926" spans="10:54" ht="12.75">
      <c r="J926" s="15"/>
      <c r="R926" s="15"/>
      <c r="V926" s="15"/>
      <c r="Z926" s="15"/>
      <c r="AD926" s="15"/>
      <c r="AH926" s="15"/>
      <c r="AL926" s="15"/>
      <c r="AP926" s="15"/>
      <c r="AT926" s="15"/>
      <c r="AX926" s="15"/>
      <c r="BB926" s="15"/>
    </row>
    <row r="927" spans="10:54" ht="12.75">
      <c r="J927" s="15"/>
      <c r="R927" s="15"/>
      <c r="V927" s="15"/>
      <c r="Z927" s="15"/>
      <c r="AD927" s="15"/>
      <c r="AH927" s="15"/>
      <c r="AL927" s="15"/>
      <c r="AP927" s="15"/>
      <c r="AT927" s="15"/>
      <c r="AX927" s="15"/>
      <c r="BB927" s="15"/>
    </row>
    <row r="928" spans="10:54" ht="12.75">
      <c r="J928" s="15"/>
      <c r="R928" s="15"/>
      <c r="V928" s="15"/>
      <c r="Z928" s="15"/>
      <c r="AD928" s="15"/>
      <c r="AH928" s="15"/>
      <c r="AL928" s="15"/>
      <c r="AP928" s="15"/>
      <c r="AT928" s="15"/>
      <c r="AX928" s="15"/>
      <c r="BB928" s="15"/>
    </row>
    <row r="929" spans="10:54" ht="12.75">
      <c r="J929" s="15"/>
      <c r="R929" s="15"/>
      <c r="V929" s="15"/>
      <c r="Z929" s="15"/>
      <c r="AD929" s="15"/>
      <c r="AH929" s="15"/>
      <c r="AL929" s="15"/>
      <c r="AP929" s="15"/>
      <c r="AT929" s="15"/>
      <c r="AX929" s="15"/>
      <c r="BB929" s="15"/>
    </row>
    <row r="930" spans="10:54" ht="12.75">
      <c r="J930" s="15"/>
      <c r="R930" s="15"/>
      <c r="V930" s="15"/>
      <c r="Z930" s="15"/>
      <c r="AD930" s="15"/>
      <c r="AH930" s="15"/>
      <c r="AL930" s="15"/>
      <c r="AP930" s="15"/>
      <c r="AT930" s="15"/>
      <c r="AX930" s="15"/>
      <c r="BB930" s="15"/>
    </row>
    <row r="931" spans="10:54" ht="12.75">
      <c r="J931" s="15"/>
      <c r="R931" s="15"/>
      <c r="V931" s="15"/>
      <c r="Z931" s="15"/>
      <c r="AD931" s="15"/>
      <c r="AH931" s="15"/>
      <c r="AL931" s="15"/>
      <c r="AP931" s="15"/>
      <c r="AT931" s="15"/>
      <c r="AX931" s="15"/>
      <c r="BB931" s="15"/>
    </row>
    <row r="932" spans="10:54" ht="12.75">
      <c r="J932" s="15"/>
      <c r="R932" s="15"/>
      <c r="V932" s="15"/>
      <c r="Z932" s="15"/>
      <c r="AD932" s="15"/>
      <c r="AH932" s="15"/>
      <c r="AL932" s="15"/>
      <c r="AP932" s="15"/>
      <c r="AT932" s="15"/>
      <c r="AX932" s="15"/>
      <c r="BB932" s="15"/>
    </row>
    <row r="933" spans="10:54" ht="12.75">
      <c r="J933" s="15"/>
      <c r="R933" s="15"/>
      <c r="V933" s="15"/>
      <c r="Z933" s="15"/>
      <c r="AD933" s="15"/>
      <c r="AH933" s="15"/>
      <c r="AL933" s="15"/>
      <c r="AP933" s="15"/>
      <c r="AT933" s="15"/>
      <c r="AX933" s="15"/>
      <c r="BB933" s="15"/>
    </row>
    <row r="934" spans="10:54" ht="12.75">
      <c r="J934" s="15"/>
      <c r="R934" s="15"/>
      <c r="V934" s="15"/>
      <c r="Z934" s="15"/>
      <c r="AD934" s="15"/>
      <c r="AH934" s="15"/>
      <c r="AL934" s="15"/>
      <c r="AP934" s="15"/>
      <c r="AT934" s="15"/>
      <c r="AX934" s="15"/>
      <c r="BB934" s="15"/>
    </row>
    <row r="935" spans="10:54" ht="12.75">
      <c r="J935" s="15"/>
      <c r="R935" s="15"/>
      <c r="V935" s="15"/>
      <c r="Z935" s="15"/>
      <c r="AD935" s="15"/>
      <c r="AH935" s="15"/>
      <c r="AL935" s="15"/>
      <c r="AP935" s="15"/>
      <c r="AT935" s="15"/>
      <c r="AX935" s="15"/>
      <c r="BB935" s="15"/>
    </row>
    <row r="936" spans="10:54" ht="12.75">
      <c r="J936" s="15"/>
      <c r="R936" s="15"/>
      <c r="V936" s="15"/>
      <c r="Z936" s="15"/>
      <c r="AD936" s="15"/>
      <c r="AH936" s="15"/>
      <c r="AL936" s="15"/>
      <c r="AP936" s="15"/>
      <c r="AT936" s="15"/>
      <c r="AX936" s="15"/>
      <c r="BB936" s="15"/>
    </row>
    <row r="937" spans="10:54" ht="12.75">
      <c r="J937" s="15"/>
      <c r="R937" s="15"/>
      <c r="V937" s="15"/>
      <c r="Z937" s="15"/>
      <c r="AD937" s="15"/>
      <c r="AH937" s="15"/>
      <c r="AL937" s="15"/>
      <c r="AP937" s="15"/>
      <c r="AT937" s="15"/>
      <c r="AX937" s="15"/>
      <c r="BB937" s="15"/>
    </row>
    <row r="938" spans="10:54" ht="12.75">
      <c r="J938" s="15"/>
      <c r="R938" s="15"/>
      <c r="V938" s="15"/>
      <c r="Z938" s="15"/>
      <c r="AD938" s="15"/>
      <c r="AH938" s="15"/>
      <c r="AL938" s="15"/>
      <c r="AP938" s="15"/>
      <c r="AT938" s="15"/>
      <c r="AX938" s="15"/>
      <c r="BB938" s="15"/>
    </row>
    <row r="939" spans="10:54" ht="12.75">
      <c r="J939" s="15"/>
      <c r="R939" s="15"/>
      <c r="V939" s="15"/>
      <c r="Z939" s="15"/>
      <c r="AD939" s="15"/>
      <c r="AH939" s="15"/>
      <c r="AL939" s="15"/>
      <c r="AP939" s="15"/>
      <c r="AT939" s="15"/>
      <c r="AX939" s="15"/>
      <c r="BB939" s="15"/>
    </row>
    <row r="940" spans="10:54" ht="12.75">
      <c r="J940" s="15"/>
      <c r="R940" s="15"/>
      <c r="V940" s="15"/>
      <c r="Z940" s="15"/>
      <c r="AD940" s="15"/>
      <c r="AH940" s="15"/>
      <c r="AL940" s="15"/>
      <c r="AP940" s="15"/>
      <c r="AT940" s="15"/>
      <c r="AX940" s="15"/>
      <c r="BB940" s="15"/>
    </row>
    <row r="941" spans="10:54" ht="12.75">
      <c r="J941" s="15"/>
      <c r="R941" s="15"/>
      <c r="V941" s="15"/>
      <c r="Z941" s="15"/>
      <c r="AD941" s="15"/>
      <c r="AH941" s="15"/>
      <c r="AL941" s="15"/>
      <c r="AP941" s="15"/>
      <c r="AT941" s="15"/>
      <c r="AX941" s="15"/>
      <c r="BB941" s="15"/>
    </row>
    <row r="942" spans="10:54" ht="12.75">
      <c r="J942" s="15"/>
      <c r="R942" s="15"/>
      <c r="V942" s="15"/>
      <c r="Z942" s="15"/>
      <c r="AD942" s="15"/>
      <c r="AH942" s="15"/>
      <c r="AL942" s="15"/>
      <c r="AP942" s="15"/>
      <c r="AT942" s="15"/>
      <c r="AX942" s="15"/>
      <c r="BB942" s="15"/>
    </row>
    <row r="943" spans="10:54" ht="12.75">
      <c r="J943" s="15"/>
      <c r="R943" s="15"/>
      <c r="V943" s="15"/>
      <c r="Z943" s="15"/>
      <c r="AD943" s="15"/>
      <c r="AH943" s="15"/>
      <c r="AL943" s="15"/>
      <c r="AP943" s="15"/>
      <c r="AT943" s="15"/>
      <c r="AX943" s="15"/>
      <c r="BB943" s="15"/>
    </row>
    <row r="944" spans="10:54" ht="12.75">
      <c r="J944" s="15"/>
      <c r="R944" s="15"/>
      <c r="V944" s="15"/>
      <c r="Z944" s="15"/>
      <c r="AD944" s="15"/>
      <c r="AH944" s="15"/>
      <c r="AL944" s="15"/>
      <c r="AP944" s="15"/>
      <c r="AT944" s="15"/>
      <c r="AX944" s="15"/>
      <c r="BB944" s="15"/>
    </row>
    <row r="945" spans="10:54" ht="12.75">
      <c r="J945" s="15"/>
      <c r="R945" s="15"/>
      <c r="V945" s="15"/>
      <c r="Z945" s="15"/>
      <c r="AD945" s="15"/>
      <c r="AH945" s="15"/>
      <c r="AL945" s="15"/>
      <c r="AP945" s="15"/>
      <c r="AT945" s="15"/>
      <c r="AX945" s="15"/>
      <c r="BB945" s="15"/>
    </row>
    <row r="946" spans="10:54" ht="12.75">
      <c r="J946" s="15"/>
      <c r="R946" s="15"/>
      <c r="V946" s="15"/>
      <c r="Z946" s="15"/>
      <c r="AD946" s="15"/>
      <c r="AH946" s="15"/>
      <c r="AL946" s="15"/>
      <c r="AP946" s="15"/>
      <c r="AT946" s="15"/>
      <c r="AX946" s="15"/>
      <c r="BB946" s="15"/>
    </row>
    <row r="947" spans="10:54" ht="12.75">
      <c r="J947" s="15"/>
      <c r="R947" s="15"/>
      <c r="V947" s="15"/>
      <c r="Z947" s="15"/>
      <c r="AD947" s="15"/>
      <c r="AH947" s="15"/>
      <c r="AL947" s="15"/>
      <c r="AP947" s="15"/>
      <c r="AT947" s="15"/>
      <c r="AX947" s="15"/>
      <c r="BB947" s="15"/>
    </row>
    <row r="948" spans="10:54" ht="12.75">
      <c r="J948" s="15"/>
      <c r="R948" s="15"/>
      <c r="V948" s="15"/>
      <c r="Z948" s="15"/>
      <c r="AD948" s="15"/>
      <c r="AH948" s="15"/>
      <c r="AL948" s="15"/>
      <c r="AP948" s="15"/>
      <c r="AT948" s="15"/>
      <c r="AX948" s="15"/>
      <c r="BB948" s="15"/>
    </row>
    <row r="949" spans="10:54" ht="12.75">
      <c r="J949" s="15"/>
      <c r="R949" s="15"/>
      <c r="V949" s="15"/>
      <c r="Z949" s="15"/>
      <c r="AD949" s="15"/>
      <c r="AH949" s="15"/>
      <c r="AL949" s="15"/>
      <c r="AP949" s="15"/>
      <c r="AT949" s="15"/>
      <c r="AX949" s="15"/>
      <c r="BB949" s="15"/>
    </row>
    <row r="950" spans="10:54" ht="12.75">
      <c r="J950" s="15"/>
      <c r="R950" s="15"/>
      <c r="V950" s="15"/>
      <c r="Z950" s="15"/>
      <c r="AD950" s="15"/>
      <c r="AH950" s="15"/>
      <c r="AL950" s="15"/>
      <c r="AP950" s="15"/>
      <c r="AT950" s="15"/>
      <c r="AX950" s="15"/>
      <c r="BB950" s="15"/>
    </row>
    <row r="951" spans="10:54" ht="12.75">
      <c r="J951" s="15"/>
      <c r="R951" s="15"/>
      <c r="V951" s="15"/>
      <c r="Z951" s="15"/>
      <c r="AD951" s="15"/>
      <c r="AH951" s="15"/>
      <c r="AL951" s="15"/>
      <c r="AP951" s="15"/>
      <c r="AT951" s="15"/>
      <c r="AX951" s="15"/>
      <c r="BB951" s="15"/>
    </row>
    <row r="952" spans="10:54" ht="12.75">
      <c r="J952" s="15"/>
      <c r="R952" s="15"/>
      <c r="V952" s="15"/>
      <c r="Z952" s="15"/>
      <c r="AD952" s="15"/>
      <c r="AH952" s="15"/>
      <c r="AL952" s="15"/>
      <c r="AP952" s="15"/>
      <c r="AT952" s="15"/>
      <c r="AX952" s="15"/>
      <c r="BB952" s="15"/>
    </row>
    <row r="953" spans="10:54" ht="12.75">
      <c r="J953" s="15"/>
      <c r="R953" s="15"/>
      <c r="V953" s="15"/>
      <c r="Z953" s="15"/>
      <c r="AD953" s="15"/>
      <c r="AH953" s="15"/>
      <c r="AL953" s="15"/>
      <c r="AP953" s="15"/>
      <c r="AT953" s="15"/>
      <c r="AX953" s="15"/>
      <c r="BB953" s="15"/>
    </row>
    <row r="954" spans="10:54" ht="12.75">
      <c r="J954" s="15"/>
      <c r="R954" s="15"/>
      <c r="V954" s="15"/>
      <c r="Z954" s="15"/>
      <c r="AD954" s="15"/>
      <c r="AH954" s="15"/>
      <c r="AL954" s="15"/>
      <c r="AP954" s="15"/>
      <c r="AT954" s="15"/>
      <c r="AX954" s="15"/>
      <c r="BB954" s="15"/>
    </row>
    <row r="955" spans="10:54" ht="12.75">
      <c r="J955" s="15"/>
      <c r="R955" s="15"/>
      <c r="V955" s="15"/>
      <c r="Z955" s="15"/>
      <c r="AD955" s="15"/>
      <c r="AH955" s="15"/>
      <c r="AL955" s="15"/>
      <c r="AP955" s="15"/>
      <c r="AT955" s="15"/>
      <c r="AX955" s="15"/>
      <c r="BB955" s="15"/>
    </row>
    <row r="956" spans="10:54" ht="12.75">
      <c r="J956" s="15"/>
      <c r="R956" s="15"/>
      <c r="V956" s="15"/>
      <c r="Z956" s="15"/>
      <c r="AD956" s="15"/>
      <c r="AH956" s="15"/>
      <c r="AL956" s="15"/>
      <c r="AP956" s="15"/>
      <c r="AT956" s="15"/>
      <c r="AX956" s="15"/>
      <c r="BB956" s="15"/>
    </row>
    <row r="957" spans="10:54" ht="12.75">
      <c r="J957" s="15"/>
      <c r="R957" s="15"/>
      <c r="V957" s="15"/>
      <c r="Z957" s="15"/>
      <c r="AD957" s="15"/>
      <c r="AH957" s="15"/>
      <c r="AL957" s="15"/>
      <c r="AP957" s="15"/>
      <c r="AT957" s="15"/>
      <c r="AX957" s="15"/>
      <c r="BB957" s="15"/>
    </row>
    <row r="958" spans="10:54" ht="12.75">
      <c r="J958" s="15"/>
      <c r="R958" s="15"/>
      <c r="V958" s="15"/>
      <c r="Z958" s="15"/>
      <c r="AD958" s="15"/>
      <c r="AH958" s="15"/>
      <c r="AL958" s="15"/>
      <c r="AP958" s="15"/>
      <c r="AT958" s="15"/>
      <c r="AX958" s="15"/>
      <c r="BB958" s="15"/>
    </row>
    <row r="959" spans="10:54" ht="12.75">
      <c r="J959" s="15"/>
      <c r="R959" s="15"/>
      <c r="V959" s="15"/>
      <c r="Z959" s="15"/>
      <c r="AD959" s="15"/>
      <c r="AH959" s="15"/>
      <c r="AL959" s="15"/>
      <c r="AP959" s="15"/>
      <c r="AT959" s="15"/>
      <c r="AX959" s="15"/>
      <c r="BB959" s="15"/>
    </row>
    <row r="960" spans="10:54" ht="12.75">
      <c r="J960" s="15"/>
      <c r="R960" s="15"/>
      <c r="V960" s="15"/>
      <c r="Z960" s="15"/>
      <c r="AD960" s="15"/>
      <c r="AH960" s="15"/>
      <c r="AL960" s="15"/>
      <c r="AP960" s="15"/>
      <c r="AT960" s="15"/>
      <c r="AX960" s="15"/>
      <c r="BB960" s="15"/>
    </row>
    <row r="961" spans="10:54" ht="12.75">
      <c r="J961" s="15"/>
      <c r="R961" s="15"/>
      <c r="V961" s="15"/>
      <c r="Z961" s="15"/>
      <c r="AD961" s="15"/>
      <c r="AH961" s="15"/>
      <c r="AL961" s="15"/>
      <c r="AP961" s="15"/>
      <c r="AT961" s="15"/>
      <c r="AX961" s="15"/>
      <c r="BB961" s="15"/>
    </row>
    <row r="962" spans="10:54" ht="12.75">
      <c r="J962" s="15"/>
      <c r="R962" s="15"/>
      <c r="V962" s="15"/>
      <c r="Z962" s="15"/>
      <c r="AD962" s="15"/>
      <c r="AH962" s="15"/>
      <c r="AL962" s="15"/>
      <c r="AP962" s="15"/>
      <c r="AT962" s="15"/>
      <c r="AX962" s="15"/>
      <c r="BB962" s="15"/>
    </row>
    <row r="963" spans="10:54" ht="12.75">
      <c r="J963" s="15"/>
      <c r="R963" s="15"/>
      <c r="V963" s="15"/>
      <c r="Z963" s="15"/>
      <c r="AD963" s="15"/>
      <c r="AH963" s="15"/>
      <c r="AL963" s="15"/>
      <c r="AP963" s="15"/>
      <c r="AT963" s="15"/>
      <c r="AX963" s="15"/>
      <c r="BB963" s="15"/>
    </row>
    <row r="964" spans="10:54" ht="12.75">
      <c r="J964" s="15"/>
      <c r="R964" s="15"/>
      <c r="V964" s="15"/>
      <c r="Z964" s="15"/>
      <c r="AD964" s="15"/>
      <c r="AH964" s="15"/>
      <c r="AL964" s="15"/>
      <c r="AP964" s="15"/>
      <c r="AT964" s="15"/>
      <c r="AX964" s="15"/>
      <c r="BB964" s="15"/>
    </row>
    <row r="965" spans="10:54" ht="12.75">
      <c r="J965" s="15"/>
      <c r="R965" s="15"/>
      <c r="V965" s="15"/>
      <c r="Z965" s="15"/>
      <c r="AD965" s="15"/>
      <c r="AH965" s="15"/>
      <c r="AL965" s="15"/>
      <c r="AP965" s="15"/>
      <c r="AT965" s="15"/>
      <c r="AX965" s="15"/>
      <c r="BB965" s="15"/>
    </row>
    <row r="966" spans="10:54" ht="12.75">
      <c r="J966" s="15"/>
      <c r="R966" s="15"/>
      <c r="V966" s="15"/>
      <c r="Z966" s="15"/>
      <c r="AD966" s="15"/>
      <c r="AH966" s="15"/>
      <c r="AL966" s="15"/>
      <c r="AP966" s="15"/>
      <c r="AT966" s="15"/>
      <c r="AX966" s="15"/>
      <c r="BB966" s="15"/>
    </row>
    <row r="967" spans="10:54" ht="12.75">
      <c r="J967" s="15"/>
      <c r="R967" s="15"/>
      <c r="V967" s="15"/>
      <c r="Z967" s="15"/>
      <c r="AD967" s="15"/>
      <c r="AH967" s="15"/>
      <c r="AL967" s="15"/>
      <c r="AP967" s="15"/>
      <c r="AT967" s="15"/>
      <c r="AX967" s="15"/>
      <c r="BB967" s="15"/>
    </row>
    <row r="968" spans="10:54" ht="12.75">
      <c r="J968" s="15"/>
      <c r="R968" s="15"/>
      <c r="V968" s="15"/>
      <c r="Z968" s="15"/>
      <c r="AD968" s="15"/>
      <c r="AH968" s="15"/>
      <c r="AL968" s="15"/>
      <c r="AP968" s="15"/>
      <c r="AT968" s="15"/>
      <c r="AX968" s="15"/>
      <c r="BB968" s="15"/>
    </row>
    <row r="969" spans="10:54" ht="12.75">
      <c r="J969" s="15"/>
      <c r="R969" s="15"/>
      <c r="V969" s="15"/>
      <c r="Z969" s="15"/>
      <c r="AD969" s="15"/>
      <c r="AH969" s="15"/>
      <c r="AL969" s="15"/>
      <c r="AP969" s="15"/>
      <c r="AT969" s="15"/>
      <c r="AX969" s="15"/>
      <c r="BB969" s="15"/>
    </row>
    <row r="970" spans="10:54" ht="12.75">
      <c r="J970" s="15"/>
      <c r="R970" s="15"/>
      <c r="V970" s="15"/>
      <c r="Z970" s="15"/>
      <c r="AD970" s="15"/>
      <c r="AH970" s="15"/>
      <c r="AL970" s="15"/>
      <c r="AP970" s="15"/>
      <c r="AT970" s="15"/>
      <c r="AX970" s="15"/>
      <c r="BB970" s="15"/>
    </row>
    <row r="971" spans="10:54" ht="12.75">
      <c r="J971" s="15"/>
      <c r="R971" s="15"/>
      <c r="V971" s="15"/>
      <c r="Z971" s="15"/>
      <c r="AD971" s="15"/>
      <c r="AH971" s="15"/>
      <c r="AL971" s="15"/>
      <c r="AP971" s="15"/>
      <c r="AT971" s="15"/>
      <c r="AX971" s="15"/>
      <c r="BB971" s="15"/>
    </row>
    <row r="972" spans="10:54" ht="12.75">
      <c r="J972" s="15"/>
      <c r="R972" s="15"/>
      <c r="V972" s="15"/>
      <c r="Z972" s="15"/>
      <c r="AD972" s="15"/>
      <c r="AH972" s="15"/>
      <c r="AL972" s="15"/>
      <c r="AP972" s="15"/>
      <c r="AT972" s="15"/>
      <c r="AX972" s="15"/>
      <c r="BB972" s="15"/>
    </row>
    <row r="973" spans="10:54" ht="12.75">
      <c r="J973" s="15"/>
      <c r="R973" s="15"/>
      <c r="V973" s="15"/>
      <c r="Z973" s="15"/>
      <c r="AD973" s="15"/>
      <c r="AH973" s="15"/>
      <c r="AL973" s="15"/>
      <c r="AP973" s="15"/>
      <c r="AT973" s="15"/>
      <c r="AX973" s="15"/>
      <c r="BB973" s="15"/>
    </row>
    <row r="974" spans="10:54" ht="12.75">
      <c r="J974" s="15"/>
      <c r="R974" s="15"/>
      <c r="V974" s="15"/>
      <c r="Z974" s="15"/>
      <c r="AD974" s="15"/>
      <c r="AH974" s="15"/>
      <c r="AL974" s="15"/>
      <c r="AP974" s="15"/>
      <c r="AT974" s="15"/>
      <c r="AX974" s="15"/>
      <c r="BB974" s="15"/>
    </row>
    <row r="975" spans="10:54" ht="12.75">
      <c r="J975" s="15"/>
      <c r="R975" s="15"/>
      <c r="V975" s="15"/>
      <c r="Z975" s="15"/>
      <c r="AD975" s="15"/>
      <c r="AH975" s="15"/>
      <c r="AL975" s="15"/>
      <c r="AP975" s="15"/>
      <c r="AT975" s="15"/>
      <c r="AX975" s="15"/>
      <c r="BB975" s="15"/>
    </row>
    <row r="976" spans="10:54" ht="12.75">
      <c r="J976" s="15"/>
      <c r="R976" s="15"/>
      <c r="V976" s="15"/>
      <c r="Z976" s="15"/>
      <c r="AD976" s="15"/>
      <c r="AH976" s="15"/>
      <c r="AL976" s="15"/>
      <c r="AP976" s="15"/>
      <c r="AT976" s="15"/>
      <c r="AX976" s="15"/>
      <c r="BB976" s="15"/>
    </row>
    <row r="977" spans="10:54" ht="12.75">
      <c r="J977" s="15"/>
      <c r="R977" s="15"/>
      <c r="V977" s="15"/>
      <c r="Z977" s="15"/>
      <c r="AD977" s="15"/>
      <c r="AH977" s="15"/>
      <c r="AL977" s="15"/>
      <c r="AP977" s="15"/>
      <c r="AT977" s="15"/>
      <c r="AX977" s="15"/>
      <c r="BB977" s="15"/>
    </row>
    <row r="978" spans="10:54" ht="12.75">
      <c r="J978" s="15"/>
      <c r="R978" s="15"/>
      <c r="V978" s="15"/>
      <c r="Z978" s="15"/>
      <c r="AD978" s="15"/>
      <c r="AH978" s="15"/>
      <c r="AL978" s="15"/>
      <c r="AP978" s="15"/>
      <c r="AT978" s="15"/>
      <c r="AX978" s="15"/>
      <c r="BB978" s="15"/>
    </row>
    <row r="979" spans="10:54" ht="12.75">
      <c r="J979" s="15"/>
      <c r="R979" s="15"/>
      <c r="V979" s="15"/>
      <c r="Z979" s="15"/>
      <c r="AD979" s="15"/>
      <c r="AH979" s="15"/>
      <c r="AL979" s="15"/>
      <c r="AP979" s="15"/>
      <c r="AT979" s="15"/>
      <c r="AX979" s="15"/>
      <c r="BB979" s="15"/>
    </row>
    <row r="980" spans="10:54" ht="12.75">
      <c r="J980" s="15"/>
      <c r="R980" s="15"/>
      <c r="V980" s="15"/>
      <c r="Z980" s="15"/>
      <c r="AD980" s="15"/>
      <c r="AH980" s="15"/>
      <c r="AL980" s="15"/>
      <c r="AP980" s="15"/>
      <c r="AT980" s="15"/>
      <c r="AX980" s="15"/>
      <c r="BB980" s="15"/>
    </row>
    <row r="981" spans="10:54" ht="12.75">
      <c r="J981" s="15"/>
      <c r="R981" s="15"/>
      <c r="V981" s="15"/>
      <c r="Z981" s="15"/>
      <c r="AD981" s="15"/>
      <c r="AH981" s="15"/>
      <c r="AL981" s="15"/>
      <c r="AP981" s="15"/>
      <c r="AT981" s="15"/>
      <c r="AX981" s="15"/>
      <c r="BB981" s="15"/>
    </row>
    <row r="982" spans="10:54" ht="12.75">
      <c r="J982" s="15"/>
      <c r="R982" s="15"/>
      <c r="V982" s="15"/>
      <c r="Z982" s="15"/>
      <c r="AD982" s="15"/>
      <c r="AH982" s="15"/>
      <c r="AL982" s="15"/>
      <c r="AP982" s="15"/>
      <c r="AT982" s="15"/>
      <c r="AX982" s="15"/>
      <c r="BB982" s="15"/>
    </row>
    <row r="983" spans="10:54" ht="12.75">
      <c r="J983" s="15"/>
      <c r="R983" s="15"/>
      <c r="V983" s="15"/>
      <c r="Z983" s="15"/>
      <c r="AD983" s="15"/>
      <c r="AH983" s="15"/>
      <c r="AL983" s="15"/>
      <c r="AP983" s="15"/>
      <c r="AT983" s="15"/>
      <c r="AX983" s="15"/>
      <c r="BB983" s="15"/>
    </row>
    <row r="984" spans="10:54" ht="12.75">
      <c r="J984" s="15"/>
      <c r="R984" s="15"/>
      <c r="V984" s="15"/>
      <c r="Z984" s="15"/>
      <c r="AD984" s="15"/>
      <c r="AH984" s="15"/>
      <c r="AL984" s="15"/>
      <c r="AP984" s="15"/>
      <c r="AT984" s="15"/>
      <c r="AX984" s="15"/>
      <c r="BB984" s="15"/>
    </row>
    <row r="985" spans="10:54" ht="12.75">
      <c r="J985" s="15"/>
      <c r="R985" s="15"/>
      <c r="V985" s="15"/>
      <c r="Z985" s="15"/>
      <c r="AD985" s="15"/>
      <c r="AH985" s="15"/>
      <c r="AL985" s="15"/>
      <c r="AP985" s="15"/>
      <c r="AT985" s="15"/>
      <c r="AX985" s="15"/>
      <c r="BB985" s="15"/>
    </row>
    <row r="986" spans="10:54" ht="12.75">
      <c r="J986" s="15"/>
      <c r="R986" s="15"/>
      <c r="V986" s="15"/>
      <c r="Z986" s="15"/>
      <c r="AD986" s="15"/>
      <c r="AH986" s="15"/>
      <c r="AL986" s="15"/>
      <c r="AP986" s="15"/>
      <c r="AT986" s="15"/>
      <c r="AX986" s="15"/>
      <c r="BB986" s="15"/>
    </row>
    <row r="987" spans="10:54" ht="12.75">
      <c r="J987" s="15"/>
      <c r="R987" s="15"/>
      <c r="V987" s="15"/>
      <c r="Z987" s="15"/>
      <c r="AD987" s="15"/>
      <c r="AH987" s="15"/>
      <c r="AL987" s="15"/>
      <c r="AP987" s="15"/>
      <c r="AT987" s="15"/>
      <c r="AX987" s="15"/>
      <c r="BB987" s="15"/>
    </row>
    <row r="988" spans="10:54" ht="12.75">
      <c r="J988" s="15"/>
      <c r="R988" s="15"/>
      <c r="V988" s="15"/>
      <c r="Z988" s="15"/>
      <c r="AD988" s="15"/>
      <c r="AH988" s="15"/>
      <c r="AL988" s="15"/>
      <c r="AP988" s="15"/>
      <c r="AT988" s="15"/>
      <c r="AX988" s="15"/>
      <c r="BB988" s="15"/>
    </row>
    <row r="989" spans="10:54" ht="12.75">
      <c r="J989" s="15"/>
      <c r="R989" s="15"/>
      <c r="V989" s="15"/>
      <c r="Z989" s="15"/>
      <c r="AD989" s="15"/>
      <c r="AH989" s="15"/>
      <c r="AL989" s="15"/>
      <c r="AP989" s="15"/>
      <c r="AT989" s="15"/>
      <c r="AX989" s="15"/>
      <c r="BB989" s="15"/>
    </row>
    <row r="990" spans="10:54" ht="12.75">
      <c r="J990" s="15"/>
      <c r="R990" s="15"/>
      <c r="V990" s="15"/>
      <c r="Z990" s="15"/>
      <c r="AD990" s="15"/>
      <c r="AH990" s="15"/>
      <c r="AL990" s="15"/>
      <c r="AP990" s="15"/>
      <c r="AT990" s="15"/>
      <c r="AX990" s="15"/>
      <c r="BB990" s="15"/>
    </row>
    <row r="991" spans="10:54" ht="12.75">
      <c r="J991" s="15"/>
      <c r="R991" s="15"/>
      <c r="V991" s="15"/>
      <c r="Z991" s="15"/>
      <c r="AD991" s="15"/>
      <c r="AH991" s="15"/>
      <c r="AL991" s="15"/>
      <c r="AP991" s="15"/>
      <c r="AT991" s="15"/>
      <c r="AX991" s="15"/>
      <c r="BB991" s="15"/>
    </row>
    <row r="992" spans="10:54" ht="12.75">
      <c r="J992" s="15"/>
      <c r="R992" s="15"/>
      <c r="V992" s="15"/>
      <c r="Z992" s="15"/>
      <c r="AD992" s="15"/>
      <c r="AH992" s="15"/>
      <c r="AL992" s="15"/>
      <c r="AP992" s="15"/>
      <c r="AT992" s="15"/>
      <c r="AX992" s="15"/>
      <c r="BB992" s="15"/>
    </row>
    <row r="993" spans="10:54" ht="12.75">
      <c r="J993" s="15"/>
      <c r="R993" s="15"/>
      <c r="V993" s="15"/>
      <c r="Z993" s="15"/>
      <c r="AD993" s="15"/>
      <c r="AH993" s="15"/>
      <c r="AL993" s="15"/>
      <c r="AP993" s="15"/>
      <c r="AT993" s="15"/>
      <c r="AX993" s="15"/>
      <c r="BB993" s="15"/>
    </row>
    <row r="994" spans="10:54" ht="12.75">
      <c r="J994" s="15"/>
      <c r="R994" s="15"/>
      <c r="V994" s="15"/>
      <c r="Z994" s="15"/>
      <c r="AD994" s="15"/>
      <c r="AH994" s="15"/>
      <c r="AL994" s="15"/>
      <c r="AP994" s="15"/>
      <c r="AT994" s="15"/>
      <c r="AX994" s="15"/>
      <c r="BB994" s="15"/>
    </row>
    <row r="995" spans="10:54" ht="12.75">
      <c r="J995" s="15"/>
      <c r="R995" s="15"/>
      <c r="V995" s="15"/>
      <c r="Z995" s="15"/>
      <c r="AD995" s="15"/>
      <c r="AH995" s="15"/>
      <c r="AL995" s="15"/>
      <c r="AP995" s="15"/>
      <c r="AT995" s="15"/>
      <c r="AX995" s="15"/>
      <c r="BB995" s="15"/>
    </row>
    <row r="996" spans="10:54" ht="12.75">
      <c r="J996" s="15"/>
      <c r="R996" s="15"/>
      <c r="V996" s="15"/>
      <c r="Z996" s="15"/>
      <c r="AD996" s="15"/>
      <c r="AH996" s="15"/>
      <c r="AL996" s="15"/>
      <c r="AP996" s="15"/>
      <c r="AT996" s="15"/>
      <c r="AX996" s="15"/>
      <c r="BB996" s="15"/>
    </row>
    <row r="997" spans="10:54" ht="12.75">
      <c r="J997" s="15"/>
      <c r="R997" s="15"/>
      <c r="V997" s="15"/>
      <c r="Z997" s="15"/>
      <c r="AD997" s="15"/>
      <c r="AH997" s="15"/>
      <c r="AL997" s="15"/>
      <c r="AP997" s="15"/>
      <c r="AT997" s="15"/>
      <c r="AX997" s="15"/>
      <c r="BB997" s="15"/>
    </row>
    <row r="998" spans="10:54" ht="12.75">
      <c r="J998" s="15"/>
      <c r="R998" s="15"/>
      <c r="V998" s="15"/>
      <c r="Z998" s="15"/>
      <c r="AD998" s="15"/>
      <c r="AH998" s="15"/>
      <c r="AL998" s="15"/>
      <c r="AP998" s="15"/>
      <c r="AT998" s="15"/>
      <c r="AX998" s="15"/>
      <c r="BB998" s="15"/>
    </row>
    <row r="999" spans="10:54" ht="12.75">
      <c r="J999" s="15"/>
      <c r="R999" s="15"/>
      <c r="V999" s="15"/>
      <c r="Z999" s="15"/>
      <c r="AD999" s="15"/>
      <c r="AH999" s="15"/>
      <c r="AL999" s="15"/>
      <c r="AP999" s="15"/>
      <c r="AT999" s="15"/>
      <c r="AX999" s="15"/>
      <c r="BB999" s="15"/>
    </row>
    <row r="1000" spans="10:54" ht="12.75">
      <c r="J1000" s="15"/>
      <c r="R1000" s="15"/>
      <c r="V1000" s="15"/>
      <c r="Z1000" s="15"/>
      <c r="AD1000" s="15"/>
      <c r="AH1000" s="15"/>
      <c r="AL1000" s="15"/>
      <c r="AP1000" s="15"/>
      <c r="AT1000" s="15"/>
      <c r="AX1000" s="15"/>
      <c r="BB1000" s="15"/>
    </row>
    <row r="1001" spans="10:54" ht="12.75">
      <c r="J1001" s="15"/>
      <c r="R1001" s="15"/>
      <c r="V1001" s="15"/>
      <c r="Z1001" s="15"/>
      <c r="AD1001" s="15"/>
      <c r="AH1001" s="15"/>
      <c r="AL1001" s="15"/>
      <c r="AP1001" s="15"/>
      <c r="AT1001" s="15"/>
      <c r="AX1001" s="15"/>
      <c r="BB1001" s="15"/>
    </row>
    <row r="1002" spans="10:54" ht="12.75">
      <c r="J1002" s="15"/>
      <c r="R1002" s="15"/>
      <c r="V1002" s="15"/>
      <c r="Z1002" s="15"/>
      <c r="AD1002" s="15"/>
      <c r="AH1002" s="15"/>
      <c r="AL1002" s="15"/>
      <c r="AP1002" s="15"/>
      <c r="AT1002" s="15"/>
      <c r="AX1002" s="15"/>
      <c r="BB1002" s="15"/>
    </row>
    <row r="1003" spans="10:54" ht="12.75">
      <c r="J1003" s="15"/>
      <c r="R1003" s="15"/>
      <c r="V1003" s="15"/>
      <c r="Z1003" s="15"/>
      <c r="AD1003" s="15"/>
      <c r="AH1003" s="15"/>
      <c r="AL1003" s="15"/>
      <c r="AP1003" s="15"/>
      <c r="AT1003" s="15"/>
      <c r="AX1003" s="15"/>
      <c r="BB1003" s="15"/>
    </row>
    <row r="1004" spans="10:54" ht="12.75">
      <c r="J1004" s="15"/>
      <c r="R1004" s="15"/>
      <c r="V1004" s="15"/>
      <c r="Z1004" s="15"/>
      <c r="AD1004" s="15"/>
      <c r="AH1004" s="15"/>
      <c r="AL1004" s="15"/>
      <c r="AP1004" s="15"/>
      <c r="AT1004" s="15"/>
      <c r="AX1004" s="15"/>
      <c r="BB1004" s="15"/>
    </row>
    <row r="1005" spans="10:54" ht="12.75">
      <c r="J1005" s="15"/>
      <c r="R1005" s="15"/>
      <c r="V1005" s="15"/>
      <c r="Z1005" s="15"/>
      <c r="AD1005" s="15"/>
      <c r="AH1005" s="15"/>
      <c r="AL1005" s="15"/>
      <c r="AP1005" s="15"/>
      <c r="AT1005" s="15"/>
      <c r="AX1005" s="15"/>
      <c r="BB1005" s="15"/>
    </row>
    <row r="1006" spans="10:54" ht="12.75">
      <c r="J1006" s="15"/>
      <c r="R1006" s="15"/>
      <c r="V1006" s="15"/>
      <c r="Z1006" s="15"/>
      <c r="AD1006" s="15"/>
      <c r="AH1006" s="15"/>
      <c r="AL1006" s="15"/>
      <c r="AP1006" s="15"/>
      <c r="AT1006" s="15"/>
      <c r="AX1006" s="15"/>
      <c r="BB1006" s="15"/>
    </row>
    <row r="1007" spans="10:54" ht="12.75">
      <c r="J1007" s="15"/>
      <c r="R1007" s="15"/>
      <c r="V1007" s="15"/>
      <c r="Z1007" s="15"/>
      <c r="AD1007" s="15"/>
      <c r="AH1007" s="15"/>
      <c r="AL1007" s="15"/>
      <c r="AP1007" s="15"/>
      <c r="AT1007" s="15"/>
      <c r="AX1007" s="15"/>
      <c r="BB1007" s="15"/>
    </row>
    <row r="1008" spans="10:54" ht="12.75">
      <c r="J1008" s="15"/>
      <c r="R1008" s="15"/>
      <c r="V1008" s="15"/>
      <c r="Z1008" s="15"/>
      <c r="AD1008" s="15"/>
      <c r="AH1008" s="15"/>
      <c r="AL1008" s="15"/>
      <c r="AP1008" s="15"/>
      <c r="AT1008" s="15"/>
      <c r="AX1008" s="15"/>
      <c r="BB1008" s="15"/>
    </row>
    <row r="1009" spans="10:54" ht="12.75">
      <c r="J1009" s="15"/>
      <c r="R1009" s="15"/>
      <c r="V1009" s="15"/>
      <c r="Z1009" s="15"/>
      <c r="AD1009" s="15"/>
      <c r="AH1009" s="15"/>
      <c r="AL1009" s="15"/>
      <c r="AP1009" s="15"/>
      <c r="AT1009" s="15"/>
      <c r="AX1009" s="15"/>
      <c r="BB1009" s="15"/>
    </row>
    <row r="1010" spans="10:54" ht="12.75">
      <c r="J1010" s="15"/>
      <c r="R1010" s="15"/>
      <c r="V1010" s="15"/>
      <c r="Z1010" s="15"/>
      <c r="AD1010" s="15"/>
      <c r="AH1010" s="15"/>
      <c r="AL1010" s="15"/>
      <c r="AP1010" s="15"/>
      <c r="AT1010" s="15"/>
      <c r="AX1010" s="15"/>
      <c r="BB1010" s="15"/>
    </row>
    <row r="1011" spans="10:54" ht="12.75">
      <c r="J1011" s="15"/>
      <c r="R1011" s="15"/>
      <c r="V1011" s="15"/>
      <c r="Z1011" s="15"/>
      <c r="AD1011" s="15"/>
      <c r="AH1011" s="15"/>
      <c r="AL1011" s="15"/>
      <c r="AP1011" s="15"/>
      <c r="AT1011" s="15"/>
      <c r="AX1011" s="15"/>
      <c r="BB1011" s="15"/>
    </row>
    <row r="1012" spans="10:54" ht="12.75">
      <c r="J1012" s="15"/>
      <c r="R1012" s="15"/>
      <c r="V1012" s="15"/>
      <c r="Z1012" s="15"/>
      <c r="AD1012" s="15"/>
      <c r="AH1012" s="15"/>
      <c r="AL1012" s="15"/>
      <c r="AP1012" s="15"/>
      <c r="AT1012" s="15"/>
      <c r="AX1012" s="15"/>
      <c r="BB1012" s="15"/>
    </row>
    <row r="1013" spans="10:54" ht="12.75">
      <c r="J1013" s="15"/>
      <c r="R1013" s="15"/>
      <c r="V1013" s="15"/>
      <c r="Z1013" s="15"/>
      <c r="AD1013" s="15"/>
      <c r="AH1013" s="15"/>
      <c r="AL1013" s="15"/>
      <c r="AP1013" s="15"/>
      <c r="AT1013" s="15"/>
      <c r="AX1013" s="15"/>
      <c r="BB1013" s="15"/>
    </row>
    <row r="1014" spans="10:54" ht="12.75">
      <c r="J1014" s="15"/>
      <c r="R1014" s="15"/>
      <c r="V1014" s="15"/>
      <c r="Z1014" s="15"/>
      <c r="AD1014" s="15"/>
      <c r="AH1014" s="15"/>
      <c r="AL1014" s="15"/>
      <c r="AP1014" s="15"/>
      <c r="AT1014" s="15"/>
      <c r="AX1014" s="15"/>
      <c r="BB1014" s="15"/>
    </row>
    <row r="1015" spans="10:54" ht="12.75">
      <c r="J1015" s="15"/>
      <c r="R1015" s="15"/>
      <c r="V1015" s="15"/>
      <c r="Z1015" s="15"/>
      <c r="AD1015" s="15"/>
      <c r="AH1015" s="15"/>
      <c r="AL1015" s="15"/>
      <c r="AP1015" s="15"/>
      <c r="AT1015" s="15"/>
      <c r="AX1015" s="15"/>
      <c r="BB1015" s="15"/>
    </row>
    <row r="1016" spans="10:54" ht="12.75">
      <c r="J1016" s="15"/>
      <c r="R1016" s="15"/>
      <c r="V1016" s="15"/>
      <c r="Z1016" s="15"/>
      <c r="AD1016" s="15"/>
      <c r="AH1016" s="15"/>
      <c r="AL1016" s="15"/>
      <c r="AP1016" s="15"/>
      <c r="AT1016" s="15"/>
      <c r="AX1016" s="15"/>
      <c r="BB1016" s="15"/>
    </row>
    <row r="1017" spans="10:54" ht="12.75">
      <c r="J1017" s="15"/>
      <c r="R1017" s="15"/>
      <c r="V1017" s="15"/>
      <c r="Z1017" s="15"/>
      <c r="AD1017" s="15"/>
      <c r="AH1017" s="15"/>
      <c r="AL1017" s="15"/>
      <c r="AP1017" s="15"/>
      <c r="AT1017" s="15"/>
      <c r="AX1017" s="15"/>
      <c r="BB1017" s="15"/>
    </row>
    <row r="1018" spans="10:54" ht="12.75">
      <c r="J1018" s="15"/>
      <c r="R1018" s="15"/>
      <c r="V1018" s="15"/>
      <c r="Z1018" s="15"/>
      <c r="AD1018" s="15"/>
      <c r="AH1018" s="15"/>
      <c r="AL1018" s="15"/>
      <c r="AP1018" s="15"/>
      <c r="AT1018" s="15"/>
      <c r="AX1018" s="15"/>
      <c r="BB1018" s="15"/>
    </row>
    <row r="1019" spans="10:54" ht="12.75">
      <c r="J1019" s="15"/>
      <c r="R1019" s="15"/>
      <c r="V1019" s="15"/>
      <c r="Z1019" s="15"/>
      <c r="AD1019" s="15"/>
      <c r="AH1019" s="15"/>
      <c r="AL1019" s="15"/>
      <c r="AP1019" s="15"/>
      <c r="AT1019" s="15"/>
      <c r="AX1019" s="15"/>
      <c r="BB1019" s="15"/>
    </row>
    <row r="1020" spans="10:54" ht="12.75">
      <c r="J1020" s="15"/>
      <c r="R1020" s="15"/>
      <c r="V1020" s="15"/>
      <c r="Z1020" s="15"/>
      <c r="AD1020" s="15"/>
      <c r="AH1020" s="15"/>
      <c r="AL1020" s="15"/>
      <c r="AP1020" s="15"/>
      <c r="AT1020" s="15"/>
      <c r="AX1020" s="15"/>
      <c r="BB1020" s="15"/>
    </row>
    <row r="1021" spans="10:54" ht="12.75">
      <c r="J1021" s="15"/>
      <c r="R1021" s="15"/>
      <c r="V1021" s="15"/>
      <c r="Z1021" s="15"/>
      <c r="AD1021" s="15"/>
      <c r="AH1021" s="15"/>
      <c r="AL1021" s="15"/>
      <c r="AP1021" s="15"/>
      <c r="AT1021" s="15"/>
      <c r="AX1021" s="15"/>
      <c r="BB1021" s="15"/>
    </row>
    <row r="1022" spans="10:54" ht="12.75">
      <c r="J1022" s="15"/>
      <c r="R1022" s="15"/>
      <c r="V1022" s="15"/>
      <c r="Z1022" s="15"/>
      <c r="AD1022" s="15"/>
      <c r="AH1022" s="15"/>
      <c r="AL1022" s="15"/>
      <c r="AP1022" s="15"/>
      <c r="AT1022" s="15"/>
      <c r="AX1022" s="15"/>
      <c r="BB1022" s="15"/>
    </row>
    <row r="1023" spans="10:54" ht="12.75">
      <c r="J1023" s="15"/>
      <c r="R1023" s="15"/>
      <c r="V1023" s="15"/>
      <c r="Z1023" s="15"/>
      <c r="AD1023" s="15"/>
      <c r="AH1023" s="15"/>
      <c r="AL1023" s="15"/>
      <c r="AP1023" s="15"/>
      <c r="AT1023" s="15"/>
      <c r="AX1023" s="15"/>
      <c r="BB1023" s="15"/>
    </row>
    <row r="1024" spans="10:54" ht="12.75">
      <c r="J1024" s="15"/>
      <c r="R1024" s="15"/>
      <c r="V1024" s="15"/>
      <c r="Z1024" s="15"/>
      <c r="AD1024" s="15"/>
      <c r="AH1024" s="15"/>
      <c r="AL1024" s="15"/>
      <c r="AP1024" s="15"/>
      <c r="AT1024" s="15"/>
      <c r="AX1024" s="15"/>
      <c r="BB1024" s="15"/>
    </row>
    <row r="1025" spans="10:54" ht="12.75">
      <c r="J1025" s="15"/>
      <c r="R1025" s="15"/>
      <c r="V1025" s="15"/>
      <c r="Z1025" s="15"/>
      <c r="AD1025" s="15"/>
      <c r="AH1025" s="15"/>
      <c r="AL1025" s="15"/>
      <c r="AP1025" s="15"/>
      <c r="AT1025" s="15"/>
      <c r="AX1025" s="15"/>
      <c r="BB1025" s="15"/>
    </row>
    <row r="1026" spans="10:54" ht="12.75">
      <c r="J1026" s="15"/>
      <c r="R1026" s="15"/>
      <c r="V1026" s="15"/>
      <c r="Z1026" s="15"/>
      <c r="AD1026" s="15"/>
      <c r="AH1026" s="15"/>
      <c r="AL1026" s="15"/>
      <c r="AP1026" s="15"/>
      <c r="AT1026" s="15"/>
      <c r="AX1026" s="15"/>
      <c r="BB1026" s="15"/>
    </row>
    <row r="1027" spans="10:54" ht="12.75">
      <c r="J1027" s="15"/>
      <c r="R1027" s="15"/>
      <c r="V1027" s="15"/>
      <c r="Z1027" s="15"/>
      <c r="AD1027" s="15"/>
      <c r="AH1027" s="15"/>
      <c r="AL1027" s="15"/>
      <c r="AP1027" s="15"/>
      <c r="AT1027" s="15"/>
      <c r="AX1027" s="15"/>
      <c r="BB1027" s="15"/>
    </row>
    <row r="1028" spans="10:54" ht="12.75">
      <c r="J1028" s="15"/>
      <c r="R1028" s="15"/>
      <c r="V1028" s="15"/>
      <c r="Z1028" s="15"/>
      <c r="AD1028" s="15"/>
      <c r="AH1028" s="15"/>
      <c r="AL1028" s="15"/>
      <c r="AP1028" s="15"/>
      <c r="AT1028" s="15"/>
      <c r="AX1028" s="15"/>
      <c r="BB1028" s="15"/>
    </row>
    <row r="1029" spans="10:54" ht="12.75">
      <c r="J1029" s="15"/>
      <c r="R1029" s="15"/>
      <c r="V1029" s="15"/>
      <c r="Z1029" s="15"/>
      <c r="AD1029" s="15"/>
      <c r="AH1029" s="15"/>
      <c r="AL1029" s="15"/>
      <c r="AP1029" s="15"/>
      <c r="AT1029" s="15"/>
      <c r="AX1029" s="15"/>
      <c r="BB1029" s="15"/>
    </row>
    <row r="1030" spans="10:54" ht="12.75">
      <c r="J1030" s="15"/>
      <c r="R1030" s="15"/>
      <c r="V1030" s="15"/>
      <c r="Z1030" s="15"/>
      <c r="AD1030" s="15"/>
      <c r="AH1030" s="15"/>
      <c r="AL1030" s="15"/>
      <c r="AP1030" s="15"/>
      <c r="AT1030" s="15"/>
      <c r="AX1030" s="15"/>
      <c r="BB1030" s="15"/>
    </row>
    <row r="1031" spans="10:54" ht="12.75">
      <c r="J1031" s="15"/>
      <c r="R1031" s="15"/>
      <c r="V1031" s="15"/>
      <c r="Z1031" s="15"/>
      <c r="AD1031" s="15"/>
      <c r="AH1031" s="15"/>
      <c r="AL1031" s="15"/>
      <c r="AP1031" s="15"/>
      <c r="AT1031" s="15"/>
      <c r="AX1031" s="15"/>
      <c r="BB1031" s="15"/>
    </row>
    <row r="1032" spans="10:54" ht="12.75">
      <c r="J1032" s="15"/>
      <c r="R1032" s="15"/>
      <c r="V1032" s="15"/>
      <c r="Z1032" s="15"/>
      <c r="AD1032" s="15"/>
      <c r="AH1032" s="15"/>
      <c r="AL1032" s="15"/>
      <c r="AP1032" s="15"/>
      <c r="AT1032" s="15"/>
      <c r="AX1032" s="15"/>
      <c r="BB1032" s="15"/>
    </row>
    <row r="1033" spans="10:54" ht="12.75">
      <c r="J1033" s="15"/>
      <c r="R1033" s="15"/>
      <c r="V1033" s="15"/>
      <c r="Z1033" s="15"/>
      <c r="AD1033" s="15"/>
      <c r="AH1033" s="15"/>
      <c r="AL1033" s="15"/>
      <c r="AP1033" s="15"/>
      <c r="AT1033" s="15"/>
      <c r="AX1033" s="15"/>
      <c r="BB1033" s="15"/>
    </row>
    <row r="1034" spans="10:54" ht="12.75">
      <c r="J1034" s="15"/>
      <c r="R1034" s="15"/>
      <c r="V1034" s="15"/>
      <c r="Z1034" s="15"/>
      <c r="AD1034" s="15"/>
      <c r="AH1034" s="15"/>
      <c r="AL1034" s="15"/>
      <c r="AP1034" s="15"/>
      <c r="AT1034" s="15"/>
      <c r="AX1034" s="15"/>
      <c r="BB1034" s="15"/>
    </row>
    <row r="1035" spans="10:54" ht="12.75">
      <c r="J1035" s="15"/>
      <c r="R1035" s="15"/>
      <c r="V1035" s="15"/>
      <c r="Z1035" s="15"/>
      <c r="AD1035" s="15"/>
      <c r="AH1035" s="15"/>
      <c r="AL1035" s="15"/>
      <c r="AP1035" s="15"/>
      <c r="AT1035" s="15"/>
      <c r="AX1035" s="15"/>
      <c r="BB1035" s="15"/>
    </row>
    <row r="1036" spans="10:54" ht="12.75">
      <c r="J1036" s="15"/>
      <c r="R1036" s="15"/>
      <c r="V1036" s="15"/>
      <c r="Z1036" s="15"/>
      <c r="AD1036" s="15"/>
      <c r="AH1036" s="15"/>
      <c r="AL1036" s="15"/>
      <c r="AP1036" s="15"/>
      <c r="AT1036" s="15"/>
      <c r="AX1036" s="15"/>
      <c r="BB1036" s="15"/>
    </row>
    <row r="1037" spans="10:54" ht="12.75">
      <c r="J1037" s="15"/>
      <c r="R1037" s="15"/>
      <c r="V1037" s="15"/>
      <c r="Z1037" s="15"/>
      <c r="AD1037" s="15"/>
      <c r="AH1037" s="15"/>
      <c r="AL1037" s="15"/>
      <c r="AP1037" s="15"/>
      <c r="AT1037" s="15"/>
      <c r="AX1037" s="15"/>
      <c r="BB1037" s="15"/>
    </row>
    <row r="1038" spans="10:54" ht="12.75">
      <c r="J1038" s="15"/>
      <c r="R1038" s="15"/>
      <c r="V1038" s="15"/>
      <c r="Z1038" s="15"/>
      <c r="AD1038" s="15"/>
      <c r="AH1038" s="15"/>
      <c r="AL1038" s="15"/>
      <c r="AP1038" s="15"/>
      <c r="AT1038" s="15"/>
      <c r="AX1038" s="15"/>
      <c r="BB1038" s="15"/>
    </row>
    <row r="1039" spans="10:54" ht="12.75">
      <c r="J1039" s="15"/>
      <c r="R1039" s="15"/>
      <c r="V1039" s="15"/>
      <c r="Z1039" s="15"/>
      <c r="AD1039" s="15"/>
      <c r="AH1039" s="15"/>
      <c r="AL1039" s="15"/>
      <c r="AP1039" s="15"/>
      <c r="AT1039" s="15"/>
      <c r="AX1039" s="15"/>
      <c r="BB1039" s="15"/>
    </row>
    <row r="1040" spans="10:54" ht="12.75">
      <c r="J1040" s="15"/>
      <c r="R1040" s="15"/>
      <c r="V1040" s="15"/>
      <c r="Z1040" s="15"/>
      <c r="AD1040" s="15"/>
      <c r="AH1040" s="15"/>
      <c r="AL1040" s="15"/>
      <c r="AP1040" s="15"/>
      <c r="AT1040" s="15"/>
      <c r="AX1040" s="15"/>
      <c r="BB1040" s="15"/>
    </row>
    <row r="1041" spans="10:54" ht="12.75">
      <c r="J1041" s="15"/>
      <c r="R1041" s="15"/>
      <c r="V1041" s="15"/>
      <c r="Z1041" s="15"/>
      <c r="AD1041" s="15"/>
      <c r="AH1041" s="15"/>
      <c r="AL1041" s="15"/>
      <c r="AP1041" s="15"/>
      <c r="AT1041" s="15"/>
      <c r="AX1041" s="15"/>
      <c r="BB1041" s="15"/>
    </row>
    <row r="1042" spans="10:54" ht="12.75">
      <c r="J1042" s="15"/>
      <c r="R1042" s="15"/>
      <c r="V1042" s="15"/>
      <c r="Z1042" s="15"/>
      <c r="AD1042" s="15"/>
      <c r="AH1042" s="15"/>
      <c r="AL1042" s="15"/>
      <c r="AP1042" s="15"/>
      <c r="AT1042" s="15"/>
      <c r="AX1042" s="15"/>
      <c r="BB1042" s="15"/>
    </row>
    <row r="1043" spans="10:54" ht="12.75">
      <c r="J1043" s="15"/>
      <c r="R1043" s="15"/>
      <c r="V1043" s="15"/>
      <c r="Z1043" s="15"/>
      <c r="AD1043" s="15"/>
      <c r="AH1043" s="15"/>
      <c r="AL1043" s="15"/>
      <c r="AP1043" s="15"/>
      <c r="AT1043" s="15"/>
      <c r="AX1043" s="15"/>
      <c r="BB1043" s="15"/>
    </row>
    <row r="1044" spans="10:54" ht="12.75">
      <c r="J1044" s="15"/>
      <c r="R1044" s="15"/>
      <c r="V1044" s="15"/>
      <c r="Z1044" s="15"/>
      <c r="AD1044" s="15"/>
      <c r="AH1044" s="15"/>
      <c r="AL1044" s="15"/>
      <c r="AP1044" s="15"/>
      <c r="AT1044" s="15"/>
      <c r="AX1044" s="15"/>
      <c r="BB1044" s="15"/>
    </row>
    <row r="1045" spans="10:54" ht="12.75">
      <c r="J1045" s="15"/>
      <c r="R1045" s="15"/>
      <c r="V1045" s="15"/>
      <c r="Z1045" s="15"/>
      <c r="AD1045" s="15"/>
      <c r="AH1045" s="15"/>
      <c r="AL1045" s="15"/>
      <c r="AP1045" s="15"/>
      <c r="AT1045" s="15"/>
      <c r="AX1045" s="15"/>
      <c r="BB1045" s="15"/>
    </row>
    <row r="1046" spans="10:54" ht="12.75">
      <c r="J1046" s="15"/>
      <c r="R1046" s="15"/>
      <c r="V1046" s="15"/>
      <c r="Z1046" s="15"/>
      <c r="AD1046" s="15"/>
      <c r="AH1046" s="15"/>
      <c r="AL1046" s="15"/>
      <c r="AP1046" s="15"/>
      <c r="AT1046" s="15"/>
      <c r="AX1046" s="15"/>
      <c r="BB1046" s="15"/>
    </row>
    <row r="1047" spans="10:54" ht="12.75">
      <c r="J1047" s="15"/>
      <c r="R1047" s="15"/>
      <c r="V1047" s="15"/>
      <c r="Z1047" s="15"/>
      <c r="AD1047" s="15"/>
      <c r="AH1047" s="15"/>
      <c r="AL1047" s="15"/>
      <c r="AP1047" s="15"/>
      <c r="AT1047" s="15"/>
      <c r="AX1047" s="15"/>
      <c r="BB1047" s="15"/>
    </row>
    <row r="1048" spans="10:54" ht="12.75">
      <c r="J1048" s="15"/>
      <c r="R1048" s="15"/>
      <c r="V1048" s="15"/>
      <c r="Z1048" s="15"/>
      <c r="AD1048" s="15"/>
      <c r="AH1048" s="15"/>
      <c r="AL1048" s="15"/>
      <c r="AP1048" s="15"/>
      <c r="AT1048" s="15"/>
      <c r="AX1048" s="15"/>
      <c r="BB1048" s="15"/>
    </row>
    <row r="1049" spans="10:54" ht="12.75">
      <c r="J1049" s="15"/>
      <c r="R1049" s="15"/>
      <c r="V1049" s="15"/>
      <c r="Z1049" s="15"/>
      <c r="AD1049" s="15"/>
      <c r="AH1049" s="15"/>
      <c r="AL1049" s="15"/>
      <c r="AP1049" s="15"/>
      <c r="AT1049" s="15"/>
      <c r="AX1049" s="15"/>
      <c r="BB1049" s="15"/>
    </row>
    <row r="1050" spans="10:54" ht="12.75">
      <c r="J1050" s="15"/>
      <c r="R1050" s="15"/>
      <c r="V1050" s="15"/>
      <c r="Z1050" s="15"/>
      <c r="AD1050" s="15"/>
      <c r="AH1050" s="15"/>
      <c r="AL1050" s="15"/>
      <c r="AP1050" s="15"/>
      <c r="AT1050" s="15"/>
      <c r="AX1050" s="15"/>
      <c r="BB1050" s="15"/>
    </row>
    <row r="1051" spans="10:54" ht="12.75">
      <c r="J1051" s="15"/>
      <c r="R1051" s="15"/>
      <c r="V1051" s="15"/>
      <c r="Z1051" s="15"/>
      <c r="AD1051" s="15"/>
      <c r="AH1051" s="15"/>
      <c r="AL1051" s="15"/>
      <c r="AP1051" s="15"/>
      <c r="AT1051" s="15"/>
      <c r="AX1051" s="15"/>
      <c r="BB1051" s="15"/>
    </row>
    <row r="1052" spans="10:54" ht="12.75">
      <c r="J1052" s="15"/>
      <c r="R1052" s="15"/>
      <c r="V1052" s="15"/>
      <c r="Z1052" s="15"/>
      <c r="AD1052" s="15"/>
      <c r="AH1052" s="15"/>
      <c r="AL1052" s="15"/>
      <c r="AP1052" s="15"/>
      <c r="AT1052" s="15"/>
      <c r="AX1052" s="15"/>
      <c r="BB1052" s="15"/>
    </row>
    <row r="1053" spans="10:54" ht="12.75">
      <c r="J1053" s="15"/>
      <c r="R1053" s="15"/>
      <c r="V1053" s="15"/>
      <c r="Z1053" s="15"/>
      <c r="AD1053" s="15"/>
      <c r="AH1053" s="15"/>
      <c r="AL1053" s="15"/>
      <c r="AP1053" s="15"/>
      <c r="AT1053" s="15"/>
      <c r="AX1053" s="15"/>
      <c r="BB1053" s="15"/>
    </row>
    <row r="1054" spans="10:54" ht="12.75">
      <c r="J1054" s="15"/>
      <c r="R1054" s="15"/>
      <c r="V1054" s="15"/>
      <c r="Z1054" s="15"/>
      <c r="AD1054" s="15"/>
      <c r="AH1054" s="15"/>
      <c r="AL1054" s="15"/>
      <c r="AP1054" s="15"/>
      <c r="AT1054" s="15"/>
      <c r="AX1054" s="15"/>
      <c r="BB1054" s="15"/>
    </row>
    <row r="1055" spans="10:54" ht="12.75">
      <c r="J1055" s="15"/>
      <c r="R1055" s="15"/>
      <c r="V1055" s="15"/>
      <c r="Z1055" s="15"/>
      <c r="AD1055" s="15"/>
      <c r="AH1055" s="15"/>
      <c r="AL1055" s="15"/>
      <c r="AP1055" s="15"/>
      <c r="AT1055" s="15"/>
      <c r="AX1055" s="15"/>
      <c r="BB1055" s="15"/>
    </row>
    <row r="1056" spans="10:54" ht="12.75">
      <c r="J1056" s="15"/>
      <c r="R1056" s="15"/>
      <c r="V1056" s="15"/>
      <c r="Z1056" s="15"/>
      <c r="AD1056" s="15"/>
      <c r="AH1056" s="15"/>
      <c r="AL1056" s="15"/>
      <c r="AP1056" s="15"/>
      <c r="AT1056" s="15"/>
      <c r="AX1056" s="15"/>
      <c r="BB1056" s="15"/>
    </row>
    <row r="1057" spans="10:54" ht="12.75">
      <c r="J1057" s="15"/>
      <c r="R1057" s="15"/>
      <c r="V1057" s="15"/>
      <c r="Z1057" s="15"/>
      <c r="AD1057" s="15"/>
      <c r="AH1057" s="15"/>
      <c r="AL1057" s="15"/>
      <c r="AP1057" s="15"/>
      <c r="AT1057" s="15"/>
      <c r="AX1057" s="15"/>
      <c r="BB1057" s="15"/>
    </row>
    <row r="1058" spans="10:54" ht="12.75">
      <c r="J1058" s="15"/>
      <c r="R1058" s="15"/>
      <c r="V1058" s="15"/>
      <c r="Z1058" s="15"/>
      <c r="AD1058" s="15"/>
      <c r="AH1058" s="15"/>
      <c r="AL1058" s="15"/>
      <c r="AP1058" s="15"/>
      <c r="AT1058" s="15"/>
      <c r="AX1058" s="15"/>
      <c r="BB1058" s="15"/>
    </row>
    <row r="1059" spans="10:54" ht="12.75">
      <c r="J1059" s="15"/>
      <c r="R1059" s="15"/>
      <c r="V1059" s="15"/>
      <c r="Z1059" s="15"/>
      <c r="AD1059" s="15"/>
      <c r="AH1059" s="15"/>
      <c r="AL1059" s="15"/>
      <c r="AP1059" s="15"/>
      <c r="AT1059" s="15"/>
      <c r="AX1059" s="15"/>
      <c r="BB1059" s="15"/>
    </row>
    <row r="1060" spans="10:54" ht="12.75">
      <c r="J1060" s="15"/>
      <c r="R1060" s="15"/>
      <c r="V1060" s="15"/>
      <c r="Z1060" s="15"/>
      <c r="AD1060" s="15"/>
      <c r="AH1060" s="15"/>
      <c r="AL1060" s="15"/>
      <c r="AP1060" s="15"/>
      <c r="AT1060" s="15"/>
      <c r="AX1060" s="15"/>
      <c r="BB1060" s="15"/>
    </row>
    <row r="1061" spans="10:54" ht="12.75">
      <c r="J1061" s="15"/>
      <c r="R1061" s="15"/>
      <c r="V1061" s="15"/>
      <c r="Z1061" s="15"/>
      <c r="AD1061" s="15"/>
      <c r="AH1061" s="15"/>
      <c r="AL1061" s="15"/>
      <c r="AP1061" s="15"/>
      <c r="AT1061" s="15"/>
      <c r="AX1061" s="15"/>
      <c r="BB1061" s="15"/>
    </row>
    <row r="1062" spans="10:54" ht="12.75">
      <c r="J1062" s="15"/>
      <c r="R1062" s="15"/>
      <c r="V1062" s="15"/>
      <c r="Z1062" s="15"/>
      <c r="AD1062" s="15"/>
      <c r="AH1062" s="15"/>
      <c r="AL1062" s="15"/>
      <c r="AP1062" s="15"/>
      <c r="AT1062" s="15"/>
      <c r="AX1062" s="15"/>
      <c r="BB1062" s="15"/>
    </row>
    <row r="1063" spans="10:54" ht="12.75">
      <c r="J1063" s="15"/>
      <c r="R1063" s="15"/>
      <c r="V1063" s="15"/>
      <c r="Z1063" s="15"/>
      <c r="AD1063" s="15"/>
      <c r="AH1063" s="15"/>
      <c r="AL1063" s="15"/>
      <c r="AP1063" s="15"/>
      <c r="AT1063" s="15"/>
      <c r="AX1063" s="15"/>
      <c r="BB1063" s="15"/>
    </row>
    <row r="1064" spans="10:54" ht="12.75">
      <c r="J1064" s="15"/>
      <c r="R1064" s="15"/>
      <c r="V1064" s="15"/>
      <c r="Z1064" s="15"/>
      <c r="AD1064" s="15"/>
      <c r="AH1064" s="15"/>
      <c r="AL1064" s="15"/>
      <c r="AP1064" s="15"/>
      <c r="AT1064" s="15"/>
      <c r="AX1064" s="15"/>
      <c r="BB1064" s="15"/>
    </row>
    <row r="1065" spans="10:54" ht="12.75">
      <c r="J1065" s="15"/>
      <c r="R1065" s="15"/>
      <c r="V1065" s="15"/>
      <c r="Z1065" s="15"/>
      <c r="AD1065" s="15"/>
      <c r="AH1065" s="15"/>
      <c r="AL1065" s="15"/>
      <c r="AP1065" s="15"/>
      <c r="AT1065" s="15"/>
      <c r="AX1065" s="15"/>
      <c r="BB1065" s="15"/>
    </row>
    <row r="1066" spans="10:54" ht="12.75">
      <c r="J1066" s="15"/>
      <c r="R1066" s="15"/>
      <c r="V1066" s="15"/>
      <c r="Z1066" s="15"/>
      <c r="AD1066" s="15"/>
      <c r="AH1066" s="15"/>
      <c r="AL1066" s="15"/>
      <c r="AP1066" s="15"/>
      <c r="AT1066" s="15"/>
      <c r="AX1066" s="15"/>
      <c r="BB1066" s="15"/>
    </row>
    <row r="1067" spans="10:54" ht="12.75">
      <c r="J1067" s="15"/>
      <c r="R1067" s="15"/>
      <c r="V1067" s="15"/>
      <c r="Z1067" s="15"/>
      <c r="AD1067" s="15"/>
      <c r="AH1067" s="15"/>
      <c r="AL1067" s="15"/>
      <c r="AP1067" s="15"/>
      <c r="AT1067" s="15"/>
      <c r="AX1067" s="15"/>
      <c r="BB1067" s="15"/>
    </row>
    <row r="1068" spans="10:54" ht="12.75">
      <c r="J1068" s="15"/>
      <c r="R1068" s="15"/>
      <c r="V1068" s="15"/>
      <c r="Z1068" s="15"/>
      <c r="AD1068" s="15"/>
      <c r="AH1068" s="15"/>
      <c r="AL1068" s="15"/>
      <c r="AP1068" s="15"/>
      <c r="AT1068" s="15"/>
      <c r="AX1068" s="15"/>
      <c r="BB1068" s="15"/>
    </row>
    <row r="1069" spans="10:54" ht="12.75">
      <c r="J1069" s="15"/>
      <c r="R1069" s="15"/>
      <c r="V1069" s="15"/>
      <c r="Z1069" s="15"/>
      <c r="AD1069" s="15"/>
      <c r="AH1069" s="15"/>
      <c r="AL1069" s="15"/>
      <c r="AP1069" s="15"/>
      <c r="AT1069" s="15"/>
      <c r="AX1069" s="15"/>
      <c r="BB1069" s="15"/>
    </row>
    <row r="1070" spans="10:54" ht="12.75">
      <c r="J1070" s="15"/>
      <c r="R1070" s="15"/>
      <c r="V1070" s="15"/>
      <c r="Z1070" s="15"/>
      <c r="AD1070" s="15"/>
      <c r="AH1070" s="15"/>
      <c r="AL1070" s="15"/>
      <c r="AP1070" s="15"/>
      <c r="AT1070" s="15"/>
      <c r="AX1070" s="15"/>
      <c r="BB1070" s="15"/>
    </row>
    <row r="1071" spans="10:54" ht="12.75">
      <c r="J1071" s="15"/>
      <c r="R1071" s="15"/>
      <c r="V1071" s="15"/>
      <c r="Z1071" s="15"/>
      <c r="AD1071" s="15"/>
      <c r="AH1071" s="15"/>
      <c r="AL1071" s="15"/>
      <c r="AP1071" s="15"/>
      <c r="AT1071" s="15"/>
      <c r="AX1071" s="15"/>
      <c r="BB1071" s="15"/>
    </row>
    <row r="1072" spans="10:54" ht="12.75">
      <c r="J1072" s="15"/>
      <c r="R1072" s="15"/>
      <c r="V1072" s="15"/>
      <c r="Z1072" s="15"/>
      <c r="AD1072" s="15"/>
      <c r="AH1072" s="15"/>
      <c r="AL1072" s="15"/>
      <c r="AP1072" s="15"/>
      <c r="AT1072" s="15"/>
      <c r="AX1072" s="15"/>
      <c r="BB1072" s="15"/>
    </row>
    <row r="1073" spans="10:54" ht="12.75">
      <c r="J1073" s="15"/>
      <c r="R1073" s="15"/>
      <c r="V1073" s="15"/>
      <c r="Z1073" s="15"/>
      <c r="AD1073" s="15"/>
      <c r="AH1073" s="15"/>
      <c r="AL1073" s="15"/>
      <c r="AP1073" s="15"/>
      <c r="AT1073" s="15"/>
      <c r="AX1073" s="15"/>
      <c r="BB1073" s="15"/>
    </row>
    <row r="1074" spans="10:54" ht="12.75">
      <c r="J1074" s="15"/>
      <c r="R1074" s="15"/>
      <c r="V1074" s="15"/>
      <c r="Z1074" s="15"/>
      <c r="AD1074" s="15"/>
      <c r="AH1074" s="15"/>
      <c r="AL1074" s="15"/>
      <c r="AP1074" s="15"/>
      <c r="AT1074" s="15"/>
      <c r="AX1074" s="15"/>
      <c r="BB1074" s="15"/>
    </row>
    <row r="1075" spans="10:54" ht="12.75">
      <c r="J1075" s="15"/>
      <c r="R1075" s="15"/>
      <c r="V1075" s="15"/>
      <c r="Z1075" s="15"/>
      <c r="AD1075" s="15"/>
      <c r="AH1075" s="15"/>
      <c r="AL1075" s="15"/>
      <c r="AP1075" s="15"/>
      <c r="AT1075" s="15"/>
      <c r="AX1075" s="15"/>
      <c r="BB1075" s="15"/>
    </row>
    <row r="1076" spans="10:54" ht="12.75">
      <c r="J1076" s="15"/>
      <c r="R1076" s="15"/>
      <c r="V1076" s="15"/>
      <c r="Z1076" s="15"/>
      <c r="AD1076" s="15"/>
      <c r="AH1076" s="15"/>
      <c r="AL1076" s="15"/>
      <c r="AP1076" s="15"/>
      <c r="AT1076" s="15"/>
      <c r="AX1076" s="15"/>
      <c r="BB1076" s="15"/>
    </row>
    <row r="1077" spans="10:54" ht="12.75">
      <c r="J1077" s="15"/>
      <c r="R1077" s="15"/>
      <c r="V1077" s="15"/>
      <c r="Z1077" s="15"/>
      <c r="AD1077" s="15"/>
      <c r="AH1077" s="15"/>
      <c r="AL1077" s="15"/>
      <c r="AP1077" s="15"/>
      <c r="AT1077" s="15"/>
      <c r="AX1077" s="15"/>
      <c r="BB1077" s="15"/>
    </row>
    <row r="1078" spans="10:54" ht="12.75">
      <c r="J1078" s="15"/>
      <c r="R1078" s="15"/>
      <c r="V1078" s="15"/>
      <c r="Z1078" s="15"/>
      <c r="AD1078" s="15"/>
      <c r="AH1078" s="15"/>
      <c r="AL1078" s="15"/>
      <c r="AP1078" s="15"/>
      <c r="AT1078" s="15"/>
      <c r="AX1078" s="15"/>
      <c r="BB1078" s="15"/>
    </row>
    <row r="1079" spans="10:54" ht="12.75">
      <c r="J1079" s="15"/>
      <c r="R1079" s="15"/>
      <c r="V1079" s="15"/>
      <c r="Z1079" s="15"/>
      <c r="AD1079" s="15"/>
      <c r="AH1079" s="15"/>
      <c r="AL1079" s="15"/>
      <c r="AP1079" s="15"/>
      <c r="AT1079" s="15"/>
      <c r="AX1079" s="15"/>
      <c r="BB1079" s="15"/>
    </row>
    <row r="1080" spans="10:54" ht="12.75">
      <c r="J1080" s="15"/>
      <c r="R1080" s="15"/>
      <c r="V1080" s="15"/>
      <c r="Z1080" s="15"/>
      <c r="AD1080" s="15"/>
      <c r="AH1080" s="15"/>
      <c r="AL1080" s="15"/>
      <c r="AP1080" s="15"/>
      <c r="AT1080" s="15"/>
      <c r="AX1080" s="15"/>
      <c r="BB1080" s="15"/>
    </row>
    <row r="1081" spans="10:54" ht="12.75">
      <c r="J1081" s="15"/>
      <c r="R1081" s="15"/>
      <c r="V1081" s="15"/>
      <c r="Z1081" s="15"/>
      <c r="AD1081" s="15"/>
      <c r="AH1081" s="15"/>
      <c r="AL1081" s="15"/>
      <c r="AP1081" s="15"/>
      <c r="AT1081" s="15"/>
      <c r="AX1081" s="15"/>
      <c r="BB1081" s="15"/>
    </row>
    <row r="1082" spans="10:54" ht="12.75">
      <c r="J1082" s="15"/>
      <c r="R1082" s="15"/>
      <c r="V1082" s="15"/>
      <c r="Z1082" s="15"/>
      <c r="AD1082" s="15"/>
      <c r="AH1082" s="15"/>
      <c r="AL1082" s="15"/>
      <c r="AP1082" s="15"/>
      <c r="AT1082" s="15"/>
      <c r="AX1082" s="15"/>
      <c r="BB1082" s="15"/>
    </row>
    <row r="1083" spans="10:54" ht="12.75">
      <c r="J1083" s="15"/>
      <c r="R1083" s="15"/>
      <c r="V1083" s="15"/>
      <c r="Z1083" s="15"/>
      <c r="AD1083" s="15"/>
      <c r="AH1083" s="15"/>
      <c r="AL1083" s="15"/>
      <c r="AP1083" s="15"/>
      <c r="AT1083" s="15"/>
      <c r="AX1083" s="15"/>
      <c r="BB1083" s="15"/>
    </row>
    <row r="1084" spans="10:54" ht="12.75">
      <c r="J1084" s="15"/>
      <c r="R1084" s="15"/>
      <c r="V1084" s="15"/>
      <c r="Z1084" s="15"/>
      <c r="AD1084" s="15"/>
      <c r="AH1084" s="15"/>
      <c r="AL1084" s="15"/>
      <c r="AP1084" s="15"/>
      <c r="AT1084" s="15"/>
      <c r="AX1084" s="15"/>
      <c r="BB1084" s="15"/>
    </row>
    <row r="1085" spans="10:54" ht="12.75">
      <c r="J1085" s="15"/>
      <c r="R1085" s="15"/>
      <c r="V1085" s="15"/>
      <c r="Z1085" s="15"/>
      <c r="AD1085" s="15"/>
      <c r="AH1085" s="15"/>
      <c r="AL1085" s="15"/>
      <c r="AP1085" s="15"/>
      <c r="AT1085" s="15"/>
      <c r="AX1085" s="15"/>
      <c r="BB1085" s="15"/>
    </row>
    <row r="1086" spans="10:54" ht="12.75">
      <c r="J1086" s="15"/>
      <c r="R1086" s="15"/>
      <c r="V1086" s="15"/>
      <c r="Z1086" s="15"/>
      <c r="AD1086" s="15"/>
      <c r="AH1086" s="15"/>
      <c r="AL1086" s="15"/>
      <c r="AP1086" s="15"/>
      <c r="AT1086" s="15"/>
      <c r="AX1086" s="15"/>
      <c r="BB1086" s="15"/>
    </row>
    <row r="1087" spans="10:54" ht="12.75">
      <c r="J1087" s="15"/>
      <c r="R1087" s="15"/>
      <c r="V1087" s="15"/>
      <c r="Z1087" s="15"/>
      <c r="AD1087" s="15"/>
      <c r="AH1087" s="15"/>
      <c r="AL1087" s="15"/>
      <c r="AP1087" s="15"/>
      <c r="AT1087" s="15"/>
      <c r="AX1087" s="15"/>
      <c r="BB1087" s="15"/>
    </row>
    <row r="1088" spans="10:54" ht="12.75">
      <c r="J1088" s="15"/>
      <c r="R1088" s="15"/>
      <c r="V1088" s="15"/>
      <c r="Z1088" s="15"/>
      <c r="AD1088" s="15"/>
      <c r="AH1088" s="15"/>
      <c r="AL1088" s="15"/>
      <c r="AP1088" s="15"/>
      <c r="AT1088" s="15"/>
      <c r="AX1088" s="15"/>
      <c r="BB1088" s="15"/>
    </row>
    <row r="1089" spans="10:54" ht="12.75">
      <c r="J1089" s="15"/>
      <c r="R1089" s="15"/>
      <c r="V1089" s="15"/>
      <c r="Z1089" s="15"/>
      <c r="AD1089" s="15"/>
      <c r="AH1089" s="15"/>
      <c r="AL1089" s="15"/>
      <c r="AP1089" s="15"/>
      <c r="AT1089" s="15"/>
      <c r="AX1089" s="15"/>
      <c r="BB1089" s="15"/>
    </row>
    <row r="1090" spans="10:54" ht="12.75">
      <c r="J1090" s="15"/>
      <c r="R1090" s="15"/>
      <c r="V1090" s="15"/>
      <c r="Z1090" s="15"/>
      <c r="AD1090" s="15"/>
      <c r="AH1090" s="15"/>
      <c r="AL1090" s="15"/>
      <c r="AP1090" s="15"/>
      <c r="AT1090" s="15"/>
      <c r="AX1090" s="15"/>
      <c r="BB1090" s="15"/>
    </row>
    <row r="1091" spans="10:54" ht="12.75">
      <c r="J1091" s="15"/>
      <c r="R1091" s="15"/>
      <c r="V1091" s="15"/>
      <c r="Z1091" s="15"/>
      <c r="AD1091" s="15"/>
      <c r="AH1091" s="15"/>
      <c r="AL1091" s="15"/>
      <c r="AP1091" s="15"/>
      <c r="AT1091" s="15"/>
      <c r="AX1091" s="15"/>
      <c r="BB1091" s="15"/>
    </row>
    <row r="1092" spans="10:54" ht="12.75">
      <c r="J1092" s="15"/>
      <c r="R1092" s="15"/>
      <c r="V1092" s="15"/>
      <c r="Z1092" s="15"/>
      <c r="AD1092" s="15"/>
      <c r="AH1092" s="15"/>
      <c r="AL1092" s="15"/>
      <c r="AP1092" s="15"/>
      <c r="AT1092" s="15"/>
      <c r="AX1092" s="15"/>
      <c r="BB1092" s="15"/>
    </row>
    <row r="1093" spans="10:54" ht="12.75">
      <c r="J1093" s="15"/>
      <c r="R1093" s="15"/>
      <c r="V1093" s="15"/>
      <c r="Z1093" s="15"/>
      <c r="AD1093" s="15"/>
      <c r="AH1093" s="15"/>
      <c r="AL1093" s="15"/>
      <c r="AP1093" s="15"/>
      <c r="AT1093" s="15"/>
      <c r="AX1093" s="15"/>
      <c r="BB1093" s="15"/>
    </row>
    <row r="1094" spans="10:54" ht="12.75">
      <c r="J1094" s="15"/>
      <c r="R1094" s="15"/>
      <c r="V1094" s="15"/>
      <c r="Z1094" s="15"/>
      <c r="AD1094" s="15"/>
      <c r="AH1094" s="15"/>
      <c r="AL1094" s="15"/>
      <c r="AP1094" s="15"/>
      <c r="AT1094" s="15"/>
      <c r="AX1094" s="15"/>
      <c r="BB1094" s="15"/>
    </row>
    <row r="1095" spans="10:54" ht="12.75">
      <c r="J1095" s="15"/>
      <c r="R1095" s="15"/>
      <c r="V1095" s="15"/>
      <c r="Z1095" s="15"/>
      <c r="AD1095" s="15"/>
      <c r="AH1095" s="15"/>
      <c r="AL1095" s="15"/>
      <c r="AP1095" s="15"/>
      <c r="AT1095" s="15"/>
      <c r="AX1095" s="15"/>
      <c r="BB1095" s="15"/>
    </row>
    <row r="1096" spans="10:54" ht="12.75">
      <c r="J1096" s="15"/>
      <c r="R1096" s="15"/>
      <c r="V1096" s="15"/>
      <c r="Z1096" s="15"/>
      <c r="AD1096" s="15"/>
      <c r="AH1096" s="15"/>
      <c r="AL1096" s="15"/>
      <c r="AP1096" s="15"/>
      <c r="AT1096" s="15"/>
      <c r="AX1096" s="15"/>
      <c r="BB1096" s="15"/>
    </row>
    <row r="1097" spans="10:54" ht="12.75">
      <c r="J1097" s="15"/>
      <c r="R1097" s="15"/>
      <c r="V1097" s="15"/>
      <c r="Z1097" s="15"/>
      <c r="AD1097" s="15"/>
      <c r="AH1097" s="15"/>
      <c r="AL1097" s="15"/>
      <c r="AP1097" s="15"/>
      <c r="AT1097" s="15"/>
      <c r="AX1097" s="15"/>
      <c r="BB1097" s="15"/>
    </row>
    <row r="1098" spans="10:54" ht="12.75">
      <c r="J1098" s="15"/>
      <c r="R1098" s="15"/>
      <c r="V1098" s="15"/>
      <c r="Z1098" s="15"/>
      <c r="AD1098" s="15"/>
      <c r="AH1098" s="15"/>
      <c r="AL1098" s="15"/>
      <c r="AP1098" s="15"/>
      <c r="AT1098" s="15"/>
      <c r="AX1098" s="15"/>
      <c r="BB1098" s="15"/>
    </row>
    <row r="1099" spans="10:54" ht="12.75">
      <c r="J1099" s="15"/>
      <c r="R1099" s="15"/>
      <c r="V1099" s="15"/>
      <c r="Z1099" s="15"/>
      <c r="AD1099" s="15"/>
      <c r="AH1099" s="15"/>
      <c r="AL1099" s="15"/>
      <c r="AP1099" s="15"/>
      <c r="AT1099" s="15"/>
      <c r="AX1099" s="15"/>
      <c r="BB1099" s="15"/>
    </row>
    <row r="1100" spans="10:54" ht="12.75">
      <c r="J1100" s="15"/>
      <c r="R1100" s="15"/>
      <c r="V1100" s="15"/>
      <c r="Z1100" s="15"/>
      <c r="AD1100" s="15"/>
      <c r="AH1100" s="15"/>
      <c r="AL1100" s="15"/>
      <c r="AP1100" s="15"/>
      <c r="AT1100" s="15"/>
      <c r="AX1100" s="15"/>
      <c r="BB1100" s="15"/>
    </row>
    <row r="1101" spans="10:54" ht="12.75">
      <c r="J1101" s="15"/>
      <c r="R1101" s="15"/>
      <c r="V1101" s="15"/>
      <c r="Z1101" s="15"/>
      <c r="AD1101" s="15"/>
      <c r="AH1101" s="15"/>
      <c r="AL1101" s="15"/>
      <c r="AP1101" s="15"/>
      <c r="AT1101" s="15"/>
      <c r="AX1101" s="15"/>
      <c r="BB1101" s="15"/>
    </row>
    <row r="1102" spans="10:54" ht="12.75">
      <c r="J1102" s="15"/>
      <c r="R1102" s="15"/>
      <c r="V1102" s="15"/>
      <c r="Z1102" s="15"/>
      <c r="AD1102" s="15"/>
      <c r="AH1102" s="15"/>
      <c r="AL1102" s="15"/>
      <c r="AP1102" s="15"/>
      <c r="AT1102" s="15"/>
      <c r="AX1102" s="15"/>
      <c r="BB1102" s="15"/>
    </row>
    <row r="1103" spans="10:54" ht="12.75">
      <c r="J1103" s="15"/>
      <c r="R1103" s="15"/>
      <c r="V1103" s="15"/>
      <c r="Z1103" s="15"/>
      <c r="AD1103" s="15"/>
      <c r="AH1103" s="15"/>
      <c r="AL1103" s="15"/>
      <c r="AP1103" s="15"/>
      <c r="AT1103" s="15"/>
      <c r="AX1103" s="15"/>
      <c r="BB1103" s="15"/>
    </row>
    <row r="1104" spans="10:54" ht="12.75">
      <c r="J1104" s="15"/>
      <c r="R1104" s="15"/>
      <c r="V1104" s="15"/>
      <c r="Z1104" s="15"/>
      <c r="AD1104" s="15"/>
      <c r="AH1104" s="15"/>
      <c r="AL1104" s="15"/>
      <c r="AP1104" s="15"/>
      <c r="AT1104" s="15"/>
      <c r="AX1104" s="15"/>
      <c r="BB1104" s="15"/>
    </row>
    <row r="1105" spans="10:54" ht="12.75">
      <c r="J1105" s="15"/>
      <c r="R1105" s="15"/>
      <c r="V1105" s="15"/>
      <c r="Z1105" s="15"/>
      <c r="AD1105" s="15"/>
      <c r="AH1105" s="15"/>
      <c r="AL1105" s="15"/>
      <c r="AP1105" s="15"/>
      <c r="AT1105" s="15"/>
      <c r="AX1105" s="15"/>
      <c r="BB1105" s="15"/>
    </row>
    <row r="1106" spans="10:54" ht="12.75">
      <c r="J1106" s="15"/>
      <c r="R1106" s="15"/>
      <c r="V1106" s="15"/>
      <c r="Z1106" s="15"/>
      <c r="AD1106" s="15"/>
      <c r="AH1106" s="15"/>
      <c r="AL1106" s="15"/>
      <c r="AP1106" s="15"/>
      <c r="AT1106" s="15"/>
      <c r="AX1106" s="15"/>
      <c r="BB1106" s="15"/>
    </row>
    <row r="1107" spans="10:54" ht="12.75">
      <c r="J1107" s="15"/>
      <c r="R1107" s="15"/>
      <c r="V1107" s="15"/>
      <c r="Z1107" s="15"/>
      <c r="AD1107" s="15"/>
      <c r="AH1107" s="15"/>
      <c r="AL1107" s="15"/>
      <c r="AP1107" s="15"/>
      <c r="AT1107" s="15"/>
      <c r="AX1107" s="15"/>
      <c r="BB1107" s="15"/>
    </row>
    <row r="1108" spans="10:54" ht="12.75">
      <c r="J1108" s="15"/>
      <c r="R1108" s="15"/>
      <c r="V1108" s="15"/>
      <c r="Z1108" s="15"/>
      <c r="AD1108" s="15"/>
      <c r="AH1108" s="15"/>
      <c r="AL1108" s="15"/>
      <c r="AP1108" s="15"/>
      <c r="AT1108" s="15"/>
      <c r="AX1108" s="15"/>
      <c r="BB1108" s="15"/>
    </row>
    <row r="1109" spans="10:54" ht="12.75">
      <c r="J1109" s="15"/>
      <c r="R1109" s="15"/>
      <c r="V1109" s="15"/>
      <c r="Z1109" s="15"/>
      <c r="AD1109" s="15"/>
      <c r="AH1109" s="15"/>
      <c r="AL1109" s="15"/>
      <c r="AP1109" s="15"/>
      <c r="AT1109" s="15"/>
      <c r="AX1109" s="15"/>
      <c r="BB1109" s="15"/>
    </row>
    <row r="1110" spans="10:54" ht="12.75">
      <c r="J1110" s="15"/>
      <c r="R1110" s="15"/>
      <c r="V1110" s="15"/>
      <c r="Z1110" s="15"/>
      <c r="AD1110" s="15"/>
      <c r="AH1110" s="15"/>
      <c r="AL1110" s="15"/>
      <c r="AP1110" s="15"/>
      <c r="AT1110" s="15"/>
      <c r="AX1110" s="15"/>
      <c r="BB1110" s="15"/>
    </row>
    <row r="1111" spans="10:54" ht="12.75">
      <c r="J1111" s="15"/>
      <c r="R1111" s="15"/>
      <c r="V1111" s="15"/>
      <c r="Z1111" s="15"/>
      <c r="AD1111" s="15"/>
      <c r="AH1111" s="15"/>
      <c r="AL1111" s="15"/>
      <c r="AP1111" s="15"/>
      <c r="AT1111" s="15"/>
      <c r="AX1111" s="15"/>
      <c r="BB1111" s="15"/>
    </row>
    <row r="1112" spans="10:54" ht="12.75">
      <c r="J1112" s="15"/>
      <c r="R1112" s="15"/>
      <c r="V1112" s="15"/>
      <c r="Z1112" s="15"/>
      <c r="AD1112" s="15"/>
      <c r="AH1112" s="15"/>
      <c r="AL1112" s="15"/>
      <c r="AP1112" s="15"/>
      <c r="AT1112" s="15"/>
      <c r="AX1112" s="15"/>
      <c r="BB1112" s="15"/>
    </row>
    <row r="1113" spans="10:54" ht="12.75">
      <c r="J1113" s="15"/>
      <c r="R1113" s="15"/>
      <c r="V1113" s="15"/>
      <c r="Z1113" s="15"/>
      <c r="AD1113" s="15"/>
      <c r="AH1113" s="15"/>
      <c r="AL1113" s="15"/>
      <c r="AP1113" s="15"/>
      <c r="AT1113" s="15"/>
      <c r="AX1113" s="15"/>
      <c r="BB1113" s="15"/>
    </row>
    <row r="1114" spans="10:54" ht="12.75">
      <c r="J1114" s="15"/>
      <c r="R1114" s="15"/>
      <c r="V1114" s="15"/>
      <c r="Z1114" s="15"/>
      <c r="AD1114" s="15"/>
      <c r="AH1114" s="15"/>
      <c r="AL1114" s="15"/>
      <c r="AP1114" s="15"/>
      <c r="AT1114" s="15"/>
      <c r="AX1114" s="15"/>
      <c r="BB1114" s="15"/>
    </row>
    <row r="1115" spans="10:54" ht="12.75">
      <c r="J1115" s="15"/>
      <c r="R1115" s="15"/>
      <c r="V1115" s="15"/>
      <c r="Z1115" s="15"/>
      <c r="AD1115" s="15"/>
      <c r="AH1115" s="15"/>
      <c r="AL1115" s="15"/>
      <c r="AP1115" s="15"/>
      <c r="AT1115" s="15"/>
      <c r="AX1115" s="15"/>
      <c r="BB1115" s="15"/>
    </row>
    <row r="1116" spans="10:54" ht="12.75">
      <c r="J1116" s="15"/>
      <c r="R1116" s="15"/>
      <c r="V1116" s="15"/>
      <c r="Z1116" s="15"/>
      <c r="AD1116" s="15"/>
      <c r="AH1116" s="15"/>
      <c r="AL1116" s="15"/>
      <c r="AP1116" s="15"/>
      <c r="AT1116" s="15"/>
      <c r="AX1116" s="15"/>
      <c r="BB1116" s="15"/>
    </row>
    <row r="1117" spans="10:54" ht="12.75">
      <c r="J1117" s="15"/>
      <c r="R1117" s="15"/>
      <c r="V1117" s="15"/>
      <c r="Z1117" s="15"/>
      <c r="AD1117" s="15"/>
      <c r="AH1117" s="15"/>
      <c r="AL1117" s="15"/>
      <c r="AP1117" s="15"/>
      <c r="AT1117" s="15"/>
      <c r="AX1117" s="15"/>
      <c r="BB1117" s="15"/>
    </row>
    <row r="1118" spans="10:54" ht="12.75">
      <c r="J1118" s="15"/>
      <c r="R1118" s="15"/>
      <c r="V1118" s="15"/>
      <c r="Z1118" s="15"/>
      <c r="AD1118" s="15"/>
      <c r="AH1118" s="15"/>
      <c r="AL1118" s="15"/>
      <c r="AP1118" s="15"/>
      <c r="AT1118" s="15"/>
      <c r="AX1118" s="15"/>
      <c r="BB1118" s="15"/>
    </row>
    <row r="1119" spans="10:54" ht="12.75">
      <c r="J1119" s="15"/>
      <c r="R1119" s="15"/>
      <c r="V1119" s="15"/>
      <c r="Z1119" s="15"/>
      <c r="AD1119" s="15"/>
      <c r="AH1119" s="15"/>
      <c r="AL1119" s="15"/>
      <c r="AP1119" s="15"/>
      <c r="AT1119" s="15"/>
      <c r="AX1119" s="15"/>
      <c r="BB1119" s="15"/>
    </row>
    <row r="1120" spans="10:54" ht="12.75">
      <c r="J1120" s="15"/>
      <c r="R1120" s="15"/>
      <c r="V1120" s="15"/>
      <c r="Z1120" s="15"/>
      <c r="AD1120" s="15"/>
      <c r="AH1120" s="15"/>
      <c r="AL1120" s="15"/>
      <c r="AP1120" s="15"/>
      <c r="AT1120" s="15"/>
      <c r="AX1120" s="15"/>
      <c r="BB1120" s="15"/>
    </row>
    <row r="1121" spans="10:54" ht="12.75">
      <c r="J1121" s="15"/>
      <c r="R1121" s="15"/>
      <c r="V1121" s="15"/>
      <c r="Z1121" s="15"/>
      <c r="AD1121" s="15"/>
      <c r="AH1121" s="15"/>
      <c r="AL1121" s="15"/>
      <c r="AP1121" s="15"/>
      <c r="AT1121" s="15"/>
      <c r="AX1121" s="15"/>
      <c r="BB1121" s="15"/>
    </row>
    <row r="1122" spans="10:54" ht="12.75">
      <c r="J1122" s="15"/>
      <c r="R1122" s="15"/>
      <c r="V1122" s="15"/>
      <c r="Z1122" s="15"/>
      <c r="AD1122" s="15"/>
      <c r="AH1122" s="15"/>
      <c r="AL1122" s="15"/>
      <c r="AP1122" s="15"/>
      <c r="AT1122" s="15"/>
      <c r="AX1122" s="15"/>
      <c r="BB1122" s="15"/>
    </row>
    <row r="1123" spans="10:54" ht="12.75">
      <c r="J1123" s="15"/>
      <c r="R1123" s="15"/>
      <c r="V1123" s="15"/>
      <c r="Z1123" s="15"/>
      <c r="AD1123" s="15"/>
      <c r="AH1123" s="15"/>
      <c r="AL1123" s="15"/>
      <c r="AP1123" s="15"/>
      <c r="AT1123" s="15"/>
      <c r="AX1123" s="15"/>
      <c r="BB1123" s="15"/>
    </row>
    <row r="1124" spans="10:54" ht="12.75">
      <c r="J1124" s="15"/>
      <c r="R1124" s="15"/>
      <c r="V1124" s="15"/>
      <c r="Z1124" s="15"/>
      <c r="AD1124" s="15"/>
      <c r="AH1124" s="15"/>
      <c r="AL1124" s="15"/>
      <c r="AP1124" s="15"/>
      <c r="AT1124" s="15"/>
      <c r="AX1124" s="15"/>
      <c r="BB1124" s="15"/>
    </row>
    <row r="1125" spans="10:54" ht="12.75">
      <c r="J1125" s="15"/>
      <c r="R1125" s="15"/>
      <c r="V1125" s="15"/>
      <c r="Z1125" s="15"/>
      <c r="AD1125" s="15"/>
      <c r="AH1125" s="15"/>
      <c r="AL1125" s="15"/>
      <c r="AP1125" s="15"/>
      <c r="AT1125" s="15"/>
      <c r="AX1125" s="15"/>
      <c r="BB1125" s="15"/>
    </row>
    <row r="1126" spans="10:54" ht="12.75">
      <c r="J1126" s="15"/>
      <c r="R1126" s="15"/>
      <c r="V1126" s="15"/>
      <c r="Z1126" s="15"/>
      <c r="AD1126" s="15"/>
      <c r="AH1126" s="15"/>
      <c r="AL1126" s="15"/>
      <c r="AP1126" s="15"/>
      <c r="AT1126" s="15"/>
      <c r="AX1126" s="15"/>
      <c r="BB1126" s="15"/>
    </row>
    <row r="1127" spans="10:54" ht="12.75">
      <c r="J1127" s="15"/>
      <c r="R1127" s="15"/>
      <c r="V1127" s="15"/>
      <c r="Z1127" s="15"/>
      <c r="AD1127" s="15"/>
      <c r="AH1127" s="15"/>
      <c r="AL1127" s="15"/>
      <c r="AP1127" s="15"/>
      <c r="AT1127" s="15"/>
      <c r="AX1127" s="15"/>
      <c r="BB1127" s="15"/>
    </row>
    <row r="1128" spans="10:54" ht="12.75">
      <c r="J1128" s="15"/>
      <c r="R1128" s="15"/>
      <c r="V1128" s="15"/>
      <c r="Z1128" s="15"/>
      <c r="AD1128" s="15"/>
      <c r="AH1128" s="15"/>
      <c r="AL1128" s="15"/>
      <c r="AP1128" s="15"/>
      <c r="AT1128" s="15"/>
      <c r="AX1128" s="15"/>
      <c r="BB1128" s="15"/>
    </row>
    <row r="1129" spans="10:54" ht="12.75">
      <c r="J1129" s="15"/>
      <c r="R1129" s="15"/>
      <c r="V1129" s="15"/>
      <c r="Z1129" s="15"/>
      <c r="AD1129" s="15"/>
      <c r="AH1129" s="15"/>
      <c r="AL1129" s="15"/>
      <c r="AP1129" s="15"/>
      <c r="AT1129" s="15"/>
      <c r="AX1129" s="15"/>
      <c r="BB1129" s="15"/>
    </row>
    <row r="1130" spans="10:54" ht="12.75">
      <c r="J1130" s="15"/>
      <c r="R1130" s="15"/>
      <c r="V1130" s="15"/>
      <c r="Z1130" s="15"/>
      <c r="AD1130" s="15"/>
      <c r="AH1130" s="15"/>
      <c r="AL1130" s="15"/>
      <c r="AP1130" s="15"/>
      <c r="AT1130" s="15"/>
      <c r="AX1130" s="15"/>
      <c r="BB1130" s="15"/>
    </row>
    <row r="1131" spans="10:54" ht="12.75">
      <c r="J1131" s="15"/>
      <c r="R1131" s="15"/>
      <c r="V1131" s="15"/>
      <c r="Z1131" s="15"/>
      <c r="AD1131" s="15"/>
      <c r="AH1131" s="15"/>
      <c r="AL1131" s="15"/>
      <c r="AP1131" s="15"/>
      <c r="AT1131" s="15"/>
      <c r="AX1131" s="15"/>
      <c r="BB1131" s="15"/>
    </row>
    <row r="1132" spans="10:54" ht="12.75">
      <c r="J1132" s="15"/>
      <c r="R1132" s="15"/>
      <c r="V1132" s="15"/>
      <c r="Z1132" s="15"/>
      <c r="AD1132" s="15"/>
      <c r="AH1132" s="15"/>
      <c r="AL1132" s="15"/>
      <c r="AP1132" s="15"/>
      <c r="AT1132" s="15"/>
      <c r="AX1132" s="15"/>
      <c r="BB1132" s="15"/>
    </row>
    <row r="1133" spans="10:54" ht="12.75">
      <c r="J1133" s="15"/>
      <c r="R1133" s="15"/>
      <c r="V1133" s="15"/>
      <c r="Z1133" s="15"/>
      <c r="AD1133" s="15"/>
      <c r="AH1133" s="15"/>
      <c r="AL1133" s="15"/>
      <c r="AP1133" s="15"/>
      <c r="AT1133" s="15"/>
      <c r="AX1133" s="15"/>
      <c r="BB1133" s="15"/>
    </row>
    <row r="1134" spans="10:54" ht="12.75">
      <c r="J1134" s="15"/>
      <c r="R1134" s="15"/>
      <c r="V1134" s="15"/>
      <c r="Z1134" s="15"/>
      <c r="AD1134" s="15"/>
      <c r="AH1134" s="15"/>
      <c r="AL1134" s="15"/>
      <c r="AP1134" s="15"/>
      <c r="AT1134" s="15"/>
      <c r="AX1134" s="15"/>
      <c r="BB1134" s="15"/>
    </row>
    <row r="1135" spans="10:54" ht="12.75">
      <c r="J1135" s="15"/>
      <c r="R1135" s="15"/>
      <c r="V1135" s="15"/>
      <c r="Z1135" s="15"/>
      <c r="AD1135" s="15"/>
      <c r="AH1135" s="15"/>
      <c r="AL1135" s="15"/>
      <c r="AP1135" s="15"/>
      <c r="AT1135" s="15"/>
      <c r="AX1135" s="15"/>
      <c r="BB1135" s="15"/>
    </row>
    <row r="1136" spans="10:54" ht="12.75">
      <c r="J1136" s="15"/>
      <c r="R1136" s="15"/>
      <c r="V1136" s="15"/>
      <c r="Z1136" s="15"/>
      <c r="AD1136" s="15"/>
      <c r="AH1136" s="15"/>
      <c r="AL1136" s="15"/>
      <c r="AP1136" s="15"/>
      <c r="AT1136" s="15"/>
      <c r="AX1136" s="15"/>
      <c r="BB1136" s="15"/>
    </row>
    <row r="1137" spans="10:54" ht="12.75">
      <c r="J1137" s="15"/>
      <c r="R1137" s="15"/>
      <c r="V1137" s="15"/>
      <c r="Z1137" s="15"/>
      <c r="AD1137" s="15"/>
      <c r="AH1137" s="15"/>
      <c r="AL1137" s="15"/>
      <c r="AP1137" s="15"/>
      <c r="AT1137" s="15"/>
      <c r="AX1137" s="15"/>
      <c r="BB1137" s="15"/>
    </row>
    <row r="1138" spans="10:54" ht="12.75">
      <c r="J1138" s="15"/>
      <c r="R1138" s="15"/>
      <c r="V1138" s="15"/>
      <c r="Z1138" s="15"/>
      <c r="AD1138" s="15"/>
      <c r="AH1138" s="15"/>
      <c r="AL1138" s="15"/>
      <c r="AP1138" s="15"/>
      <c r="AT1138" s="15"/>
      <c r="AX1138" s="15"/>
      <c r="BB1138" s="15"/>
    </row>
    <row r="1139" spans="10:54" ht="12.75">
      <c r="J1139" s="15"/>
      <c r="R1139" s="15"/>
      <c r="V1139" s="15"/>
      <c r="Z1139" s="15"/>
      <c r="AD1139" s="15"/>
      <c r="AH1139" s="15"/>
      <c r="AL1139" s="15"/>
      <c r="AP1139" s="15"/>
      <c r="AT1139" s="15"/>
      <c r="AX1139" s="15"/>
      <c r="BB1139" s="15"/>
    </row>
    <row r="1140" spans="10:54" ht="12.75">
      <c r="J1140" s="15"/>
      <c r="R1140" s="15"/>
      <c r="V1140" s="15"/>
      <c r="Z1140" s="15"/>
      <c r="AD1140" s="15"/>
      <c r="AH1140" s="15"/>
      <c r="AL1140" s="15"/>
      <c r="AP1140" s="15"/>
      <c r="AT1140" s="15"/>
      <c r="AX1140" s="15"/>
      <c r="BB1140" s="15"/>
    </row>
    <row r="1141" spans="10:54" ht="12.75">
      <c r="J1141" s="15"/>
      <c r="R1141" s="15"/>
      <c r="V1141" s="15"/>
      <c r="Z1141" s="15"/>
      <c r="AD1141" s="15"/>
      <c r="AH1141" s="15"/>
      <c r="AL1141" s="15"/>
      <c r="AP1141" s="15"/>
      <c r="AT1141" s="15"/>
      <c r="AX1141" s="15"/>
      <c r="BB1141" s="15"/>
    </row>
    <row r="1142" spans="10:54" ht="12.75">
      <c r="J1142" s="15"/>
      <c r="R1142" s="15"/>
      <c r="V1142" s="15"/>
      <c r="Z1142" s="15"/>
      <c r="AD1142" s="15"/>
      <c r="AH1142" s="15"/>
      <c r="AL1142" s="15"/>
      <c r="AP1142" s="15"/>
      <c r="AT1142" s="15"/>
      <c r="AX1142" s="15"/>
      <c r="BB1142" s="15"/>
    </row>
    <row r="1143" spans="10:54" ht="12.75">
      <c r="J1143" s="15"/>
      <c r="R1143" s="15"/>
      <c r="V1143" s="15"/>
      <c r="Z1143" s="15"/>
      <c r="AD1143" s="15"/>
      <c r="AH1143" s="15"/>
      <c r="AL1143" s="15"/>
      <c r="AP1143" s="15"/>
      <c r="AT1143" s="15"/>
      <c r="AX1143" s="15"/>
      <c r="BB1143" s="15"/>
    </row>
    <row r="1144" spans="10:54" ht="12.75">
      <c r="J1144" s="15"/>
      <c r="R1144" s="15"/>
      <c r="V1144" s="15"/>
      <c r="Z1144" s="15"/>
      <c r="AD1144" s="15"/>
      <c r="AH1144" s="15"/>
      <c r="AL1144" s="15"/>
      <c r="AP1144" s="15"/>
      <c r="AT1144" s="15"/>
      <c r="AX1144" s="15"/>
      <c r="BB1144" s="15"/>
    </row>
    <row r="1145" spans="10:54" ht="12.75">
      <c r="J1145" s="15"/>
      <c r="R1145" s="15"/>
      <c r="V1145" s="15"/>
      <c r="Z1145" s="15"/>
      <c r="AD1145" s="15"/>
      <c r="AH1145" s="15"/>
      <c r="AL1145" s="15"/>
      <c r="AP1145" s="15"/>
      <c r="AT1145" s="15"/>
      <c r="AX1145" s="15"/>
      <c r="BB1145" s="15"/>
    </row>
    <row r="1146" spans="10:54" ht="12.75">
      <c r="J1146" s="15"/>
      <c r="R1146" s="15"/>
      <c r="V1146" s="15"/>
      <c r="Z1146" s="15"/>
      <c r="AD1146" s="15"/>
      <c r="AH1146" s="15"/>
      <c r="AL1146" s="15"/>
      <c r="AP1146" s="15"/>
      <c r="AT1146" s="15"/>
      <c r="AX1146" s="15"/>
      <c r="BB1146" s="15"/>
    </row>
    <row r="1147" spans="10:54" ht="12.75">
      <c r="J1147" s="15"/>
      <c r="R1147" s="15"/>
      <c r="V1147" s="15"/>
      <c r="Z1147" s="15"/>
      <c r="AD1147" s="15"/>
      <c r="AH1147" s="15"/>
      <c r="AL1147" s="15"/>
      <c r="AP1147" s="15"/>
      <c r="AT1147" s="15"/>
      <c r="AX1147" s="15"/>
      <c r="BB1147" s="15"/>
    </row>
    <row r="1148" spans="10:54" ht="12.75">
      <c r="J1148" s="15"/>
      <c r="R1148" s="15"/>
      <c r="V1148" s="15"/>
      <c r="Z1148" s="15"/>
      <c r="AD1148" s="15"/>
      <c r="AH1148" s="15"/>
      <c r="AL1148" s="15"/>
      <c r="AP1148" s="15"/>
      <c r="AT1148" s="15"/>
      <c r="AX1148" s="15"/>
      <c r="BB1148" s="15"/>
    </row>
    <row r="1149" spans="10:54" ht="12.75">
      <c r="J1149" s="15"/>
      <c r="R1149" s="15"/>
      <c r="V1149" s="15"/>
      <c r="Z1149" s="15"/>
      <c r="AD1149" s="15"/>
      <c r="AH1149" s="15"/>
      <c r="AL1149" s="15"/>
      <c r="AP1149" s="15"/>
      <c r="AT1149" s="15"/>
      <c r="AX1149" s="15"/>
      <c r="BB1149" s="15"/>
    </row>
    <row r="1150" spans="10:54" ht="12.75">
      <c r="J1150" s="15"/>
      <c r="R1150" s="15"/>
      <c r="V1150" s="15"/>
      <c r="Z1150" s="15"/>
      <c r="AD1150" s="15"/>
      <c r="AH1150" s="15"/>
      <c r="AL1150" s="15"/>
      <c r="AP1150" s="15"/>
      <c r="AT1150" s="15"/>
      <c r="AX1150" s="15"/>
      <c r="BB1150" s="15"/>
    </row>
    <row r="1151" spans="10:54" ht="12.75">
      <c r="J1151" s="15"/>
      <c r="R1151" s="15"/>
      <c r="V1151" s="15"/>
      <c r="Z1151" s="15"/>
      <c r="AD1151" s="15"/>
      <c r="AH1151" s="15"/>
      <c r="AL1151" s="15"/>
      <c r="AP1151" s="15"/>
      <c r="AT1151" s="15"/>
      <c r="AX1151" s="15"/>
      <c r="BB1151" s="15"/>
    </row>
    <row r="1152" spans="10:54" ht="12.75">
      <c r="J1152" s="15"/>
      <c r="R1152" s="15"/>
      <c r="V1152" s="15"/>
      <c r="Z1152" s="15"/>
      <c r="AD1152" s="15"/>
      <c r="AH1152" s="15"/>
      <c r="AL1152" s="15"/>
      <c r="AP1152" s="15"/>
      <c r="AT1152" s="15"/>
      <c r="AX1152" s="15"/>
      <c r="BB1152" s="15"/>
    </row>
    <row r="1153" spans="10:54" ht="12.75">
      <c r="J1153" s="15"/>
      <c r="R1153" s="15"/>
      <c r="V1153" s="15"/>
      <c r="Z1153" s="15"/>
      <c r="AD1153" s="15"/>
      <c r="AH1153" s="15"/>
      <c r="AL1153" s="15"/>
      <c r="AP1153" s="15"/>
      <c r="AT1153" s="15"/>
      <c r="AX1153" s="15"/>
      <c r="BB1153" s="15"/>
    </row>
    <row r="1154" spans="10:54" ht="12.75">
      <c r="J1154" s="15"/>
      <c r="R1154" s="15"/>
      <c r="V1154" s="15"/>
      <c r="Z1154" s="15"/>
      <c r="AD1154" s="15"/>
      <c r="AH1154" s="15"/>
      <c r="AL1154" s="15"/>
      <c r="AP1154" s="15"/>
      <c r="AT1154" s="15"/>
      <c r="AX1154" s="15"/>
      <c r="BB1154" s="15"/>
    </row>
    <row r="1155" spans="10:54" ht="12.75">
      <c r="J1155" s="15"/>
      <c r="R1155" s="15"/>
      <c r="V1155" s="15"/>
      <c r="Z1155" s="15"/>
      <c r="AD1155" s="15"/>
      <c r="AH1155" s="15"/>
      <c r="AL1155" s="15"/>
      <c r="AP1155" s="15"/>
      <c r="AT1155" s="15"/>
      <c r="AX1155" s="15"/>
      <c r="BB1155" s="15"/>
    </row>
    <row r="1156" spans="10:54" ht="12.75">
      <c r="J1156" s="15"/>
      <c r="R1156" s="15"/>
      <c r="V1156" s="15"/>
      <c r="Z1156" s="15"/>
      <c r="AD1156" s="15"/>
      <c r="AH1156" s="15"/>
      <c r="AL1156" s="15"/>
      <c r="AP1156" s="15"/>
      <c r="AT1156" s="15"/>
      <c r="AX1156" s="15"/>
      <c r="BB1156" s="15"/>
    </row>
    <row r="1157" spans="10:54" ht="12.75">
      <c r="J1157" s="15"/>
      <c r="R1157" s="15"/>
      <c r="V1157" s="15"/>
      <c r="Z1157" s="15"/>
      <c r="AD1157" s="15"/>
      <c r="AH1157" s="15"/>
      <c r="AL1157" s="15"/>
      <c r="AP1157" s="15"/>
      <c r="AT1157" s="15"/>
      <c r="AX1157" s="15"/>
      <c r="BB1157" s="15"/>
    </row>
    <row r="1158" spans="10:54" ht="12.75">
      <c r="J1158" s="15"/>
      <c r="R1158" s="15"/>
      <c r="V1158" s="15"/>
      <c r="Z1158" s="15"/>
      <c r="AD1158" s="15"/>
      <c r="AH1158" s="15"/>
      <c r="AL1158" s="15"/>
      <c r="AP1158" s="15"/>
      <c r="AT1158" s="15"/>
      <c r="AX1158" s="15"/>
      <c r="BB1158" s="15"/>
    </row>
    <row r="1159" spans="10:54" ht="12.75">
      <c r="J1159" s="15"/>
      <c r="R1159" s="15"/>
      <c r="V1159" s="15"/>
      <c r="Z1159" s="15"/>
      <c r="AD1159" s="15"/>
      <c r="AH1159" s="15"/>
      <c r="AL1159" s="15"/>
      <c r="AP1159" s="15"/>
      <c r="AT1159" s="15"/>
      <c r="AX1159" s="15"/>
      <c r="BB1159" s="15"/>
    </row>
    <row r="1160" spans="10:54" ht="12.75">
      <c r="J1160" s="15"/>
      <c r="R1160" s="15"/>
      <c r="V1160" s="15"/>
      <c r="Z1160" s="15"/>
      <c r="AD1160" s="15"/>
      <c r="AH1160" s="15"/>
      <c r="AL1160" s="15"/>
      <c r="AP1160" s="15"/>
      <c r="AT1160" s="15"/>
      <c r="AX1160" s="15"/>
      <c r="BB1160" s="15"/>
    </row>
    <row r="1161" spans="10:54" ht="12.75">
      <c r="J1161" s="15"/>
      <c r="R1161" s="15"/>
      <c r="V1161" s="15"/>
      <c r="Z1161" s="15"/>
      <c r="AD1161" s="15"/>
      <c r="AH1161" s="15"/>
      <c r="AL1161" s="15"/>
      <c r="AP1161" s="15"/>
      <c r="AT1161" s="15"/>
      <c r="AX1161" s="15"/>
      <c r="BB1161" s="15"/>
    </row>
    <row r="1162" spans="10:54" ht="12.75">
      <c r="J1162" s="15"/>
      <c r="R1162" s="15"/>
      <c r="V1162" s="15"/>
      <c r="Z1162" s="15"/>
      <c r="AD1162" s="15"/>
      <c r="AH1162" s="15"/>
      <c r="AL1162" s="15"/>
      <c r="AP1162" s="15"/>
      <c r="AT1162" s="15"/>
      <c r="AX1162" s="15"/>
      <c r="BB1162" s="15"/>
    </row>
    <row r="1163" spans="10:54" ht="12.75">
      <c r="J1163" s="15"/>
      <c r="R1163" s="15"/>
      <c r="V1163" s="15"/>
      <c r="Z1163" s="15"/>
      <c r="AD1163" s="15"/>
      <c r="AH1163" s="15"/>
      <c r="AL1163" s="15"/>
      <c r="AP1163" s="15"/>
      <c r="AT1163" s="15"/>
      <c r="AX1163" s="15"/>
      <c r="BB1163" s="15"/>
    </row>
    <row r="1164" spans="10:54" ht="12.75">
      <c r="J1164" s="15"/>
      <c r="R1164" s="15"/>
      <c r="V1164" s="15"/>
      <c r="Z1164" s="15"/>
      <c r="AD1164" s="15"/>
      <c r="AH1164" s="15"/>
      <c r="AL1164" s="15"/>
      <c r="AP1164" s="15"/>
      <c r="AT1164" s="15"/>
      <c r="AX1164" s="15"/>
      <c r="BB1164" s="15"/>
    </row>
    <row r="1165" spans="10:54" ht="12.75">
      <c r="J1165" s="15"/>
      <c r="R1165" s="15"/>
      <c r="V1165" s="15"/>
      <c r="Z1165" s="15"/>
      <c r="AD1165" s="15"/>
      <c r="AH1165" s="15"/>
      <c r="AL1165" s="15"/>
      <c r="AP1165" s="15"/>
      <c r="AT1165" s="15"/>
      <c r="AX1165" s="15"/>
      <c r="BB1165" s="15"/>
    </row>
    <row r="1166" spans="10:54" ht="12.75">
      <c r="J1166" s="15"/>
      <c r="R1166" s="15"/>
      <c r="V1166" s="15"/>
      <c r="Z1166" s="15"/>
      <c r="AD1166" s="15"/>
      <c r="AH1166" s="15"/>
      <c r="AL1166" s="15"/>
      <c r="AP1166" s="15"/>
      <c r="AT1166" s="15"/>
      <c r="AX1166" s="15"/>
      <c r="BB1166" s="15"/>
    </row>
    <row r="1167" spans="10:54" ht="12.75">
      <c r="J1167" s="15"/>
      <c r="R1167" s="15"/>
      <c r="V1167" s="15"/>
      <c r="Z1167" s="15"/>
      <c r="AD1167" s="15"/>
      <c r="AH1167" s="15"/>
      <c r="AL1167" s="15"/>
      <c r="AP1167" s="15"/>
      <c r="AT1167" s="15"/>
      <c r="AX1167" s="15"/>
      <c r="BB1167" s="15"/>
    </row>
    <row r="1168" spans="10:54" ht="12.75">
      <c r="J1168" s="15"/>
      <c r="R1168" s="15"/>
      <c r="V1168" s="15"/>
      <c r="Z1168" s="15"/>
      <c r="AD1168" s="15"/>
      <c r="AH1168" s="15"/>
      <c r="AL1168" s="15"/>
      <c r="AP1168" s="15"/>
      <c r="AT1168" s="15"/>
      <c r="AX1168" s="15"/>
      <c r="BB1168" s="15"/>
    </row>
    <row r="1169" spans="10:54" ht="12.75">
      <c r="J1169" s="15"/>
      <c r="R1169" s="15"/>
      <c r="V1169" s="15"/>
      <c r="Z1169" s="15"/>
      <c r="AD1169" s="15"/>
      <c r="AH1169" s="15"/>
      <c r="AL1169" s="15"/>
      <c r="AP1169" s="15"/>
      <c r="AT1169" s="15"/>
      <c r="AX1169" s="15"/>
      <c r="BB1169" s="15"/>
    </row>
    <row r="1170" spans="10:54" ht="12.75">
      <c r="J1170" s="15"/>
      <c r="R1170" s="15"/>
      <c r="V1170" s="15"/>
      <c r="Z1170" s="15"/>
      <c r="AD1170" s="15"/>
      <c r="AH1170" s="15"/>
      <c r="AL1170" s="15"/>
      <c r="AP1170" s="15"/>
      <c r="AT1170" s="15"/>
      <c r="AX1170" s="15"/>
      <c r="BB1170" s="15"/>
    </row>
    <row r="1171" spans="10:54" ht="12.75">
      <c r="J1171" s="15"/>
      <c r="R1171" s="15"/>
      <c r="V1171" s="15"/>
      <c r="Z1171" s="15"/>
      <c r="AD1171" s="15"/>
      <c r="AH1171" s="15"/>
      <c r="AL1171" s="15"/>
      <c r="AP1171" s="15"/>
      <c r="AT1171" s="15"/>
      <c r="AX1171" s="15"/>
      <c r="BB1171" s="15"/>
    </row>
    <row r="1172" spans="10:54" ht="12.75">
      <c r="J1172" s="15"/>
      <c r="R1172" s="15"/>
      <c r="V1172" s="15"/>
      <c r="Z1172" s="15"/>
      <c r="AD1172" s="15"/>
      <c r="AH1172" s="15"/>
      <c r="AL1172" s="15"/>
      <c r="AP1172" s="15"/>
      <c r="AT1172" s="15"/>
      <c r="AX1172" s="15"/>
      <c r="BB1172" s="15"/>
    </row>
    <row r="1173" spans="10:54" ht="12.75">
      <c r="J1173" s="15"/>
      <c r="R1173" s="15"/>
      <c r="V1173" s="15"/>
      <c r="Z1173" s="15"/>
      <c r="AD1173" s="15"/>
      <c r="AH1173" s="15"/>
      <c r="AL1173" s="15"/>
      <c r="AP1173" s="15"/>
      <c r="AT1173" s="15"/>
      <c r="AX1173" s="15"/>
      <c r="BB1173" s="15"/>
    </row>
    <row r="1174" spans="10:54" ht="12.75">
      <c r="J1174" s="15"/>
      <c r="R1174" s="15"/>
      <c r="V1174" s="15"/>
      <c r="Z1174" s="15"/>
      <c r="AD1174" s="15"/>
      <c r="AH1174" s="15"/>
      <c r="AL1174" s="15"/>
      <c r="AP1174" s="15"/>
      <c r="AT1174" s="15"/>
      <c r="AX1174" s="15"/>
      <c r="BB1174" s="15"/>
    </row>
    <row r="1175" spans="10:54" ht="12.75">
      <c r="J1175" s="15"/>
      <c r="R1175" s="15"/>
      <c r="V1175" s="15"/>
      <c r="Z1175" s="15"/>
      <c r="AD1175" s="15"/>
      <c r="AH1175" s="15"/>
      <c r="AL1175" s="15"/>
      <c r="AP1175" s="15"/>
      <c r="AT1175" s="15"/>
      <c r="AX1175" s="15"/>
      <c r="BB1175" s="15"/>
    </row>
    <row r="1176" spans="10:54" ht="12.75">
      <c r="J1176" s="15"/>
      <c r="R1176" s="15"/>
      <c r="V1176" s="15"/>
      <c r="Z1176" s="15"/>
      <c r="AD1176" s="15"/>
      <c r="AH1176" s="15"/>
      <c r="AL1176" s="15"/>
      <c r="AP1176" s="15"/>
      <c r="AT1176" s="15"/>
      <c r="AX1176" s="15"/>
      <c r="BB1176" s="15"/>
    </row>
    <row r="1177" spans="10:54" ht="12.75">
      <c r="J1177" s="15"/>
      <c r="R1177" s="15"/>
      <c r="V1177" s="15"/>
      <c r="Z1177" s="15"/>
      <c r="AD1177" s="15"/>
      <c r="AH1177" s="15"/>
      <c r="AL1177" s="15"/>
      <c r="AP1177" s="15"/>
      <c r="AT1177" s="15"/>
      <c r="AX1177" s="15"/>
      <c r="BB1177" s="15"/>
    </row>
    <row r="1178" spans="10:54" ht="12.75">
      <c r="J1178" s="15"/>
      <c r="R1178" s="15"/>
      <c r="V1178" s="15"/>
      <c r="Z1178" s="15"/>
      <c r="AD1178" s="15"/>
      <c r="AH1178" s="15"/>
      <c r="AL1178" s="15"/>
      <c r="AP1178" s="15"/>
      <c r="AT1178" s="15"/>
      <c r="AX1178" s="15"/>
      <c r="BB1178" s="15"/>
    </row>
    <row r="1179" spans="10:54" ht="12.75">
      <c r="J1179" s="15"/>
      <c r="R1179" s="15"/>
      <c r="V1179" s="15"/>
      <c r="Z1179" s="15"/>
      <c r="AD1179" s="15"/>
      <c r="AH1179" s="15"/>
      <c r="AL1179" s="15"/>
      <c r="AP1179" s="15"/>
      <c r="AT1179" s="15"/>
      <c r="AX1179" s="15"/>
      <c r="BB1179" s="15"/>
    </row>
    <row r="1180" spans="10:54" ht="12.75">
      <c r="J1180" s="15"/>
      <c r="R1180" s="15"/>
      <c r="V1180" s="15"/>
      <c r="Z1180" s="15"/>
      <c r="AD1180" s="15"/>
      <c r="AH1180" s="15"/>
      <c r="AL1180" s="15"/>
      <c r="AP1180" s="15"/>
      <c r="AT1180" s="15"/>
      <c r="AX1180" s="15"/>
      <c r="BB1180" s="15"/>
    </row>
    <row r="1181" spans="10:54" ht="12.75">
      <c r="J1181" s="15"/>
      <c r="R1181" s="15"/>
      <c r="V1181" s="15"/>
      <c r="Z1181" s="15"/>
      <c r="AD1181" s="15"/>
      <c r="AH1181" s="15"/>
      <c r="AL1181" s="15"/>
      <c r="AP1181" s="15"/>
      <c r="AT1181" s="15"/>
      <c r="AX1181" s="15"/>
      <c r="BB1181" s="15"/>
    </row>
    <row r="1182" spans="10:54" ht="12.75">
      <c r="J1182" s="15"/>
      <c r="R1182" s="15"/>
      <c r="V1182" s="15"/>
      <c r="Z1182" s="15"/>
      <c r="AD1182" s="15"/>
      <c r="AH1182" s="15"/>
      <c r="AL1182" s="15"/>
      <c r="AP1182" s="15"/>
      <c r="AT1182" s="15"/>
      <c r="AX1182" s="15"/>
      <c r="BB1182" s="15"/>
    </row>
    <row r="1183" spans="10:54" ht="12.75">
      <c r="J1183" s="15"/>
      <c r="R1183" s="15"/>
      <c r="V1183" s="15"/>
      <c r="Z1183" s="15"/>
      <c r="AD1183" s="15"/>
      <c r="AH1183" s="15"/>
      <c r="AL1183" s="15"/>
      <c r="AP1183" s="15"/>
      <c r="AT1183" s="15"/>
      <c r="AX1183" s="15"/>
      <c r="BB1183" s="15"/>
    </row>
    <row r="1184" spans="10:54" ht="12.75">
      <c r="J1184" s="15"/>
      <c r="R1184" s="15"/>
      <c r="V1184" s="15"/>
      <c r="Z1184" s="15"/>
      <c r="AD1184" s="15"/>
      <c r="AH1184" s="15"/>
      <c r="AL1184" s="15"/>
      <c r="AP1184" s="15"/>
      <c r="AT1184" s="15"/>
      <c r="AX1184" s="15"/>
      <c r="BB1184" s="15"/>
    </row>
    <row r="1185" spans="10:54" ht="12.75">
      <c r="J1185" s="15"/>
      <c r="R1185" s="15"/>
      <c r="V1185" s="15"/>
      <c r="Z1185" s="15"/>
      <c r="AD1185" s="15"/>
      <c r="AH1185" s="15"/>
      <c r="AL1185" s="15"/>
      <c r="AP1185" s="15"/>
      <c r="AT1185" s="15"/>
      <c r="AX1185" s="15"/>
      <c r="BB1185" s="15"/>
    </row>
    <row r="1186" spans="10:54" ht="12.75">
      <c r="J1186" s="15"/>
      <c r="R1186" s="15"/>
      <c r="V1186" s="15"/>
      <c r="Z1186" s="15"/>
      <c r="AD1186" s="15"/>
      <c r="AH1186" s="15"/>
      <c r="AL1186" s="15"/>
      <c r="AP1186" s="15"/>
      <c r="AT1186" s="15"/>
      <c r="AX1186" s="15"/>
      <c r="BB1186" s="15"/>
    </row>
    <row r="1187" spans="10:54" ht="12.75">
      <c r="J1187" s="15"/>
      <c r="R1187" s="15"/>
      <c r="V1187" s="15"/>
      <c r="Z1187" s="15"/>
      <c r="AD1187" s="15"/>
      <c r="AH1187" s="15"/>
      <c r="AL1187" s="15"/>
      <c r="AP1187" s="15"/>
      <c r="AT1187" s="15"/>
      <c r="AX1187" s="15"/>
      <c r="BB1187" s="15"/>
    </row>
    <row r="1188" spans="10:54" ht="12.75">
      <c r="J1188" s="15"/>
      <c r="R1188" s="15"/>
      <c r="V1188" s="15"/>
      <c r="Z1188" s="15"/>
      <c r="AD1188" s="15"/>
      <c r="AH1188" s="15"/>
      <c r="AL1188" s="15"/>
      <c r="AP1188" s="15"/>
      <c r="AT1188" s="15"/>
      <c r="AX1188" s="15"/>
      <c r="BB1188" s="15"/>
    </row>
    <row r="1189" spans="10:54" ht="12.75">
      <c r="J1189" s="15"/>
      <c r="R1189" s="15"/>
      <c r="V1189" s="15"/>
      <c r="Z1189" s="15"/>
      <c r="AD1189" s="15"/>
      <c r="AH1189" s="15"/>
      <c r="AL1189" s="15"/>
      <c r="AP1189" s="15"/>
      <c r="AT1189" s="15"/>
      <c r="AX1189" s="15"/>
      <c r="BB1189" s="15"/>
    </row>
    <row r="1190" spans="10:54" ht="12.75">
      <c r="J1190" s="15"/>
      <c r="R1190" s="15"/>
      <c r="V1190" s="15"/>
      <c r="Z1190" s="15"/>
      <c r="AD1190" s="15"/>
      <c r="AH1190" s="15"/>
      <c r="AL1190" s="15"/>
      <c r="AP1190" s="15"/>
      <c r="AT1190" s="15"/>
      <c r="AX1190" s="15"/>
      <c r="BB1190" s="15"/>
    </row>
    <row r="1191" spans="10:54" ht="12.75">
      <c r="J1191" s="15"/>
      <c r="R1191" s="15"/>
      <c r="V1191" s="15"/>
      <c r="Z1191" s="15"/>
      <c r="AD1191" s="15"/>
      <c r="AH1191" s="15"/>
      <c r="AL1191" s="15"/>
      <c r="AP1191" s="15"/>
      <c r="AT1191" s="15"/>
      <c r="AX1191" s="15"/>
      <c r="BB1191" s="15"/>
    </row>
    <row r="1192" spans="10:54" ht="12.75">
      <c r="J1192" s="15"/>
      <c r="R1192" s="15"/>
      <c r="V1192" s="15"/>
      <c r="Z1192" s="15"/>
      <c r="AD1192" s="15"/>
      <c r="AH1192" s="15"/>
      <c r="AL1192" s="15"/>
      <c r="AP1192" s="15"/>
      <c r="AT1192" s="15"/>
      <c r="AX1192" s="15"/>
      <c r="BB1192" s="15"/>
    </row>
    <row r="1193" spans="10:54" ht="12.75">
      <c r="J1193" s="15"/>
      <c r="R1193" s="15"/>
      <c r="V1193" s="15"/>
      <c r="Z1193" s="15"/>
      <c r="AD1193" s="15"/>
      <c r="AH1193" s="15"/>
      <c r="AL1193" s="15"/>
      <c r="AP1193" s="15"/>
      <c r="AT1193" s="15"/>
      <c r="AX1193" s="15"/>
      <c r="BB1193" s="15"/>
    </row>
    <row r="1194" spans="10:54" ht="12.75">
      <c r="J1194" s="15"/>
      <c r="R1194" s="15"/>
      <c r="V1194" s="15"/>
      <c r="Z1194" s="15"/>
      <c r="AD1194" s="15"/>
      <c r="AH1194" s="15"/>
      <c r="AL1194" s="15"/>
      <c r="AP1194" s="15"/>
      <c r="AT1194" s="15"/>
      <c r="AX1194" s="15"/>
      <c r="BB1194" s="15"/>
    </row>
    <row r="1195" spans="10:54" ht="12.75">
      <c r="J1195" s="15"/>
      <c r="R1195" s="15"/>
      <c r="V1195" s="15"/>
      <c r="Z1195" s="15"/>
      <c r="AD1195" s="15"/>
      <c r="AH1195" s="15"/>
      <c r="AL1195" s="15"/>
      <c r="AP1195" s="15"/>
      <c r="AT1195" s="15"/>
      <c r="AX1195" s="15"/>
      <c r="BB1195" s="15"/>
    </row>
    <row r="1196" spans="10:54" ht="12.75">
      <c r="J1196" s="15"/>
      <c r="R1196" s="15"/>
      <c r="V1196" s="15"/>
      <c r="Z1196" s="15"/>
      <c r="AD1196" s="15"/>
      <c r="AH1196" s="15"/>
      <c r="AL1196" s="15"/>
      <c r="AP1196" s="15"/>
      <c r="AT1196" s="15"/>
      <c r="AX1196" s="15"/>
      <c r="BB1196" s="15"/>
    </row>
    <row r="1197" spans="10:54" ht="12.75">
      <c r="J1197" s="15"/>
      <c r="R1197" s="15"/>
      <c r="V1197" s="15"/>
      <c r="Z1197" s="15"/>
      <c r="AD1197" s="15"/>
      <c r="AH1197" s="15"/>
      <c r="AL1197" s="15"/>
      <c r="AP1197" s="15"/>
      <c r="AT1197" s="15"/>
      <c r="AX1197" s="15"/>
      <c r="BB1197" s="15"/>
    </row>
    <row r="1198" spans="10:54" ht="12.75">
      <c r="J1198" s="15"/>
      <c r="R1198" s="15"/>
      <c r="V1198" s="15"/>
      <c r="Z1198" s="15"/>
      <c r="AD1198" s="15"/>
      <c r="AH1198" s="15"/>
      <c r="AL1198" s="15"/>
      <c r="AP1198" s="15"/>
      <c r="AT1198" s="15"/>
      <c r="AX1198" s="15"/>
      <c r="BB1198" s="15"/>
    </row>
    <row r="1199" spans="10:54" ht="12.75">
      <c r="J1199" s="15"/>
      <c r="R1199" s="15"/>
      <c r="V1199" s="15"/>
      <c r="Z1199" s="15"/>
      <c r="AD1199" s="15"/>
      <c r="AH1199" s="15"/>
      <c r="AL1199" s="15"/>
      <c r="AP1199" s="15"/>
      <c r="AT1199" s="15"/>
      <c r="AX1199" s="15"/>
      <c r="BB1199" s="15"/>
    </row>
    <row r="1200" spans="10:54" ht="12.75">
      <c r="J1200" s="15"/>
      <c r="R1200" s="15"/>
      <c r="V1200" s="15"/>
      <c r="Z1200" s="15"/>
      <c r="AD1200" s="15"/>
      <c r="AH1200" s="15"/>
      <c r="AL1200" s="15"/>
      <c r="AP1200" s="15"/>
      <c r="AT1200" s="15"/>
      <c r="AX1200" s="15"/>
      <c r="BB1200" s="15"/>
    </row>
    <row r="1201" spans="10:54" ht="12.75">
      <c r="J1201" s="15"/>
      <c r="R1201" s="15"/>
      <c r="V1201" s="15"/>
      <c r="Z1201" s="15"/>
      <c r="AD1201" s="15"/>
      <c r="AH1201" s="15"/>
      <c r="AL1201" s="15"/>
      <c r="AP1201" s="15"/>
      <c r="AT1201" s="15"/>
      <c r="AX1201" s="15"/>
      <c r="BB1201" s="15"/>
    </row>
    <row r="1202" spans="10:54" ht="12.75">
      <c r="J1202" s="15"/>
      <c r="R1202" s="15"/>
      <c r="V1202" s="15"/>
      <c r="Z1202" s="15"/>
      <c r="AD1202" s="15"/>
      <c r="AH1202" s="15"/>
      <c r="AL1202" s="15"/>
      <c r="AP1202" s="15"/>
      <c r="AT1202" s="15"/>
      <c r="AX1202" s="15"/>
      <c r="BB1202" s="15"/>
    </row>
    <row r="1203" spans="10:54" ht="12.75">
      <c r="J1203" s="15"/>
      <c r="R1203" s="15"/>
      <c r="V1203" s="15"/>
      <c r="Z1203" s="15"/>
      <c r="AD1203" s="15"/>
      <c r="AH1203" s="15"/>
      <c r="AL1203" s="15"/>
      <c r="AP1203" s="15"/>
      <c r="AT1203" s="15"/>
      <c r="AX1203" s="15"/>
      <c r="BB1203" s="15"/>
    </row>
    <row r="1204" spans="10:54" ht="12.75">
      <c r="J1204" s="15"/>
      <c r="R1204" s="15"/>
      <c r="V1204" s="15"/>
      <c r="Z1204" s="15"/>
      <c r="AD1204" s="15"/>
      <c r="AH1204" s="15"/>
      <c r="AL1204" s="15"/>
      <c r="AP1204" s="15"/>
      <c r="AT1204" s="15"/>
      <c r="AX1204" s="15"/>
      <c r="BB1204" s="15"/>
    </row>
    <row r="1205" spans="10:54" ht="12.75">
      <c r="J1205" s="15"/>
      <c r="R1205" s="15"/>
      <c r="V1205" s="15"/>
      <c r="Z1205" s="15"/>
      <c r="AD1205" s="15"/>
      <c r="AH1205" s="15"/>
      <c r="AL1205" s="15"/>
      <c r="AP1205" s="15"/>
      <c r="AT1205" s="15"/>
      <c r="AX1205" s="15"/>
      <c r="BB1205" s="15"/>
    </row>
    <row r="1206" spans="10:54" ht="12.75">
      <c r="J1206" s="15"/>
      <c r="R1206" s="15"/>
      <c r="V1206" s="15"/>
      <c r="Z1206" s="15"/>
      <c r="AD1206" s="15"/>
      <c r="AH1206" s="15"/>
      <c r="AL1206" s="15"/>
      <c r="AP1206" s="15"/>
      <c r="AT1206" s="15"/>
      <c r="AX1206" s="15"/>
      <c r="BB1206" s="15"/>
    </row>
    <row r="1207" spans="10:54" ht="12.75">
      <c r="J1207" s="15"/>
      <c r="R1207" s="15"/>
      <c r="V1207" s="15"/>
      <c r="Z1207" s="15"/>
      <c r="AD1207" s="15"/>
      <c r="AH1207" s="15"/>
      <c r="AL1207" s="15"/>
      <c r="AP1207" s="15"/>
      <c r="AT1207" s="15"/>
      <c r="AX1207" s="15"/>
      <c r="BB1207" s="15"/>
    </row>
    <row r="1208" spans="10:54" ht="12.75">
      <c r="J1208" s="15"/>
      <c r="R1208" s="15"/>
      <c r="V1208" s="15"/>
      <c r="Z1208" s="15"/>
      <c r="AD1208" s="15"/>
      <c r="AH1208" s="15"/>
      <c r="AL1208" s="15"/>
      <c r="AP1208" s="15"/>
      <c r="AT1208" s="15"/>
      <c r="AX1208" s="15"/>
      <c r="BB1208" s="15"/>
    </row>
    <row r="1209" spans="10:54" ht="12.75">
      <c r="J1209" s="15"/>
      <c r="R1209" s="15"/>
      <c r="V1209" s="15"/>
      <c r="Z1209" s="15"/>
      <c r="AD1209" s="15"/>
      <c r="AH1209" s="15"/>
      <c r="AL1209" s="15"/>
      <c r="AP1209" s="15"/>
      <c r="AT1209" s="15"/>
      <c r="AX1209" s="15"/>
      <c r="BB1209" s="15"/>
    </row>
    <row r="1210" spans="10:54" ht="12.75">
      <c r="J1210" s="15"/>
      <c r="R1210" s="15"/>
      <c r="V1210" s="15"/>
      <c r="Z1210" s="15"/>
      <c r="AD1210" s="15"/>
      <c r="AH1210" s="15"/>
      <c r="AL1210" s="15"/>
      <c r="AP1210" s="15"/>
      <c r="AT1210" s="15"/>
      <c r="AX1210" s="15"/>
      <c r="BB1210" s="15"/>
    </row>
    <row r="1211" spans="10:54" ht="12.75">
      <c r="J1211" s="15"/>
      <c r="R1211" s="15"/>
      <c r="V1211" s="15"/>
      <c r="Z1211" s="15"/>
      <c r="AD1211" s="15"/>
      <c r="AH1211" s="15"/>
      <c r="AL1211" s="15"/>
      <c r="AP1211" s="15"/>
      <c r="AT1211" s="15"/>
      <c r="AX1211" s="15"/>
      <c r="BB1211" s="15"/>
    </row>
    <row r="1212" spans="10:54" ht="12.75">
      <c r="J1212" s="15"/>
      <c r="R1212" s="15"/>
      <c r="V1212" s="15"/>
      <c r="Z1212" s="15"/>
      <c r="AD1212" s="15"/>
      <c r="AH1212" s="15"/>
      <c r="AL1212" s="15"/>
      <c r="AP1212" s="15"/>
      <c r="AT1212" s="15"/>
      <c r="AX1212" s="15"/>
      <c r="BB1212" s="15"/>
    </row>
    <row r="1213" spans="10:54" ht="12.75">
      <c r="J1213" s="15"/>
      <c r="R1213" s="15"/>
      <c r="V1213" s="15"/>
      <c r="Z1213" s="15"/>
      <c r="AD1213" s="15"/>
      <c r="AH1213" s="15"/>
      <c r="AL1213" s="15"/>
      <c r="AP1213" s="15"/>
      <c r="AT1213" s="15"/>
      <c r="AX1213" s="15"/>
      <c r="BB1213" s="15"/>
    </row>
    <row r="1214" spans="10:54" ht="12.75">
      <c r="J1214" s="15"/>
      <c r="R1214" s="15"/>
      <c r="V1214" s="15"/>
      <c r="Z1214" s="15"/>
      <c r="AD1214" s="15"/>
      <c r="AH1214" s="15"/>
      <c r="AL1214" s="15"/>
      <c r="AP1214" s="15"/>
      <c r="AT1214" s="15"/>
      <c r="AX1214" s="15"/>
      <c r="BB1214" s="15"/>
    </row>
    <row r="1215" spans="10:54" ht="12.75">
      <c r="J1215" s="15"/>
      <c r="R1215" s="15"/>
      <c r="V1215" s="15"/>
      <c r="Z1215" s="15"/>
      <c r="AD1215" s="15"/>
      <c r="AH1215" s="15"/>
      <c r="AL1215" s="15"/>
      <c r="AP1215" s="15"/>
      <c r="AT1215" s="15"/>
      <c r="AX1215" s="15"/>
      <c r="BB1215" s="15"/>
    </row>
    <row r="1216" spans="10:54" ht="12.75">
      <c r="J1216" s="15"/>
      <c r="R1216" s="15"/>
      <c r="V1216" s="15"/>
      <c r="Z1216" s="15"/>
      <c r="AD1216" s="15"/>
      <c r="AH1216" s="15"/>
      <c r="AL1216" s="15"/>
      <c r="AP1216" s="15"/>
      <c r="AT1216" s="15"/>
      <c r="AX1216" s="15"/>
      <c r="BB1216" s="15"/>
    </row>
    <row r="1217" spans="10:54" ht="12.75">
      <c r="J1217" s="15"/>
      <c r="R1217" s="15"/>
      <c r="V1217" s="15"/>
      <c r="Z1217" s="15"/>
      <c r="AD1217" s="15"/>
      <c r="AH1217" s="15"/>
      <c r="AL1217" s="15"/>
      <c r="AP1217" s="15"/>
      <c r="AT1217" s="15"/>
      <c r="AX1217" s="15"/>
      <c r="BB1217" s="15"/>
    </row>
    <row r="1218" spans="10:54" ht="12.75">
      <c r="J1218" s="15"/>
      <c r="R1218" s="15"/>
      <c r="V1218" s="15"/>
      <c r="Z1218" s="15"/>
      <c r="AD1218" s="15"/>
      <c r="AH1218" s="15"/>
      <c r="AL1218" s="15"/>
      <c r="AP1218" s="15"/>
      <c r="AT1218" s="15"/>
      <c r="AX1218" s="15"/>
      <c r="BB1218" s="15"/>
    </row>
    <row r="1219" spans="10:54" ht="12.75">
      <c r="J1219" s="15"/>
      <c r="R1219" s="15"/>
      <c r="V1219" s="15"/>
      <c r="Z1219" s="15"/>
      <c r="AD1219" s="15"/>
      <c r="AH1219" s="15"/>
      <c r="AL1219" s="15"/>
      <c r="AP1219" s="15"/>
      <c r="AT1219" s="15"/>
      <c r="AX1219" s="15"/>
      <c r="BB1219" s="15"/>
    </row>
    <row r="1220" spans="10:54" ht="12.75">
      <c r="J1220" s="15"/>
      <c r="R1220" s="15"/>
      <c r="V1220" s="15"/>
      <c r="Z1220" s="15"/>
      <c r="AD1220" s="15"/>
      <c r="AH1220" s="15"/>
      <c r="AL1220" s="15"/>
      <c r="AP1220" s="15"/>
      <c r="AT1220" s="15"/>
      <c r="AX1220" s="15"/>
      <c r="BB1220" s="15"/>
    </row>
    <row r="1221" spans="10:54" ht="12.75">
      <c r="J1221" s="15"/>
      <c r="R1221" s="15"/>
      <c r="V1221" s="15"/>
      <c r="Z1221" s="15"/>
      <c r="AD1221" s="15"/>
      <c r="AH1221" s="15"/>
      <c r="AL1221" s="15"/>
      <c r="AP1221" s="15"/>
      <c r="AT1221" s="15"/>
      <c r="AX1221" s="15"/>
      <c r="BB1221" s="15"/>
    </row>
    <row r="1222" spans="10:54" ht="12.75">
      <c r="J1222" s="15"/>
      <c r="R1222" s="15"/>
      <c r="V1222" s="15"/>
      <c r="Z1222" s="15"/>
      <c r="AD1222" s="15"/>
      <c r="AH1222" s="15"/>
      <c r="AL1222" s="15"/>
      <c r="AP1222" s="15"/>
      <c r="AT1222" s="15"/>
      <c r="AX1222" s="15"/>
      <c r="BB1222" s="15"/>
    </row>
    <row r="1223" spans="10:54" ht="12.75">
      <c r="J1223" s="15"/>
      <c r="R1223" s="15"/>
      <c r="V1223" s="15"/>
      <c r="Z1223" s="15"/>
      <c r="AD1223" s="15"/>
      <c r="AH1223" s="15"/>
      <c r="AL1223" s="15"/>
      <c r="AP1223" s="15"/>
      <c r="AT1223" s="15"/>
      <c r="AX1223" s="15"/>
      <c r="BB1223" s="15"/>
    </row>
    <row r="1224" spans="10:54" ht="12.75">
      <c r="J1224" s="15"/>
      <c r="R1224" s="15"/>
      <c r="V1224" s="15"/>
      <c r="Z1224" s="15"/>
      <c r="AD1224" s="15"/>
      <c r="AH1224" s="15"/>
      <c r="AL1224" s="15"/>
      <c r="AP1224" s="15"/>
      <c r="AT1224" s="15"/>
      <c r="AX1224" s="15"/>
      <c r="BB1224" s="15"/>
    </row>
    <row r="1225" spans="10:54" ht="12.75">
      <c r="J1225" s="15"/>
      <c r="R1225" s="15"/>
      <c r="V1225" s="15"/>
      <c r="Z1225" s="15"/>
      <c r="AD1225" s="15"/>
      <c r="AH1225" s="15"/>
      <c r="AL1225" s="15"/>
      <c r="AP1225" s="15"/>
      <c r="AT1225" s="15"/>
      <c r="AX1225" s="15"/>
      <c r="BB1225" s="15"/>
    </row>
    <row r="1226" spans="10:54" ht="12.75">
      <c r="J1226" s="15"/>
      <c r="R1226" s="15"/>
      <c r="V1226" s="15"/>
      <c r="Z1226" s="15"/>
      <c r="AD1226" s="15"/>
      <c r="AH1226" s="15"/>
      <c r="AL1226" s="15"/>
      <c r="AP1226" s="15"/>
      <c r="AT1226" s="15"/>
      <c r="AX1226" s="15"/>
      <c r="BB1226" s="15"/>
    </row>
    <row r="1227" spans="10:54" ht="12.75">
      <c r="J1227" s="15"/>
      <c r="R1227" s="15"/>
      <c r="V1227" s="15"/>
      <c r="Z1227" s="15"/>
      <c r="AD1227" s="15"/>
      <c r="AH1227" s="15"/>
      <c r="AL1227" s="15"/>
      <c r="AP1227" s="15"/>
      <c r="AT1227" s="15"/>
      <c r="AX1227" s="15"/>
      <c r="BB1227" s="15"/>
    </row>
    <row r="1228" spans="10:54" ht="12.75">
      <c r="J1228" s="15"/>
      <c r="R1228" s="15"/>
      <c r="V1228" s="15"/>
      <c r="Z1228" s="15"/>
      <c r="AD1228" s="15"/>
      <c r="AH1228" s="15"/>
      <c r="AL1228" s="15"/>
      <c r="AP1228" s="15"/>
      <c r="AT1228" s="15"/>
      <c r="AX1228" s="15"/>
      <c r="BB1228" s="15"/>
    </row>
    <row r="1229" spans="10:54" ht="12.75">
      <c r="J1229" s="15"/>
      <c r="R1229" s="15"/>
      <c r="V1229" s="15"/>
      <c r="Z1229" s="15"/>
      <c r="AD1229" s="15"/>
      <c r="AH1229" s="15"/>
      <c r="AL1229" s="15"/>
      <c r="AP1229" s="15"/>
      <c r="AT1229" s="15"/>
      <c r="AX1229" s="15"/>
      <c r="BB1229" s="15"/>
    </row>
    <row r="1230" spans="10:54" ht="12.75">
      <c r="J1230" s="15"/>
      <c r="R1230" s="15"/>
      <c r="V1230" s="15"/>
      <c r="Z1230" s="15"/>
      <c r="AD1230" s="15"/>
      <c r="AH1230" s="15"/>
      <c r="AL1230" s="15"/>
      <c r="AP1230" s="15"/>
      <c r="AT1230" s="15"/>
      <c r="AX1230" s="15"/>
      <c r="BB1230" s="15"/>
    </row>
    <row r="1231" spans="10:54" ht="12.75">
      <c r="J1231" s="15"/>
      <c r="R1231" s="15"/>
      <c r="V1231" s="15"/>
      <c r="Z1231" s="15"/>
      <c r="AD1231" s="15"/>
      <c r="AH1231" s="15"/>
      <c r="AL1231" s="15"/>
      <c r="AP1231" s="15"/>
      <c r="AT1231" s="15"/>
      <c r="AX1231" s="15"/>
      <c r="BB1231" s="15"/>
    </row>
    <row r="1232" spans="10:54" ht="12.75">
      <c r="J1232" s="15"/>
      <c r="R1232" s="15"/>
      <c r="V1232" s="15"/>
      <c r="Z1232" s="15"/>
      <c r="AD1232" s="15"/>
      <c r="AH1232" s="15"/>
      <c r="AL1232" s="15"/>
      <c r="AP1232" s="15"/>
      <c r="AT1232" s="15"/>
      <c r="AX1232" s="15"/>
      <c r="BB1232" s="15"/>
    </row>
    <row r="1233" spans="10:54" ht="12.75">
      <c r="J1233" s="15"/>
      <c r="R1233" s="15"/>
      <c r="V1233" s="15"/>
      <c r="Z1233" s="15"/>
      <c r="AD1233" s="15"/>
      <c r="AH1233" s="15"/>
      <c r="AL1233" s="15"/>
      <c r="AP1233" s="15"/>
      <c r="AT1233" s="15"/>
      <c r="AX1233" s="15"/>
      <c r="BB1233" s="15"/>
    </row>
    <row r="1234" spans="10:54" ht="12.75">
      <c r="J1234" s="15"/>
      <c r="R1234" s="15"/>
      <c r="V1234" s="15"/>
      <c r="Z1234" s="15"/>
      <c r="AD1234" s="15"/>
      <c r="AH1234" s="15"/>
      <c r="AL1234" s="15"/>
      <c r="AP1234" s="15"/>
      <c r="AT1234" s="15"/>
      <c r="AX1234" s="15"/>
      <c r="BB1234" s="15"/>
    </row>
    <row r="1235" spans="10:54" ht="12.75">
      <c r="J1235" s="15"/>
      <c r="R1235" s="15"/>
      <c r="V1235" s="15"/>
      <c r="Z1235" s="15"/>
      <c r="AD1235" s="15"/>
      <c r="AH1235" s="15"/>
      <c r="AL1235" s="15"/>
      <c r="AP1235" s="15"/>
      <c r="AT1235" s="15"/>
      <c r="AX1235" s="15"/>
      <c r="BB1235" s="15"/>
    </row>
    <row r="1236" spans="10:54" ht="12.75">
      <c r="J1236" s="15"/>
      <c r="R1236" s="15"/>
      <c r="V1236" s="15"/>
      <c r="Z1236" s="15"/>
      <c r="AD1236" s="15"/>
      <c r="AH1236" s="15"/>
      <c r="AL1236" s="15"/>
      <c r="AP1236" s="15"/>
      <c r="AT1236" s="15"/>
      <c r="AX1236" s="15"/>
      <c r="BB1236" s="15"/>
    </row>
    <row r="1237" spans="10:54" ht="12.75">
      <c r="J1237" s="15"/>
      <c r="R1237" s="15"/>
      <c r="V1237" s="15"/>
      <c r="Z1237" s="15"/>
      <c r="AD1237" s="15"/>
      <c r="AH1237" s="15"/>
      <c r="AL1237" s="15"/>
      <c r="AP1237" s="15"/>
      <c r="AT1237" s="15"/>
      <c r="AX1237" s="15"/>
      <c r="BB1237" s="15"/>
    </row>
    <row r="1238" spans="10:54" ht="12.75">
      <c r="J1238" s="15"/>
      <c r="R1238" s="15"/>
      <c r="V1238" s="15"/>
      <c r="Z1238" s="15"/>
      <c r="AD1238" s="15"/>
      <c r="AH1238" s="15"/>
      <c r="AL1238" s="15"/>
      <c r="AP1238" s="15"/>
      <c r="AT1238" s="15"/>
      <c r="AX1238" s="15"/>
      <c r="BB1238" s="15"/>
    </row>
    <row r="1239" spans="10:54" ht="12.75">
      <c r="J1239" s="15"/>
      <c r="R1239" s="15"/>
      <c r="V1239" s="15"/>
      <c r="Z1239" s="15"/>
      <c r="AD1239" s="15"/>
      <c r="AH1239" s="15"/>
      <c r="AL1239" s="15"/>
      <c r="AP1239" s="15"/>
      <c r="AT1239" s="15"/>
      <c r="AX1239" s="15"/>
      <c r="BB1239" s="15"/>
    </row>
    <row r="1240" spans="10:54" ht="12.75">
      <c r="J1240" s="15"/>
      <c r="R1240" s="15"/>
      <c r="V1240" s="15"/>
      <c r="Z1240" s="15"/>
      <c r="AD1240" s="15"/>
      <c r="AH1240" s="15"/>
      <c r="AL1240" s="15"/>
      <c r="AP1240" s="15"/>
      <c r="AT1240" s="15"/>
      <c r="AX1240" s="15"/>
      <c r="BB1240" s="15"/>
    </row>
    <row r="1241" spans="10:54" ht="12.75">
      <c r="J1241" s="15"/>
      <c r="R1241" s="15"/>
      <c r="V1241" s="15"/>
      <c r="Z1241" s="15"/>
      <c r="AD1241" s="15"/>
      <c r="AH1241" s="15"/>
      <c r="AL1241" s="15"/>
      <c r="AP1241" s="15"/>
      <c r="AT1241" s="15"/>
      <c r="AX1241" s="15"/>
      <c r="BB1241" s="15"/>
    </row>
    <row r="1242" spans="10:54" ht="12.75">
      <c r="J1242" s="15"/>
      <c r="R1242" s="15"/>
      <c r="V1242" s="15"/>
      <c r="Z1242" s="15"/>
      <c r="AD1242" s="15"/>
      <c r="AH1242" s="15"/>
      <c r="AL1242" s="15"/>
      <c r="AP1242" s="15"/>
      <c r="AT1242" s="15"/>
      <c r="AX1242" s="15"/>
      <c r="BB1242" s="15"/>
    </row>
    <row r="1243" spans="10:54" ht="12.75">
      <c r="J1243" s="15"/>
      <c r="R1243" s="15"/>
      <c r="V1243" s="15"/>
      <c r="Z1243" s="15"/>
      <c r="AD1243" s="15"/>
      <c r="AH1243" s="15"/>
      <c r="AL1243" s="15"/>
      <c r="AP1243" s="15"/>
      <c r="AT1243" s="15"/>
      <c r="AX1243" s="15"/>
      <c r="BB1243" s="15"/>
    </row>
    <row r="1244" spans="10:54" ht="12.75">
      <c r="J1244" s="15"/>
      <c r="R1244" s="15"/>
      <c r="V1244" s="15"/>
      <c r="Z1244" s="15"/>
      <c r="AD1244" s="15"/>
      <c r="AH1244" s="15"/>
      <c r="AL1244" s="15"/>
      <c r="AP1244" s="15"/>
      <c r="AT1244" s="15"/>
      <c r="AX1244" s="15"/>
      <c r="BB1244" s="15"/>
    </row>
    <row r="1245" spans="10:54" ht="12.75">
      <c r="J1245" s="15"/>
      <c r="R1245" s="15"/>
      <c r="V1245" s="15"/>
      <c r="Z1245" s="15"/>
      <c r="AD1245" s="15"/>
      <c r="AH1245" s="15"/>
      <c r="AL1245" s="15"/>
      <c r="AP1245" s="15"/>
      <c r="AT1245" s="15"/>
      <c r="AX1245" s="15"/>
      <c r="BB1245" s="15"/>
    </row>
    <row r="1246" spans="10:54" ht="12.75">
      <c r="J1246" s="15"/>
      <c r="R1246" s="15"/>
      <c r="V1246" s="15"/>
      <c r="Z1246" s="15"/>
      <c r="AD1246" s="15"/>
      <c r="AH1246" s="15"/>
      <c r="AL1246" s="15"/>
      <c r="AP1246" s="15"/>
      <c r="AT1246" s="15"/>
      <c r="AX1246" s="15"/>
      <c r="BB1246" s="15"/>
    </row>
    <row r="1247" spans="10:54" ht="12.75">
      <c r="J1247" s="15"/>
      <c r="R1247" s="15"/>
      <c r="V1247" s="15"/>
      <c r="Z1247" s="15"/>
      <c r="AD1247" s="15"/>
      <c r="AH1247" s="15"/>
      <c r="AL1247" s="15"/>
      <c r="AP1247" s="15"/>
      <c r="AT1247" s="15"/>
      <c r="AX1247" s="15"/>
      <c r="BB1247" s="15"/>
    </row>
    <row r="1248" spans="10:54" ht="12.75">
      <c r="J1248" s="15"/>
      <c r="R1248" s="15"/>
      <c r="V1248" s="15"/>
      <c r="Z1248" s="15"/>
      <c r="AD1248" s="15"/>
      <c r="AH1248" s="15"/>
      <c r="AL1248" s="15"/>
      <c r="AP1248" s="15"/>
      <c r="AT1248" s="15"/>
      <c r="AX1248" s="15"/>
      <c r="BB1248" s="15"/>
    </row>
    <row r="1249" spans="10:54" ht="12.75">
      <c r="J1249" s="15"/>
      <c r="R1249" s="15"/>
      <c r="V1249" s="15"/>
      <c r="Z1249" s="15"/>
      <c r="AD1249" s="15"/>
      <c r="AH1249" s="15"/>
      <c r="AL1249" s="15"/>
      <c r="AP1249" s="15"/>
      <c r="AT1249" s="15"/>
      <c r="AX1249" s="15"/>
      <c r="BB1249" s="15"/>
    </row>
    <row r="1250" spans="10:54" ht="12.75">
      <c r="J1250" s="15"/>
      <c r="R1250" s="15"/>
      <c r="V1250" s="15"/>
      <c r="Z1250" s="15"/>
      <c r="AD1250" s="15"/>
      <c r="AH1250" s="15"/>
      <c r="AL1250" s="15"/>
      <c r="AP1250" s="15"/>
      <c r="AT1250" s="15"/>
      <c r="AX1250" s="15"/>
      <c r="BB1250" s="15"/>
    </row>
    <row r="1251" spans="10:54" ht="12.75">
      <c r="J1251" s="15"/>
      <c r="R1251" s="15"/>
      <c r="V1251" s="15"/>
      <c r="Z1251" s="15"/>
      <c r="AD1251" s="15"/>
      <c r="AH1251" s="15"/>
      <c r="AL1251" s="15"/>
      <c r="AP1251" s="15"/>
      <c r="AT1251" s="15"/>
      <c r="AX1251" s="15"/>
      <c r="BB1251" s="15"/>
    </row>
    <row r="1252" spans="10:54" ht="12.75">
      <c r="J1252" s="15"/>
      <c r="R1252" s="15"/>
      <c r="V1252" s="15"/>
      <c r="Z1252" s="15"/>
      <c r="AD1252" s="15"/>
      <c r="AH1252" s="15"/>
      <c r="AL1252" s="15"/>
      <c r="AP1252" s="15"/>
      <c r="AT1252" s="15"/>
      <c r="AX1252" s="15"/>
      <c r="BB1252" s="15"/>
    </row>
    <row r="1253" spans="10:54" ht="12.75">
      <c r="J1253" s="15"/>
      <c r="R1253" s="15"/>
      <c r="V1253" s="15"/>
      <c r="Z1253" s="15"/>
      <c r="AD1253" s="15"/>
      <c r="AH1253" s="15"/>
      <c r="AL1253" s="15"/>
      <c r="AP1253" s="15"/>
      <c r="AT1253" s="15"/>
      <c r="AX1253" s="15"/>
      <c r="BB1253" s="15"/>
    </row>
    <row r="1254" spans="10:54" ht="12.75">
      <c r="J1254" s="15"/>
      <c r="R1254" s="15"/>
      <c r="V1254" s="15"/>
      <c r="Z1254" s="15"/>
      <c r="AD1254" s="15"/>
      <c r="AH1254" s="15"/>
      <c r="AL1254" s="15"/>
      <c r="AP1254" s="15"/>
      <c r="AT1254" s="15"/>
      <c r="AX1254" s="15"/>
      <c r="BB1254" s="15"/>
    </row>
    <row r="1255" spans="10:54" ht="12.75">
      <c r="J1255" s="15"/>
      <c r="R1255" s="15"/>
      <c r="V1255" s="15"/>
      <c r="Z1255" s="15"/>
      <c r="AD1255" s="15"/>
      <c r="AH1255" s="15"/>
      <c r="AL1255" s="15"/>
      <c r="AP1255" s="15"/>
      <c r="AT1255" s="15"/>
      <c r="AX1255" s="15"/>
      <c r="BB1255" s="15"/>
    </row>
    <row r="1256" spans="10:54" ht="12.75">
      <c r="J1256" s="15"/>
      <c r="R1256" s="15"/>
      <c r="V1256" s="15"/>
      <c r="Z1256" s="15"/>
      <c r="AD1256" s="15"/>
      <c r="AH1256" s="15"/>
      <c r="AL1256" s="15"/>
      <c r="AP1256" s="15"/>
      <c r="AT1256" s="15"/>
      <c r="AX1256" s="15"/>
      <c r="BB1256" s="15"/>
    </row>
    <row r="1257" spans="10:54" ht="12.75">
      <c r="J1257" s="15"/>
      <c r="R1257" s="15"/>
      <c r="V1257" s="15"/>
      <c r="Z1257" s="15"/>
      <c r="AD1257" s="15"/>
      <c r="AH1257" s="15"/>
      <c r="AL1257" s="15"/>
      <c r="AP1257" s="15"/>
      <c r="AT1257" s="15"/>
      <c r="AX1257" s="15"/>
      <c r="BB1257" s="15"/>
    </row>
    <row r="1258" spans="10:54" ht="12.75">
      <c r="J1258" s="15"/>
      <c r="R1258" s="15"/>
      <c r="V1258" s="15"/>
      <c r="Z1258" s="15"/>
      <c r="AD1258" s="15"/>
      <c r="AH1258" s="15"/>
      <c r="AL1258" s="15"/>
      <c r="AP1258" s="15"/>
      <c r="AT1258" s="15"/>
      <c r="AX1258" s="15"/>
      <c r="BB1258" s="15"/>
    </row>
    <row r="1259" spans="10:54" ht="12.75">
      <c r="J1259" s="15"/>
      <c r="R1259" s="15"/>
      <c r="V1259" s="15"/>
      <c r="Z1259" s="15"/>
      <c r="AD1259" s="15"/>
      <c r="AH1259" s="15"/>
      <c r="AL1259" s="15"/>
      <c r="AP1259" s="15"/>
      <c r="AT1259" s="15"/>
      <c r="AX1259" s="15"/>
      <c r="BB1259" s="15"/>
    </row>
    <row r="1260" spans="10:54" ht="12.75">
      <c r="J1260" s="15"/>
      <c r="R1260" s="15"/>
      <c r="V1260" s="15"/>
      <c r="Z1260" s="15"/>
      <c r="AD1260" s="15"/>
      <c r="AH1260" s="15"/>
      <c r="AL1260" s="15"/>
      <c r="AP1260" s="15"/>
      <c r="AT1260" s="15"/>
      <c r="AX1260" s="15"/>
      <c r="BB1260" s="15"/>
    </row>
    <row r="1261" spans="10:54" ht="12.75">
      <c r="J1261" s="15"/>
      <c r="R1261" s="15"/>
      <c r="V1261" s="15"/>
      <c r="Z1261" s="15"/>
      <c r="AD1261" s="15"/>
      <c r="AH1261" s="15"/>
      <c r="AL1261" s="15"/>
      <c r="AP1261" s="15"/>
      <c r="AT1261" s="15"/>
      <c r="AX1261" s="15"/>
      <c r="BB1261" s="15"/>
    </row>
    <row r="1262" spans="10:54" ht="12.75">
      <c r="J1262" s="15"/>
      <c r="R1262" s="15"/>
      <c r="V1262" s="15"/>
      <c r="Z1262" s="15"/>
      <c r="AD1262" s="15"/>
      <c r="AH1262" s="15"/>
      <c r="AL1262" s="15"/>
      <c r="AP1262" s="15"/>
      <c r="AT1262" s="15"/>
      <c r="AX1262" s="15"/>
      <c r="BB1262" s="15"/>
    </row>
    <row r="1263" spans="10:54" ht="12.75">
      <c r="J1263" s="15"/>
      <c r="R1263" s="15"/>
      <c r="V1263" s="15"/>
      <c r="Z1263" s="15"/>
      <c r="AD1263" s="15"/>
      <c r="AH1263" s="15"/>
      <c r="AL1263" s="15"/>
      <c r="AP1263" s="15"/>
      <c r="AT1263" s="15"/>
      <c r="AX1263" s="15"/>
      <c r="BB1263" s="15"/>
    </row>
    <row r="1264" spans="10:54" ht="12.75">
      <c r="J1264" s="15"/>
      <c r="R1264" s="15"/>
      <c r="V1264" s="15"/>
      <c r="Z1264" s="15"/>
      <c r="AD1264" s="15"/>
      <c r="AH1264" s="15"/>
      <c r="AL1264" s="15"/>
      <c r="AP1264" s="15"/>
      <c r="AT1264" s="15"/>
      <c r="AX1264" s="15"/>
      <c r="BB1264" s="15"/>
    </row>
    <row r="1265" spans="10:54" ht="12.75">
      <c r="J1265" s="15"/>
      <c r="R1265" s="15"/>
      <c r="V1265" s="15"/>
      <c r="Z1265" s="15"/>
      <c r="AD1265" s="15"/>
      <c r="AH1265" s="15"/>
      <c r="AL1265" s="15"/>
      <c r="AP1265" s="15"/>
      <c r="AT1265" s="15"/>
      <c r="AX1265" s="15"/>
      <c r="BB1265" s="15"/>
    </row>
    <row r="1266" spans="10:54" ht="12.75">
      <c r="J1266" s="15"/>
      <c r="R1266" s="15"/>
      <c r="V1266" s="15"/>
      <c r="Z1266" s="15"/>
      <c r="AD1266" s="15"/>
      <c r="AH1266" s="15"/>
      <c r="AL1266" s="15"/>
      <c r="AP1266" s="15"/>
      <c r="AT1266" s="15"/>
      <c r="AX1266" s="15"/>
      <c r="BB1266" s="15"/>
    </row>
    <row r="1267" spans="10:54" ht="12.75">
      <c r="J1267" s="15"/>
      <c r="R1267" s="15"/>
      <c r="V1267" s="15"/>
      <c r="Z1267" s="15"/>
      <c r="AD1267" s="15"/>
      <c r="AH1267" s="15"/>
      <c r="AL1267" s="15"/>
      <c r="AP1267" s="15"/>
      <c r="AT1267" s="15"/>
      <c r="AX1267" s="15"/>
      <c r="BB1267" s="15"/>
    </row>
    <row r="1268" spans="10:54" ht="12.75">
      <c r="J1268" s="15"/>
      <c r="R1268" s="15"/>
      <c r="V1268" s="15"/>
      <c r="Z1268" s="15"/>
      <c r="AD1268" s="15"/>
      <c r="AH1268" s="15"/>
      <c r="AL1268" s="15"/>
      <c r="AP1268" s="15"/>
      <c r="AT1268" s="15"/>
      <c r="AX1268" s="15"/>
      <c r="BB1268" s="15"/>
    </row>
    <row r="1269" spans="10:54" ht="12.75">
      <c r="J1269" s="15"/>
      <c r="R1269" s="15"/>
      <c r="V1269" s="15"/>
      <c r="Z1269" s="15"/>
      <c r="AD1269" s="15"/>
      <c r="AH1269" s="15"/>
      <c r="AL1269" s="15"/>
      <c r="AP1269" s="15"/>
      <c r="AT1269" s="15"/>
      <c r="AX1269" s="15"/>
      <c r="BB1269" s="15"/>
    </row>
    <row r="1270" spans="10:54" ht="12.75">
      <c r="J1270" s="15"/>
      <c r="R1270" s="15"/>
      <c r="V1270" s="15"/>
      <c r="Z1270" s="15"/>
      <c r="AD1270" s="15"/>
      <c r="AH1270" s="15"/>
      <c r="AL1270" s="15"/>
      <c r="AP1270" s="15"/>
      <c r="AT1270" s="15"/>
      <c r="AX1270" s="15"/>
      <c r="BB1270" s="15"/>
    </row>
    <row r="1271" spans="10:54" ht="12.75">
      <c r="J1271" s="15"/>
      <c r="R1271" s="15"/>
      <c r="V1271" s="15"/>
      <c r="Z1271" s="15"/>
      <c r="AD1271" s="15"/>
      <c r="AH1271" s="15"/>
      <c r="AL1271" s="15"/>
      <c r="AP1271" s="15"/>
      <c r="AT1271" s="15"/>
      <c r="AX1271" s="15"/>
      <c r="BB1271" s="15"/>
    </row>
    <row r="1272" spans="10:54" ht="12.75">
      <c r="J1272" s="15"/>
      <c r="R1272" s="15"/>
      <c r="V1272" s="15"/>
      <c r="Z1272" s="15"/>
      <c r="AD1272" s="15"/>
      <c r="AH1272" s="15"/>
      <c r="AL1272" s="15"/>
      <c r="AP1272" s="15"/>
      <c r="AT1272" s="15"/>
      <c r="AX1272" s="15"/>
      <c r="BB1272" s="15"/>
    </row>
    <row r="1273" spans="10:54" ht="12.75">
      <c r="J1273" s="15"/>
      <c r="R1273" s="15"/>
      <c r="V1273" s="15"/>
      <c r="Z1273" s="15"/>
      <c r="AD1273" s="15"/>
      <c r="AH1273" s="15"/>
      <c r="AL1273" s="15"/>
      <c r="AP1273" s="15"/>
      <c r="AT1273" s="15"/>
      <c r="AX1273" s="15"/>
      <c r="BB1273" s="15"/>
    </row>
    <row r="1274" spans="10:54" ht="12.75">
      <c r="J1274" s="15"/>
      <c r="R1274" s="15"/>
      <c r="V1274" s="15"/>
      <c r="Z1274" s="15"/>
      <c r="AD1274" s="15"/>
      <c r="AH1274" s="15"/>
      <c r="AL1274" s="15"/>
      <c r="AP1274" s="15"/>
      <c r="AT1274" s="15"/>
      <c r="AX1274" s="15"/>
      <c r="BB1274" s="15"/>
    </row>
    <row r="1275" spans="10:54" ht="12.75">
      <c r="J1275" s="15"/>
      <c r="R1275" s="15"/>
      <c r="V1275" s="15"/>
      <c r="Z1275" s="15"/>
      <c r="AD1275" s="15"/>
      <c r="AH1275" s="15"/>
      <c r="AL1275" s="15"/>
      <c r="AP1275" s="15"/>
      <c r="AT1275" s="15"/>
      <c r="AX1275" s="15"/>
      <c r="BB1275" s="15"/>
    </row>
    <row r="1276" spans="10:54" ht="12.75">
      <c r="J1276" s="15"/>
      <c r="R1276" s="15"/>
      <c r="V1276" s="15"/>
      <c r="Z1276" s="15"/>
      <c r="AD1276" s="15"/>
      <c r="AH1276" s="15"/>
      <c r="AL1276" s="15"/>
      <c r="AP1276" s="15"/>
      <c r="AT1276" s="15"/>
      <c r="AX1276" s="15"/>
      <c r="BB1276" s="15"/>
    </row>
    <row r="1277" spans="10:54" ht="12.75">
      <c r="J1277" s="15"/>
      <c r="R1277" s="15"/>
      <c r="V1277" s="15"/>
      <c r="Z1277" s="15"/>
      <c r="AD1277" s="15"/>
      <c r="AH1277" s="15"/>
      <c r="AL1277" s="15"/>
      <c r="AP1277" s="15"/>
      <c r="AT1277" s="15"/>
      <c r="AX1277" s="15"/>
      <c r="BB1277" s="15"/>
    </row>
    <row r="1278" spans="10:54" ht="12.75">
      <c r="J1278" s="15"/>
      <c r="R1278" s="15"/>
      <c r="V1278" s="15"/>
      <c r="Z1278" s="15"/>
      <c r="AD1278" s="15"/>
      <c r="AH1278" s="15"/>
      <c r="AL1278" s="15"/>
      <c r="AP1278" s="15"/>
      <c r="AT1278" s="15"/>
      <c r="AX1278" s="15"/>
      <c r="BB1278" s="15"/>
    </row>
    <row r="1279" spans="10:54" ht="12.75">
      <c r="J1279" s="15"/>
      <c r="R1279" s="15"/>
      <c r="V1279" s="15"/>
      <c r="Z1279" s="15"/>
      <c r="AD1279" s="15"/>
      <c r="AH1279" s="15"/>
      <c r="AL1279" s="15"/>
      <c r="AP1279" s="15"/>
      <c r="AT1279" s="15"/>
      <c r="AX1279" s="15"/>
      <c r="BB1279" s="15"/>
    </row>
    <row r="1280" spans="10:54" ht="12.75">
      <c r="J1280" s="15"/>
      <c r="R1280" s="15"/>
      <c r="V1280" s="15"/>
      <c r="Z1280" s="15"/>
      <c r="AD1280" s="15"/>
      <c r="AH1280" s="15"/>
      <c r="AL1280" s="15"/>
      <c r="AP1280" s="15"/>
      <c r="AT1280" s="15"/>
      <c r="AX1280" s="15"/>
      <c r="BB1280" s="15"/>
    </row>
    <row r="1281" spans="10:54" ht="12.75">
      <c r="J1281" s="15"/>
      <c r="R1281" s="15"/>
      <c r="V1281" s="15"/>
      <c r="Z1281" s="15"/>
      <c r="AD1281" s="15"/>
      <c r="AH1281" s="15"/>
      <c r="AL1281" s="15"/>
      <c r="AP1281" s="15"/>
      <c r="AT1281" s="15"/>
      <c r="AX1281" s="15"/>
      <c r="BB1281" s="15"/>
    </row>
    <row r="1282" spans="10:54" ht="12.75">
      <c r="J1282" s="15"/>
      <c r="R1282" s="15"/>
      <c r="V1282" s="15"/>
      <c r="Z1282" s="15"/>
      <c r="AD1282" s="15"/>
      <c r="AH1282" s="15"/>
      <c r="AL1282" s="15"/>
      <c r="AP1282" s="15"/>
      <c r="AT1282" s="15"/>
      <c r="AX1282" s="15"/>
      <c r="BB1282" s="15"/>
    </row>
    <row r="1283" spans="10:54" ht="12.75">
      <c r="J1283" s="15"/>
      <c r="R1283" s="15"/>
      <c r="V1283" s="15"/>
      <c r="Z1283" s="15"/>
      <c r="AD1283" s="15"/>
      <c r="AH1283" s="15"/>
      <c r="AL1283" s="15"/>
      <c r="AP1283" s="15"/>
      <c r="AT1283" s="15"/>
      <c r="AX1283" s="15"/>
      <c r="BB1283" s="15"/>
    </row>
    <row r="1284" spans="10:54" ht="12.75">
      <c r="J1284" s="15"/>
      <c r="R1284" s="15"/>
      <c r="V1284" s="15"/>
      <c r="Z1284" s="15"/>
      <c r="AD1284" s="15"/>
      <c r="AH1284" s="15"/>
      <c r="AL1284" s="15"/>
      <c r="AP1284" s="15"/>
      <c r="AT1284" s="15"/>
      <c r="AX1284" s="15"/>
      <c r="BB1284" s="15"/>
    </row>
    <row r="1285" spans="10:54" ht="12.75">
      <c r="J1285" s="15"/>
      <c r="R1285" s="15"/>
      <c r="V1285" s="15"/>
      <c r="Z1285" s="15"/>
      <c r="AD1285" s="15"/>
      <c r="AH1285" s="15"/>
      <c r="AL1285" s="15"/>
      <c r="AP1285" s="15"/>
      <c r="AT1285" s="15"/>
      <c r="AX1285" s="15"/>
      <c r="BB1285" s="15"/>
    </row>
    <row r="1286" spans="10:54" ht="12.75">
      <c r="J1286" s="15"/>
      <c r="R1286" s="15"/>
      <c r="V1286" s="15"/>
      <c r="Z1286" s="15"/>
      <c r="AD1286" s="15"/>
      <c r="AH1286" s="15"/>
      <c r="AL1286" s="15"/>
      <c r="AP1286" s="15"/>
      <c r="AT1286" s="15"/>
      <c r="AX1286" s="15"/>
      <c r="BB1286" s="15"/>
    </row>
    <row r="1287" spans="10:54" ht="12.75">
      <c r="J1287" s="15"/>
      <c r="R1287" s="15"/>
      <c r="V1287" s="15"/>
      <c r="Z1287" s="15"/>
      <c r="AD1287" s="15"/>
      <c r="AH1287" s="15"/>
      <c r="AL1287" s="15"/>
      <c r="AP1287" s="15"/>
      <c r="AT1287" s="15"/>
      <c r="AX1287" s="15"/>
      <c r="BB1287" s="15"/>
    </row>
    <row r="1288" spans="10:54" ht="12.75">
      <c r="J1288" s="15"/>
      <c r="R1288" s="15"/>
      <c r="V1288" s="15"/>
      <c r="Z1288" s="15"/>
      <c r="AD1288" s="15"/>
      <c r="AH1288" s="15"/>
      <c r="AL1288" s="15"/>
      <c r="AP1288" s="15"/>
      <c r="AT1288" s="15"/>
      <c r="AX1288" s="15"/>
      <c r="BB1288" s="15"/>
    </row>
    <row r="1289" spans="10:54" ht="12.75">
      <c r="J1289" s="15"/>
      <c r="R1289" s="15"/>
      <c r="V1289" s="15"/>
      <c r="Z1289" s="15"/>
      <c r="AD1289" s="15"/>
      <c r="AH1289" s="15"/>
      <c r="AL1289" s="15"/>
      <c r="AP1289" s="15"/>
      <c r="AT1289" s="15"/>
      <c r="AX1289" s="15"/>
      <c r="BB1289" s="15"/>
    </row>
    <row r="1290" spans="10:54" ht="12.75">
      <c r="J1290" s="15"/>
      <c r="R1290" s="15"/>
      <c r="V1290" s="15"/>
      <c r="Z1290" s="15"/>
      <c r="AD1290" s="15"/>
      <c r="AH1290" s="15"/>
      <c r="AL1290" s="15"/>
      <c r="AP1290" s="15"/>
      <c r="AT1290" s="15"/>
      <c r="AX1290" s="15"/>
      <c r="BB1290" s="15"/>
    </row>
    <row r="1291" spans="10:54" ht="12.75">
      <c r="J1291" s="15"/>
      <c r="R1291" s="15"/>
      <c r="V1291" s="15"/>
      <c r="Z1291" s="15"/>
      <c r="AD1291" s="15"/>
      <c r="AH1291" s="15"/>
      <c r="AL1291" s="15"/>
      <c r="AP1291" s="15"/>
      <c r="AT1291" s="15"/>
      <c r="AX1291" s="15"/>
      <c r="BB1291" s="15"/>
    </row>
    <row r="1292" spans="10:54" ht="12.75">
      <c r="J1292" s="15"/>
      <c r="R1292" s="15"/>
      <c r="V1292" s="15"/>
      <c r="Z1292" s="15"/>
      <c r="AD1292" s="15"/>
      <c r="AH1292" s="15"/>
      <c r="AL1292" s="15"/>
      <c r="AP1292" s="15"/>
      <c r="AT1292" s="15"/>
      <c r="AX1292" s="15"/>
      <c r="BB1292" s="15"/>
    </row>
    <row r="1293" spans="10:54" ht="12.75">
      <c r="J1293" s="15"/>
      <c r="R1293" s="15"/>
      <c r="V1293" s="15"/>
      <c r="Z1293" s="15"/>
      <c r="AD1293" s="15"/>
      <c r="AH1293" s="15"/>
      <c r="AL1293" s="15"/>
      <c r="AP1293" s="15"/>
      <c r="AT1293" s="15"/>
      <c r="AX1293" s="15"/>
      <c r="BB1293" s="15"/>
    </row>
    <row r="1294" spans="10:54" ht="12.75">
      <c r="J1294" s="15"/>
      <c r="R1294" s="15"/>
      <c r="V1294" s="15"/>
      <c r="Z1294" s="15"/>
      <c r="AD1294" s="15"/>
      <c r="AH1294" s="15"/>
      <c r="AL1294" s="15"/>
      <c r="AP1294" s="15"/>
      <c r="AT1294" s="15"/>
      <c r="AX1294" s="15"/>
      <c r="BB1294" s="15"/>
    </row>
    <row r="1295" spans="10:54" ht="12.75">
      <c r="J1295" s="15"/>
      <c r="R1295" s="15"/>
      <c r="V1295" s="15"/>
      <c r="Z1295" s="15"/>
      <c r="AD1295" s="15"/>
      <c r="AH1295" s="15"/>
      <c r="AL1295" s="15"/>
      <c r="AP1295" s="15"/>
      <c r="AT1295" s="15"/>
      <c r="AX1295" s="15"/>
      <c r="BB1295" s="15"/>
    </row>
    <row r="1296" spans="10:54" ht="12.75">
      <c r="J1296" s="15"/>
      <c r="R1296" s="15"/>
      <c r="V1296" s="15"/>
      <c r="Z1296" s="15"/>
      <c r="AD1296" s="15"/>
      <c r="AH1296" s="15"/>
      <c r="AL1296" s="15"/>
      <c r="AP1296" s="15"/>
      <c r="AT1296" s="15"/>
      <c r="AX1296" s="15"/>
      <c r="BB1296" s="15"/>
    </row>
    <row r="1297" spans="10:54" ht="12.75">
      <c r="J1297" s="15"/>
      <c r="R1297" s="15"/>
      <c r="V1297" s="15"/>
      <c r="Z1297" s="15"/>
      <c r="AD1297" s="15"/>
      <c r="AH1297" s="15"/>
      <c r="AL1297" s="15"/>
      <c r="AP1297" s="15"/>
      <c r="AT1297" s="15"/>
      <c r="AX1297" s="15"/>
      <c r="BB1297" s="15"/>
    </row>
    <row r="1298" spans="10:54" ht="12.75">
      <c r="J1298" s="15"/>
      <c r="R1298" s="15"/>
      <c r="V1298" s="15"/>
      <c r="Z1298" s="15"/>
      <c r="AD1298" s="15"/>
      <c r="AH1298" s="15"/>
      <c r="AL1298" s="15"/>
      <c r="AP1298" s="15"/>
      <c r="AT1298" s="15"/>
      <c r="AX1298" s="15"/>
      <c r="BB1298" s="15"/>
    </row>
    <row r="1299" spans="10:54" ht="12.75">
      <c r="J1299" s="15"/>
      <c r="R1299" s="15"/>
      <c r="V1299" s="15"/>
      <c r="Z1299" s="15"/>
      <c r="AD1299" s="15"/>
      <c r="AH1299" s="15"/>
      <c r="AL1299" s="15"/>
      <c r="AP1299" s="15"/>
      <c r="AT1299" s="15"/>
      <c r="AX1299" s="15"/>
      <c r="BB1299" s="15"/>
    </row>
    <row r="1300" spans="10:54" ht="12.75">
      <c r="J1300" s="15"/>
      <c r="R1300" s="15"/>
      <c r="V1300" s="15"/>
      <c r="Z1300" s="15"/>
      <c r="AD1300" s="15"/>
      <c r="AH1300" s="15"/>
      <c r="AL1300" s="15"/>
      <c r="AP1300" s="15"/>
      <c r="AT1300" s="15"/>
      <c r="AX1300" s="15"/>
      <c r="BB1300" s="15"/>
    </row>
    <row r="1301" spans="10:54" ht="12.75">
      <c r="J1301" s="15"/>
      <c r="R1301" s="15"/>
      <c r="V1301" s="15"/>
      <c r="Z1301" s="15"/>
      <c r="AD1301" s="15"/>
      <c r="AH1301" s="15"/>
      <c r="AL1301" s="15"/>
      <c r="AP1301" s="15"/>
      <c r="AT1301" s="15"/>
      <c r="AX1301" s="15"/>
      <c r="BB1301" s="15"/>
    </row>
    <row r="1302" spans="10:54" ht="12.75">
      <c r="J1302" s="15"/>
      <c r="R1302" s="15"/>
      <c r="V1302" s="15"/>
      <c r="Z1302" s="15"/>
      <c r="AD1302" s="15"/>
      <c r="AH1302" s="15"/>
      <c r="AL1302" s="15"/>
      <c r="AP1302" s="15"/>
      <c r="AT1302" s="15"/>
      <c r="AX1302" s="15"/>
      <c r="BB1302" s="15"/>
    </row>
    <row r="1303" spans="10:54" ht="12.75">
      <c r="J1303" s="15"/>
      <c r="R1303" s="15"/>
      <c r="V1303" s="15"/>
      <c r="Z1303" s="15"/>
      <c r="AD1303" s="15"/>
      <c r="AH1303" s="15"/>
      <c r="AL1303" s="15"/>
      <c r="AP1303" s="15"/>
      <c r="AT1303" s="15"/>
      <c r="AX1303" s="15"/>
      <c r="BB1303" s="15"/>
    </row>
    <row r="1304" spans="10:54" ht="12.75">
      <c r="J1304" s="15"/>
      <c r="R1304" s="15"/>
      <c r="V1304" s="15"/>
      <c r="Z1304" s="15"/>
      <c r="AD1304" s="15"/>
      <c r="AH1304" s="15"/>
      <c r="AL1304" s="15"/>
      <c r="AP1304" s="15"/>
      <c r="AT1304" s="15"/>
      <c r="AX1304" s="15"/>
      <c r="BB1304" s="15"/>
    </row>
    <row r="1305" spans="10:54" ht="12.75">
      <c r="J1305" s="15"/>
      <c r="R1305" s="15"/>
      <c r="V1305" s="15"/>
      <c r="Z1305" s="15"/>
      <c r="AD1305" s="15"/>
      <c r="AH1305" s="15"/>
      <c r="AL1305" s="15"/>
      <c r="AP1305" s="15"/>
      <c r="AT1305" s="15"/>
      <c r="AX1305" s="15"/>
      <c r="BB1305" s="15"/>
    </row>
    <row r="1306" spans="10:54" ht="12.75">
      <c r="J1306" s="15"/>
      <c r="R1306" s="15"/>
      <c r="V1306" s="15"/>
      <c r="Z1306" s="15"/>
      <c r="AD1306" s="15"/>
      <c r="AH1306" s="15"/>
      <c r="AL1306" s="15"/>
      <c r="AP1306" s="15"/>
      <c r="AT1306" s="15"/>
      <c r="AX1306" s="15"/>
      <c r="BB1306" s="15"/>
    </row>
    <row r="1307" spans="10:54" ht="12.75">
      <c r="J1307" s="15"/>
      <c r="R1307" s="15"/>
      <c r="V1307" s="15"/>
      <c r="Z1307" s="15"/>
      <c r="AD1307" s="15"/>
      <c r="AH1307" s="15"/>
      <c r="AL1307" s="15"/>
      <c r="AP1307" s="15"/>
      <c r="AT1307" s="15"/>
      <c r="AX1307" s="15"/>
      <c r="BB1307" s="15"/>
    </row>
    <row r="1308" spans="10:54" ht="12.75">
      <c r="J1308" s="15"/>
      <c r="R1308" s="15"/>
      <c r="V1308" s="15"/>
      <c r="Z1308" s="15"/>
      <c r="AD1308" s="15"/>
      <c r="AH1308" s="15"/>
      <c r="AL1308" s="15"/>
      <c r="AP1308" s="15"/>
      <c r="AT1308" s="15"/>
      <c r="AX1308" s="15"/>
      <c r="BB1308" s="15"/>
    </row>
    <row r="1309" spans="10:54" ht="12.75">
      <c r="J1309" s="15"/>
      <c r="R1309" s="15"/>
      <c r="V1309" s="15"/>
      <c r="Z1309" s="15"/>
      <c r="AD1309" s="15"/>
      <c r="AH1309" s="15"/>
      <c r="AL1309" s="15"/>
      <c r="AP1309" s="15"/>
      <c r="AT1309" s="15"/>
      <c r="AX1309" s="15"/>
      <c r="BB1309" s="15"/>
    </row>
    <row r="1310" spans="10:54" ht="12.75">
      <c r="J1310" s="15"/>
      <c r="R1310" s="15"/>
      <c r="V1310" s="15"/>
      <c r="Z1310" s="15"/>
      <c r="AD1310" s="15"/>
      <c r="AH1310" s="15"/>
      <c r="AL1310" s="15"/>
      <c r="AP1310" s="15"/>
      <c r="AT1310" s="15"/>
      <c r="AX1310" s="15"/>
      <c r="BB1310" s="15"/>
    </row>
    <row r="1311" spans="10:54" ht="12.75">
      <c r="J1311" s="15"/>
      <c r="R1311" s="15"/>
      <c r="V1311" s="15"/>
      <c r="Z1311" s="15"/>
      <c r="AD1311" s="15"/>
      <c r="AH1311" s="15"/>
      <c r="AL1311" s="15"/>
      <c r="AP1311" s="15"/>
      <c r="AT1311" s="15"/>
      <c r="AX1311" s="15"/>
      <c r="BB1311" s="15"/>
    </row>
    <row r="1312" spans="10:54" ht="12.75">
      <c r="J1312" s="15"/>
      <c r="R1312" s="15"/>
      <c r="V1312" s="15"/>
      <c r="Z1312" s="15"/>
      <c r="AD1312" s="15"/>
      <c r="AH1312" s="15"/>
      <c r="AL1312" s="15"/>
      <c r="AP1312" s="15"/>
      <c r="AT1312" s="15"/>
      <c r="AX1312" s="15"/>
      <c r="BB1312" s="15"/>
    </row>
    <row r="1313" spans="10:54" ht="12.75">
      <c r="J1313" s="15"/>
      <c r="R1313" s="15"/>
      <c r="V1313" s="15"/>
      <c r="Z1313" s="15"/>
      <c r="AD1313" s="15"/>
      <c r="AH1313" s="15"/>
      <c r="AL1313" s="15"/>
      <c r="AP1313" s="15"/>
      <c r="AT1313" s="15"/>
      <c r="AX1313" s="15"/>
      <c r="BB1313" s="15"/>
    </row>
    <row r="1314" spans="10:54" ht="12.75">
      <c r="J1314" s="15"/>
      <c r="R1314" s="15"/>
      <c r="V1314" s="15"/>
      <c r="Z1314" s="15"/>
      <c r="AD1314" s="15"/>
      <c r="AH1314" s="15"/>
      <c r="AL1314" s="15"/>
      <c r="AP1314" s="15"/>
      <c r="AT1314" s="15"/>
      <c r="AX1314" s="15"/>
      <c r="BB1314" s="15"/>
    </row>
    <row r="1315" spans="10:54" ht="12.75">
      <c r="J1315" s="15"/>
      <c r="R1315" s="15"/>
      <c r="V1315" s="15"/>
      <c r="Z1315" s="15"/>
      <c r="AD1315" s="15"/>
      <c r="AH1315" s="15"/>
      <c r="AL1315" s="15"/>
      <c r="AP1315" s="15"/>
      <c r="AT1315" s="15"/>
      <c r="AX1315" s="15"/>
      <c r="BB1315" s="15"/>
    </row>
    <row r="1316" spans="10:54" ht="12.75">
      <c r="J1316" s="15"/>
      <c r="R1316" s="15"/>
      <c r="V1316" s="15"/>
      <c r="Z1316" s="15"/>
      <c r="AD1316" s="15"/>
      <c r="AH1316" s="15"/>
      <c r="AL1316" s="15"/>
      <c r="AP1316" s="15"/>
      <c r="AT1316" s="15"/>
      <c r="AX1316" s="15"/>
      <c r="BB1316" s="15"/>
    </row>
    <row r="1317" spans="10:54" ht="12.75">
      <c r="J1317" s="15"/>
      <c r="R1317" s="15"/>
      <c r="V1317" s="15"/>
      <c r="Z1317" s="15"/>
      <c r="AD1317" s="15"/>
      <c r="AH1317" s="15"/>
      <c r="AL1317" s="15"/>
      <c r="AP1317" s="15"/>
      <c r="AT1317" s="15"/>
      <c r="AX1317" s="15"/>
      <c r="BB1317" s="15"/>
    </row>
    <row r="1318" spans="10:54" ht="12.75">
      <c r="J1318" s="15"/>
      <c r="R1318" s="15"/>
      <c r="V1318" s="15"/>
      <c r="Z1318" s="15"/>
      <c r="AD1318" s="15"/>
      <c r="AH1318" s="15"/>
      <c r="AL1318" s="15"/>
      <c r="AP1318" s="15"/>
      <c r="AT1318" s="15"/>
      <c r="AX1318" s="15"/>
      <c r="BB1318" s="15"/>
    </row>
    <row r="1319" spans="10:54" ht="12.75">
      <c r="J1319" s="15"/>
      <c r="R1319" s="15"/>
      <c r="V1319" s="15"/>
      <c r="Z1319" s="15"/>
      <c r="AD1319" s="15"/>
      <c r="AH1319" s="15"/>
      <c r="AL1319" s="15"/>
      <c r="AP1319" s="15"/>
      <c r="AT1319" s="15"/>
      <c r="AX1319" s="15"/>
      <c r="BB1319" s="15"/>
    </row>
    <row r="1320" spans="10:54" ht="12.75">
      <c r="J1320" s="15"/>
      <c r="R1320" s="15"/>
      <c r="V1320" s="15"/>
      <c r="Z1320" s="15"/>
      <c r="AD1320" s="15"/>
      <c r="AH1320" s="15"/>
      <c r="AL1320" s="15"/>
      <c r="AP1320" s="15"/>
      <c r="AT1320" s="15"/>
      <c r="AX1320" s="15"/>
      <c r="BB1320" s="15"/>
    </row>
    <row r="1321" spans="10:54" ht="12.75">
      <c r="J1321" s="15"/>
      <c r="R1321" s="15"/>
      <c r="V1321" s="15"/>
      <c r="Z1321" s="15"/>
      <c r="AD1321" s="15"/>
      <c r="AH1321" s="15"/>
      <c r="AL1321" s="15"/>
      <c r="AP1321" s="15"/>
      <c r="AT1321" s="15"/>
      <c r="AX1321" s="15"/>
      <c r="BB1321" s="15"/>
    </row>
    <row r="1322" spans="10:54" ht="12.75">
      <c r="J1322" s="15"/>
      <c r="R1322" s="15"/>
      <c r="V1322" s="15"/>
      <c r="Z1322" s="15"/>
      <c r="AD1322" s="15"/>
      <c r="AH1322" s="15"/>
      <c r="AL1322" s="15"/>
      <c r="AP1322" s="15"/>
      <c r="AT1322" s="15"/>
      <c r="AX1322" s="15"/>
      <c r="BB1322" s="15"/>
    </row>
    <row r="1323" spans="10:54" ht="12.75">
      <c r="J1323" s="15"/>
      <c r="R1323" s="15"/>
      <c r="V1323" s="15"/>
      <c r="Z1323" s="15"/>
      <c r="AD1323" s="15"/>
      <c r="AH1323" s="15"/>
      <c r="AL1323" s="15"/>
      <c r="AP1323" s="15"/>
      <c r="AT1323" s="15"/>
      <c r="AX1323" s="15"/>
      <c r="BB1323" s="15"/>
    </row>
    <row r="1324" spans="10:54" ht="12.75">
      <c r="J1324" s="15"/>
      <c r="R1324" s="15"/>
      <c r="V1324" s="15"/>
      <c r="Z1324" s="15"/>
      <c r="AD1324" s="15"/>
      <c r="AH1324" s="15"/>
      <c r="AL1324" s="15"/>
      <c r="AP1324" s="15"/>
      <c r="AT1324" s="15"/>
      <c r="AX1324" s="15"/>
      <c r="BB1324" s="15"/>
    </row>
    <row r="1325" spans="10:54" ht="12.75">
      <c r="J1325" s="15"/>
      <c r="R1325" s="15"/>
      <c r="V1325" s="15"/>
      <c r="Z1325" s="15"/>
      <c r="AD1325" s="15"/>
      <c r="AH1325" s="15"/>
      <c r="AL1325" s="15"/>
      <c r="AP1325" s="15"/>
      <c r="AT1325" s="15"/>
      <c r="AX1325" s="15"/>
      <c r="BB1325" s="15"/>
    </row>
    <row r="1326" spans="10:54" ht="12.75">
      <c r="J1326" s="15"/>
      <c r="R1326" s="15"/>
      <c r="V1326" s="15"/>
      <c r="Z1326" s="15"/>
      <c r="AD1326" s="15"/>
      <c r="AH1326" s="15"/>
      <c r="AL1326" s="15"/>
      <c r="AP1326" s="15"/>
      <c r="AT1326" s="15"/>
      <c r="AX1326" s="15"/>
      <c r="BB1326" s="15"/>
    </row>
    <row r="1327" spans="10:54" ht="12.75">
      <c r="J1327" s="15"/>
      <c r="R1327" s="15"/>
      <c r="V1327" s="15"/>
      <c r="Z1327" s="15"/>
      <c r="AD1327" s="15"/>
      <c r="AH1327" s="15"/>
      <c r="AL1327" s="15"/>
      <c r="AP1327" s="15"/>
      <c r="AT1327" s="15"/>
      <c r="AX1327" s="15"/>
      <c r="BB1327" s="15"/>
    </row>
    <row r="1328" spans="10:54" ht="12.75">
      <c r="J1328" s="15"/>
      <c r="R1328" s="15"/>
      <c r="V1328" s="15"/>
      <c r="Z1328" s="15"/>
      <c r="AD1328" s="15"/>
      <c r="AH1328" s="15"/>
      <c r="AL1328" s="15"/>
      <c r="AP1328" s="15"/>
      <c r="AT1328" s="15"/>
      <c r="AX1328" s="15"/>
      <c r="BB1328" s="15"/>
    </row>
    <row r="1329" spans="10:54" ht="12.75">
      <c r="J1329" s="15"/>
      <c r="R1329" s="15"/>
      <c r="V1329" s="15"/>
      <c r="Z1329" s="15"/>
      <c r="AD1329" s="15"/>
      <c r="AH1329" s="15"/>
      <c r="AL1329" s="15"/>
      <c r="AP1329" s="15"/>
      <c r="AT1329" s="15"/>
      <c r="AX1329" s="15"/>
      <c r="BB1329" s="15"/>
    </row>
    <row r="1330" spans="10:54" ht="12.75">
      <c r="J1330" s="15"/>
      <c r="R1330" s="15"/>
      <c r="V1330" s="15"/>
      <c r="Z1330" s="15"/>
      <c r="AD1330" s="15"/>
      <c r="AH1330" s="15"/>
      <c r="AL1330" s="15"/>
      <c r="AP1330" s="15"/>
      <c r="AT1330" s="15"/>
      <c r="AX1330" s="15"/>
      <c r="BB1330" s="15"/>
    </row>
    <row r="1331" spans="10:54" ht="12.75">
      <c r="J1331" s="15"/>
      <c r="R1331" s="15"/>
      <c r="V1331" s="15"/>
      <c r="Z1331" s="15"/>
      <c r="AD1331" s="15"/>
      <c r="AH1331" s="15"/>
      <c r="AL1331" s="15"/>
      <c r="AP1331" s="15"/>
      <c r="AT1331" s="15"/>
      <c r="AX1331" s="15"/>
      <c r="BB1331" s="15"/>
    </row>
    <row r="1332" spans="10:54" ht="12.75">
      <c r="J1332" s="15"/>
      <c r="R1332" s="15"/>
      <c r="V1332" s="15"/>
      <c r="Z1332" s="15"/>
      <c r="AD1332" s="15"/>
      <c r="AH1332" s="15"/>
      <c r="AL1332" s="15"/>
      <c r="AP1332" s="15"/>
      <c r="AT1332" s="15"/>
      <c r="AX1332" s="15"/>
      <c r="BB1332" s="15"/>
    </row>
    <row r="1333" spans="10:54" ht="12.75">
      <c r="J1333" s="15"/>
      <c r="R1333" s="15"/>
      <c r="V1333" s="15"/>
      <c r="Z1333" s="15"/>
      <c r="AD1333" s="15"/>
      <c r="AH1333" s="15"/>
      <c r="AL1333" s="15"/>
      <c r="AP1333" s="15"/>
      <c r="AT1333" s="15"/>
      <c r="AX1333" s="15"/>
      <c r="BB1333" s="15"/>
    </row>
    <row r="1334" spans="10:54" ht="12.75">
      <c r="J1334" s="15"/>
      <c r="R1334" s="15"/>
      <c r="V1334" s="15"/>
      <c r="Z1334" s="15"/>
      <c r="AD1334" s="15"/>
      <c r="AH1334" s="15"/>
      <c r="AL1334" s="15"/>
      <c r="AP1334" s="15"/>
      <c r="AT1334" s="15"/>
      <c r="AX1334" s="15"/>
      <c r="BB1334" s="15"/>
    </row>
    <row r="1335" spans="10:54" ht="12.75">
      <c r="J1335" s="15"/>
      <c r="R1335" s="15"/>
      <c r="V1335" s="15"/>
      <c r="Z1335" s="15"/>
      <c r="AD1335" s="15"/>
      <c r="AH1335" s="15"/>
      <c r="AL1335" s="15"/>
      <c r="AP1335" s="15"/>
      <c r="AT1335" s="15"/>
      <c r="AX1335" s="15"/>
      <c r="BB1335" s="15"/>
    </row>
    <row r="1336" spans="10:54" ht="12.75">
      <c r="J1336" s="15"/>
      <c r="R1336" s="15"/>
      <c r="V1336" s="15"/>
      <c r="Z1336" s="15"/>
      <c r="AD1336" s="15"/>
      <c r="AH1336" s="15"/>
      <c r="AL1336" s="15"/>
      <c r="AP1336" s="15"/>
      <c r="AT1336" s="15"/>
      <c r="AX1336" s="15"/>
      <c r="BB1336" s="15"/>
    </row>
    <row r="1337" spans="10:54" ht="12.75">
      <c r="J1337" s="15"/>
      <c r="R1337" s="15"/>
      <c r="V1337" s="15"/>
      <c r="Z1337" s="15"/>
      <c r="AD1337" s="15"/>
      <c r="AH1337" s="15"/>
      <c r="AL1337" s="15"/>
      <c r="AP1337" s="15"/>
      <c r="AT1337" s="15"/>
      <c r="AX1337" s="15"/>
      <c r="BB1337" s="15"/>
    </row>
    <row r="1338" spans="10:54" ht="12.75">
      <c r="J1338" s="15"/>
      <c r="R1338" s="15"/>
      <c r="V1338" s="15"/>
      <c r="Z1338" s="15"/>
      <c r="AD1338" s="15"/>
      <c r="AH1338" s="15"/>
      <c r="AL1338" s="15"/>
      <c r="AP1338" s="15"/>
      <c r="AT1338" s="15"/>
      <c r="AX1338" s="15"/>
      <c r="BB1338" s="15"/>
    </row>
    <row r="1339" spans="10:54" ht="12.75">
      <c r="J1339" s="15"/>
      <c r="R1339" s="15"/>
      <c r="V1339" s="15"/>
      <c r="Z1339" s="15"/>
      <c r="AD1339" s="15"/>
      <c r="AH1339" s="15"/>
      <c r="AL1339" s="15"/>
      <c r="AP1339" s="15"/>
      <c r="AT1339" s="15"/>
      <c r="AX1339" s="15"/>
      <c r="BB1339" s="15"/>
    </row>
    <row r="1340" spans="10:54" ht="12.75">
      <c r="J1340" s="15"/>
      <c r="R1340" s="15"/>
      <c r="V1340" s="15"/>
      <c r="Z1340" s="15"/>
      <c r="AD1340" s="15"/>
      <c r="AH1340" s="15"/>
      <c r="AL1340" s="15"/>
      <c r="AP1340" s="15"/>
      <c r="AT1340" s="15"/>
      <c r="AX1340" s="15"/>
      <c r="BB1340" s="15"/>
    </row>
    <row r="1341" spans="10:54" ht="12.75">
      <c r="J1341" s="15"/>
      <c r="R1341" s="15"/>
      <c r="V1341" s="15"/>
      <c r="Z1341" s="15"/>
      <c r="AD1341" s="15"/>
      <c r="AH1341" s="15"/>
      <c r="AL1341" s="15"/>
      <c r="AP1341" s="15"/>
      <c r="AT1341" s="15"/>
      <c r="AX1341" s="15"/>
      <c r="BB1341" s="15"/>
    </row>
    <row r="1342" spans="10:54" ht="12.75">
      <c r="J1342" s="15"/>
      <c r="R1342" s="15"/>
      <c r="V1342" s="15"/>
      <c r="Z1342" s="15"/>
      <c r="AD1342" s="15"/>
      <c r="AH1342" s="15"/>
      <c r="AL1342" s="15"/>
      <c r="AP1342" s="15"/>
      <c r="AT1342" s="15"/>
      <c r="AX1342" s="15"/>
      <c r="BB1342" s="15"/>
    </row>
    <row r="1343" spans="10:54" ht="12.75">
      <c r="J1343" s="15"/>
      <c r="R1343" s="15"/>
      <c r="V1343" s="15"/>
      <c r="Z1343" s="15"/>
      <c r="AD1343" s="15"/>
      <c r="AH1343" s="15"/>
      <c r="AL1343" s="15"/>
      <c r="AP1343" s="15"/>
      <c r="AT1343" s="15"/>
      <c r="AX1343" s="15"/>
      <c r="BB1343" s="15"/>
    </row>
    <row r="1344" spans="10:54" ht="12.75">
      <c r="J1344" s="15"/>
      <c r="R1344" s="15"/>
      <c r="V1344" s="15"/>
      <c r="Z1344" s="15"/>
      <c r="AD1344" s="15"/>
      <c r="AH1344" s="15"/>
      <c r="AL1344" s="15"/>
      <c r="AP1344" s="15"/>
      <c r="AT1344" s="15"/>
      <c r="AX1344" s="15"/>
      <c r="BB1344" s="15"/>
    </row>
    <row r="1345" spans="10:54" ht="12.75">
      <c r="J1345" s="15"/>
      <c r="R1345" s="15"/>
      <c r="V1345" s="15"/>
      <c r="Z1345" s="15"/>
      <c r="AD1345" s="15"/>
      <c r="AH1345" s="15"/>
      <c r="AL1345" s="15"/>
      <c r="AP1345" s="15"/>
      <c r="AT1345" s="15"/>
      <c r="AX1345" s="15"/>
      <c r="BB1345" s="15"/>
    </row>
    <row r="1346" spans="10:54" ht="12.75">
      <c r="J1346" s="15"/>
      <c r="R1346" s="15"/>
      <c r="V1346" s="15"/>
      <c r="Z1346" s="15"/>
      <c r="AD1346" s="15"/>
      <c r="AH1346" s="15"/>
      <c r="AL1346" s="15"/>
      <c r="AP1346" s="15"/>
      <c r="AT1346" s="15"/>
      <c r="AX1346" s="15"/>
      <c r="BB1346" s="15"/>
    </row>
    <row r="1347" spans="10:54" ht="12.75">
      <c r="J1347" s="15"/>
      <c r="R1347" s="15"/>
      <c r="V1347" s="15"/>
      <c r="Z1347" s="15"/>
      <c r="AD1347" s="15"/>
      <c r="AH1347" s="15"/>
      <c r="AL1347" s="15"/>
      <c r="AP1347" s="15"/>
      <c r="AT1347" s="15"/>
      <c r="AX1347" s="15"/>
      <c r="BB1347" s="15"/>
    </row>
    <row r="1348" spans="10:54" ht="12.75">
      <c r="J1348" s="15"/>
      <c r="R1348" s="15"/>
      <c r="V1348" s="15"/>
      <c r="Z1348" s="15"/>
      <c r="AD1348" s="15"/>
      <c r="AH1348" s="15"/>
      <c r="AL1348" s="15"/>
      <c r="AP1348" s="15"/>
      <c r="AT1348" s="15"/>
      <c r="AX1348" s="15"/>
      <c r="BB1348" s="15"/>
    </row>
    <row r="1349" spans="10:54" ht="12.75">
      <c r="J1349" s="15"/>
      <c r="R1349" s="15"/>
      <c r="V1349" s="15"/>
      <c r="Z1349" s="15"/>
      <c r="AD1349" s="15"/>
      <c r="AH1349" s="15"/>
      <c r="AL1349" s="15"/>
      <c r="AP1349" s="15"/>
      <c r="AT1349" s="15"/>
      <c r="AX1349" s="15"/>
      <c r="BB1349" s="15"/>
    </row>
    <row r="1350" spans="10:54" ht="12.75">
      <c r="J1350" s="15"/>
      <c r="R1350" s="15"/>
      <c r="V1350" s="15"/>
      <c r="Z1350" s="15"/>
      <c r="AD1350" s="15"/>
      <c r="AH1350" s="15"/>
      <c r="AL1350" s="15"/>
      <c r="AP1350" s="15"/>
      <c r="AT1350" s="15"/>
      <c r="AX1350" s="15"/>
      <c r="BB1350" s="15"/>
    </row>
    <row r="1351" spans="10:54" ht="12.75">
      <c r="J1351" s="15"/>
      <c r="R1351" s="15"/>
      <c r="V1351" s="15"/>
      <c r="Z1351" s="15"/>
      <c r="AD1351" s="15"/>
      <c r="AH1351" s="15"/>
      <c r="AL1351" s="15"/>
      <c r="AP1351" s="15"/>
      <c r="AT1351" s="15"/>
      <c r="AX1351" s="15"/>
      <c r="BB1351" s="15"/>
    </row>
    <row r="1352" spans="10:54" ht="12.75">
      <c r="J1352" s="15"/>
      <c r="R1352" s="15"/>
      <c r="V1352" s="15"/>
      <c r="Z1352" s="15"/>
      <c r="AD1352" s="15"/>
      <c r="AH1352" s="15"/>
      <c r="AL1352" s="15"/>
      <c r="AP1352" s="15"/>
      <c r="AT1352" s="15"/>
      <c r="AX1352" s="15"/>
      <c r="BB1352" s="15"/>
    </row>
    <row r="1353" spans="10:54" ht="12.75">
      <c r="J1353" s="15"/>
      <c r="R1353" s="15"/>
      <c r="V1353" s="15"/>
      <c r="Z1353" s="15"/>
      <c r="AD1353" s="15"/>
      <c r="AH1353" s="15"/>
      <c r="AL1353" s="15"/>
      <c r="AP1353" s="15"/>
      <c r="AT1353" s="15"/>
      <c r="AX1353" s="15"/>
      <c r="BB1353" s="15"/>
    </row>
    <row r="1354" spans="10:54" ht="12.75">
      <c r="J1354" s="15"/>
      <c r="R1354" s="15"/>
      <c r="V1354" s="15"/>
      <c r="Z1354" s="15"/>
      <c r="AD1354" s="15"/>
      <c r="AH1354" s="15"/>
      <c r="AL1354" s="15"/>
      <c r="AP1354" s="15"/>
      <c r="AT1354" s="15"/>
      <c r="AX1354" s="15"/>
      <c r="BB1354" s="15"/>
    </row>
    <row r="1355" spans="10:54" ht="12.75">
      <c r="J1355" s="15"/>
      <c r="R1355" s="15"/>
      <c r="V1355" s="15"/>
      <c r="Z1355" s="15"/>
      <c r="AD1355" s="15"/>
      <c r="AH1355" s="15"/>
      <c r="AL1355" s="15"/>
      <c r="AP1355" s="15"/>
      <c r="AT1355" s="15"/>
      <c r="AX1355" s="15"/>
      <c r="BB1355" s="15"/>
    </row>
    <row r="1356" spans="10:54" ht="12.75">
      <c r="J1356" s="15"/>
      <c r="R1356" s="15"/>
      <c r="V1356" s="15"/>
      <c r="Z1356" s="15"/>
      <c r="AD1356" s="15"/>
      <c r="AH1356" s="15"/>
      <c r="AL1356" s="15"/>
      <c r="AP1356" s="15"/>
      <c r="AT1356" s="15"/>
      <c r="AX1356" s="15"/>
      <c r="BB1356" s="15"/>
    </row>
    <row r="1357" spans="10:54" ht="12.75">
      <c r="J1357" s="15"/>
      <c r="R1357" s="15"/>
      <c r="V1357" s="15"/>
      <c r="Z1357" s="15"/>
      <c r="AD1357" s="15"/>
      <c r="AH1357" s="15"/>
      <c r="AL1357" s="15"/>
      <c r="AP1357" s="15"/>
      <c r="AT1357" s="15"/>
      <c r="AX1357" s="15"/>
      <c r="BB1357" s="15"/>
    </row>
    <row r="1358" spans="10:54" ht="12.75">
      <c r="J1358" s="15"/>
      <c r="R1358" s="15"/>
      <c r="V1358" s="15"/>
      <c r="Z1358" s="15"/>
      <c r="AD1358" s="15"/>
      <c r="AH1358" s="15"/>
      <c r="AL1358" s="15"/>
      <c r="AP1358" s="15"/>
      <c r="AT1358" s="15"/>
      <c r="AX1358" s="15"/>
      <c r="BB1358" s="15"/>
    </row>
    <row r="1359" spans="10:54" ht="12.75">
      <c r="J1359" s="15"/>
      <c r="R1359" s="15"/>
      <c r="V1359" s="15"/>
      <c r="Z1359" s="15"/>
      <c r="AD1359" s="15"/>
      <c r="AH1359" s="15"/>
      <c r="AL1359" s="15"/>
      <c r="AP1359" s="15"/>
      <c r="AT1359" s="15"/>
      <c r="AX1359" s="15"/>
      <c r="BB1359" s="15"/>
    </row>
    <row r="1360" spans="10:54" ht="12.75">
      <c r="J1360" s="15"/>
      <c r="R1360" s="15"/>
      <c r="V1360" s="15"/>
      <c r="Z1360" s="15"/>
      <c r="AD1360" s="15"/>
      <c r="AH1360" s="15"/>
      <c r="AL1360" s="15"/>
      <c r="AP1360" s="15"/>
      <c r="AT1360" s="15"/>
      <c r="AX1360" s="15"/>
      <c r="BB1360" s="15"/>
    </row>
    <row r="1361" spans="10:54" ht="12.75">
      <c r="J1361" s="15"/>
      <c r="R1361" s="15"/>
      <c r="V1361" s="15"/>
      <c r="Z1361" s="15"/>
      <c r="AD1361" s="15"/>
      <c r="AH1361" s="15"/>
      <c r="AL1361" s="15"/>
      <c r="AP1361" s="15"/>
      <c r="AT1361" s="15"/>
      <c r="AX1361" s="15"/>
      <c r="BB1361" s="15"/>
    </row>
    <row r="1362" spans="10:54" ht="12.75">
      <c r="J1362" s="15"/>
      <c r="R1362" s="15"/>
      <c r="V1362" s="15"/>
      <c r="Z1362" s="15"/>
      <c r="AD1362" s="15"/>
      <c r="AH1362" s="15"/>
      <c r="AL1362" s="15"/>
      <c r="AP1362" s="15"/>
      <c r="AT1362" s="15"/>
      <c r="AX1362" s="15"/>
      <c r="BB1362" s="15"/>
    </row>
    <row r="1363" spans="10:54" ht="12.75">
      <c r="J1363" s="15"/>
      <c r="R1363" s="15"/>
      <c r="V1363" s="15"/>
      <c r="Z1363" s="15"/>
      <c r="AD1363" s="15"/>
      <c r="AH1363" s="15"/>
      <c r="AL1363" s="15"/>
      <c r="AP1363" s="15"/>
      <c r="AT1363" s="15"/>
      <c r="AX1363" s="15"/>
      <c r="BB1363" s="15"/>
    </row>
    <row r="1364" spans="10:54" ht="12.75">
      <c r="J1364" s="15"/>
      <c r="R1364" s="15"/>
      <c r="V1364" s="15"/>
      <c r="Z1364" s="15"/>
      <c r="AD1364" s="15"/>
      <c r="AH1364" s="15"/>
      <c r="AL1364" s="15"/>
      <c r="AP1364" s="15"/>
      <c r="AT1364" s="15"/>
      <c r="AX1364" s="15"/>
      <c r="BB1364" s="15"/>
    </row>
    <row r="1365" spans="10:54" ht="12.75">
      <c r="J1365" s="15"/>
      <c r="R1365" s="15"/>
      <c r="V1365" s="15"/>
      <c r="Z1365" s="15"/>
      <c r="AD1365" s="15"/>
      <c r="AH1365" s="15"/>
      <c r="AL1365" s="15"/>
      <c r="AP1365" s="15"/>
      <c r="AT1365" s="15"/>
      <c r="AX1365" s="15"/>
      <c r="BB1365" s="15"/>
    </row>
    <row r="1366" spans="10:54" ht="12.75">
      <c r="J1366" s="15"/>
      <c r="R1366" s="15"/>
      <c r="V1366" s="15"/>
      <c r="Z1366" s="15"/>
      <c r="AD1366" s="15"/>
      <c r="AH1366" s="15"/>
      <c r="AL1366" s="15"/>
      <c r="AP1366" s="15"/>
      <c r="AT1366" s="15"/>
      <c r="AX1366" s="15"/>
      <c r="BB1366" s="15"/>
    </row>
    <row r="1367" spans="10:54" ht="12.75">
      <c r="J1367" s="15"/>
      <c r="R1367" s="15"/>
      <c r="V1367" s="15"/>
      <c r="Z1367" s="15"/>
      <c r="AD1367" s="15"/>
      <c r="AH1367" s="15"/>
      <c r="AL1367" s="15"/>
      <c r="AP1367" s="15"/>
      <c r="AT1367" s="15"/>
      <c r="AX1367" s="15"/>
      <c r="BB1367" s="15"/>
    </row>
    <row r="1368" spans="10:54" ht="12.75">
      <c r="J1368" s="15"/>
      <c r="R1368" s="15"/>
      <c r="V1368" s="15"/>
      <c r="Z1368" s="15"/>
      <c r="AD1368" s="15"/>
      <c r="AH1368" s="15"/>
      <c r="AL1368" s="15"/>
      <c r="AP1368" s="15"/>
      <c r="AT1368" s="15"/>
      <c r="AX1368" s="15"/>
      <c r="BB1368" s="15"/>
    </row>
    <row r="1369" spans="10:54" ht="12.75">
      <c r="J1369" s="15"/>
      <c r="R1369" s="15"/>
      <c r="V1369" s="15"/>
      <c r="Z1369" s="15"/>
      <c r="AD1369" s="15"/>
      <c r="AH1369" s="15"/>
      <c r="AL1369" s="15"/>
      <c r="AP1369" s="15"/>
      <c r="AT1369" s="15"/>
      <c r="AX1369" s="15"/>
      <c r="BB1369" s="15"/>
    </row>
    <row r="1370" spans="10:54" ht="12.75">
      <c r="J1370" s="15"/>
      <c r="R1370" s="15"/>
      <c r="V1370" s="15"/>
      <c r="Z1370" s="15"/>
      <c r="AD1370" s="15"/>
      <c r="AH1370" s="15"/>
      <c r="AL1370" s="15"/>
      <c r="AP1370" s="15"/>
      <c r="AT1370" s="15"/>
      <c r="AX1370" s="15"/>
      <c r="BB1370" s="15"/>
    </row>
    <row r="1371" spans="10:54" ht="12.75">
      <c r="J1371" s="15"/>
      <c r="R1371" s="15"/>
      <c r="V1371" s="15"/>
      <c r="Z1371" s="15"/>
      <c r="AD1371" s="15"/>
      <c r="AH1371" s="15"/>
      <c r="AL1371" s="15"/>
      <c r="AP1371" s="15"/>
      <c r="AT1371" s="15"/>
      <c r="AX1371" s="15"/>
      <c r="BB1371" s="15"/>
    </row>
    <row r="1372" spans="10:54" ht="12.75">
      <c r="J1372" s="15"/>
      <c r="R1372" s="15"/>
      <c r="V1372" s="15"/>
      <c r="Z1372" s="15"/>
      <c r="AD1372" s="15"/>
      <c r="AH1372" s="15"/>
      <c r="AL1372" s="15"/>
      <c r="AP1372" s="15"/>
      <c r="AT1372" s="15"/>
      <c r="AX1372" s="15"/>
      <c r="BB1372" s="15"/>
    </row>
    <row r="1373" spans="10:54" ht="12.75">
      <c r="J1373" s="15"/>
      <c r="R1373" s="15"/>
      <c r="V1373" s="15"/>
      <c r="Z1373" s="15"/>
      <c r="AD1373" s="15"/>
      <c r="AH1373" s="15"/>
      <c r="AL1373" s="15"/>
      <c r="AP1373" s="15"/>
      <c r="AT1373" s="15"/>
      <c r="AX1373" s="15"/>
      <c r="BB1373" s="15"/>
    </row>
    <row r="1374" spans="10:54" ht="12.75">
      <c r="J1374" s="15"/>
      <c r="R1374" s="15"/>
      <c r="V1374" s="15"/>
      <c r="Z1374" s="15"/>
      <c r="AD1374" s="15"/>
      <c r="AH1374" s="15"/>
      <c r="AL1374" s="15"/>
      <c r="AP1374" s="15"/>
      <c r="AT1374" s="15"/>
      <c r="AX1374" s="15"/>
      <c r="BB1374" s="15"/>
    </row>
    <row r="1375" spans="10:54" ht="12.75">
      <c r="J1375" s="15"/>
      <c r="R1375" s="15"/>
      <c r="V1375" s="15"/>
      <c r="Z1375" s="15"/>
      <c r="AD1375" s="15"/>
      <c r="AH1375" s="15"/>
      <c r="AL1375" s="15"/>
      <c r="AP1375" s="15"/>
      <c r="AT1375" s="15"/>
      <c r="AX1375" s="15"/>
      <c r="BB1375" s="15"/>
    </row>
    <row r="1376" spans="10:54" ht="12.75">
      <c r="J1376" s="15"/>
      <c r="R1376" s="15"/>
      <c r="V1376" s="15"/>
      <c r="Z1376" s="15"/>
      <c r="AD1376" s="15"/>
      <c r="AH1376" s="15"/>
      <c r="AL1376" s="15"/>
      <c r="AP1376" s="15"/>
      <c r="AT1376" s="15"/>
      <c r="AX1376" s="15"/>
      <c r="BB1376" s="15"/>
    </row>
    <row r="1377" spans="10:54" ht="12.75">
      <c r="J1377" s="15"/>
      <c r="R1377" s="15"/>
      <c r="V1377" s="15"/>
      <c r="Z1377" s="15"/>
      <c r="AD1377" s="15"/>
      <c r="AH1377" s="15"/>
      <c r="AL1377" s="15"/>
      <c r="AP1377" s="15"/>
      <c r="AT1377" s="15"/>
      <c r="AX1377" s="15"/>
      <c r="BB1377" s="15"/>
    </row>
    <row r="1378" spans="10:54" ht="12.75">
      <c r="J1378" s="15"/>
      <c r="R1378" s="15"/>
      <c r="V1378" s="15"/>
      <c r="Z1378" s="15"/>
      <c r="AD1378" s="15"/>
      <c r="AH1378" s="15"/>
      <c r="AL1378" s="15"/>
      <c r="AP1378" s="15"/>
      <c r="AT1378" s="15"/>
      <c r="AX1378" s="15"/>
      <c r="BB1378" s="15"/>
    </row>
    <row r="1379" spans="10:54" ht="12.75">
      <c r="J1379" s="15"/>
      <c r="R1379" s="15"/>
      <c r="V1379" s="15"/>
      <c r="Z1379" s="15"/>
      <c r="AD1379" s="15"/>
      <c r="AH1379" s="15"/>
      <c r="AL1379" s="15"/>
      <c r="AP1379" s="15"/>
      <c r="AT1379" s="15"/>
      <c r="AX1379" s="15"/>
      <c r="BB1379" s="15"/>
    </row>
    <row r="1380" spans="10:54" ht="12.75">
      <c r="J1380" s="15"/>
      <c r="R1380" s="15"/>
      <c r="V1380" s="15"/>
      <c r="Z1380" s="15"/>
      <c r="AD1380" s="15"/>
      <c r="AH1380" s="15"/>
      <c r="AL1380" s="15"/>
      <c r="AP1380" s="15"/>
      <c r="AT1380" s="15"/>
      <c r="AX1380" s="15"/>
      <c r="BB1380" s="15"/>
    </row>
    <row r="1381" spans="10:54" ht="12.75">
      <c r="J1381" s="15"/>
      <c r="R1381" s="15"/>
      <c r="V1381" s="15"/>
      <c r="Z1381" s="15"/>
      <c r="AD1381" s="15"/>
      <c r="AH1381" s="15"/>
      <c r="AL1381" s="15"/>
      <c r="AP1381" s="15"/>
      <c r="AT1381" s="15"/>
      <c r="AX1381" s="15"/>
      <c r="BB1381" s="15"/>
    </row>
    <row r="1382" spans="10:54" ht="12.75">
      <c r="J1382" s="15"/>
      <c r="R1382" s="15"/>
      <c r="V1382" s="15"/>
      <c r="Z1382" s="15"/>
      <c r="AD1382" s="15"/>
      <c r="AH1382" s="15"/>
      <c r="AL1382" s="15"/>
      <c r="AP1382" s="15"/>
      <c r="AT1382" s="15"/>
      <c r="AX1382" s="15"/>
      <c r="BB1382" s="15"/>
    </row>
    <row r="1383" spans="10:54" ht="12.75">
      <c r="J1383" s="15"/>
      <c r="R1383" s="15"/>
      <c r="V1383" s="15"/>
      <c r="Z1383" s="15"/>
      <c r="AD1383" s="15"/>
      <c r="AH1383" s="15"/>
      <c r="AL1383" s="15"/>
      <c r="AP1383" s="15"/>
      <c r="AT1383" s="15"/>
      <c r="AX1383" s="15"/>
      <c r="BB1383" s="15"/>
    </row>
    <row r="1384" spans="10:54" ht="12.75">
      <c r="J1384" s="15"/>
      <c r="R1384" s="15"/>
      <c r="V1384" s="15"/>
      <c r="Z1384" s="15"/>
      <c r="AD1384" s="15"/>
      <c r="AH1384" s="15"/>
      <c r="AL1384" s="15"/>
      <c r="AP1384" s="15"/>
      <c r="AT1384" s="15"/>
      <c r="AX1384" s="15"/>
      <c r="BB1384" s="15"/>
    </row>
    <row r="1385" spans="10:54" ht="12.75">
      <c r="J1385" s="15"/>
      <c r="R1385" s="15"/>
      <c r="V1385" s="15"/>
      <c r="Z1385" s="15"/>
      <c r="AD1385" s="15"/>
      <c r="AH1385" s="15"/>
      <c r="AL1385" s="15"/>
      <c r="AP1385" s="15"/>
      <c r="AT1385" s="15"/>
      <c r="AX1385" s="15"/>
      <c r="BB1385" s="15"/>
    </row>
    <row r="1386" spans="10:54" ht="12.75">
      <c r="J1386" s="15"/>
      <c r="R1386" s="15"/>
      <c r="V1386" s="15"/>
      <c r="Z1386" s="15"/>
      <c r="AD1386" s="15"/>
      <c r="AH1386" s="15"/>
      <c r="AL1386" s="15"/>
      <c r="AP1386" s="15"/>
      <c r="AT1386" s="15"/>
      <c r="AX1386" s="15"/>
      <c r="BB1386" s="15"/>
    </row>
    <row r="1387" spans="10:54" ht="12.75">
      <c r="J1387" s="15"/>
      <c r="R1387" s="15"/>
      <c r="V1387" s="15"/>
      <c r="Z1387" s="15"/>
      <c r="AD1387" s="15"/>
      <c r="AH1387" s="15"/>
      <c r="AL1387" s="15"/>
      <c r="AP1387" s="15"/>
      <c r="AT1387" s="15"/>
      <c r="AX1387" s="15"/>
      <c r="BB1387" s="15"/>
    </row>
    <row r="1388" spans="10:54" ht="12.75">
      <c r="J1388" s="15"/>
      <c r="R1388" s="15"/>
      <c r="V1388" s="15"/>
      <c r="Z1388" s="15"/>
      <c r="AD1388" s="15"/>
      <c r="AH1388" s="15"/>
      <c r="AL1388" s="15"/>
      <c r="AP1388" s="15"/>
      <c r="AT1388" s="15"/>
      <c r="AX1388" s="15"/>
      <c r="BB1388" s="15"/>
    </row>
    <row r="1389" spans="10:54" ht="12.75">
      <c r="J1389" s="15"/>
      <c r="R1389" s="15"/>
      <c r="V1389" s="15"/>
      <c r="Z1389" s="15"/>
      <c r="AD1389" s="15"/>
      <c r="AH1389" s="15"/>
      <c r="AL1389" s="15"/>
      <c r="AP1389" s="15"/>
      <c r="AT1389" s="15"/>
      <c r="AX1389" s="15"/>
      <c r="BB1389" s="15"/>
    </row>
    <row r="1390" spans="10:54" ht="12.75">
      <c r="J1390" s="15"/>
      <c r="R1390" s="15"/>
      <c r="V1390" s="15"/>
      <c r="Z1390" s="15"/>
      <c r="AD1390" s="15"/>
      <c r="AH1390" s="15"/>
      <c r="AL1390" s="15"/>
      <c r="AP1390" s="15"/>
      <c r="AT1390" s="15"/>
      <c r="AX1390" s="15"/>
      <c r="BB1390" s="15"/>
    </row>
    <row r="1391" spans="10:54" ht="12.75">
      <c r="J1391" s="15"/>
      <c r="R1391" s="15"/>
      <c r="V1391" s="15"/>
      <c r="Z1391" s="15"/>
      <c r="AD1391" s="15"/>
      <c r="AH1391" s="15"/>
      <c r="AL1391" s="15"/>
      <c r="AP1391" s="15"/>
      <c r="AT1391" s="15"/>
      <c r="AX1391" s="15"/>
      <c r="BB1391" s="15"/>
    </row>
    <row r="1392" spans="10:54" ht="12.75">
      <c r="J1392" s="15"/>
      <c r="R1392" s="15"/>
      <c r="V1392" s="15"/>
      <c r="Z1392" s="15"/>
      <c r="AD1392" s="15"/>
      <c r="AH1392" s="15"/>
      <c r="AL1392" s="15"/>
      <c r="AP1392" s="15"/>
      <c r="AT1392" s="15"/>
      <c r="AX1392" s="15"/>
      <c r="BB1392" s="15"/>
    </row>
    <row r="1393" spans="10:54" ht="12.75">
      <c r="J1393" s="15"/>
      <c r="R1393" s="15"/>
      <c r="V1393" s="15"/>
      <c r="Z1393" s="15"/>
      <c r="AD1393" s="15"/>
      <c r="AH1393" s="15"/>
      <c r="AL1393" s="15"/>
      <c r="AP1393" s="15"/>
      <c r="AT1393" s="15"/>
      <c r="AX1393" s="15"/>
      <c r="BB1393" s="15"/>
    </row>
    <row r="1394" spans="10:54" ht="12.75">
      <c r="J1394" s="15"/>
      <c r="R1394" s="15"/>
      <c r="V1394" s="15"/>
      <c r="Z1394" s="15"/>
      <c r="AD1394" s="15"/>
      <c r="AH1394" s="15"/>
      <c r="AL1394" s="15"/>
      <c r="AP1394" s="15"/>
      <c r="AT1394" s="15"/>
      <c r="AX1394" s="15"/>
      <c r="BB1394" s="15"/>
    </row>
    <row r="1395" spans="10:54" ht="12.75">
      <c r="J1395" s="15"/>
      <c r="R1395" s="15"/>
      <c r="V1395" s="15"/>
      <c r="Z1395" s="15"/>
      <c r="AD1395" s="15"/>
      <c r="AH1395" s="15"/>
      <c r="AL1395" s="15"/>
      <c r="AP1395" s="15"/>
      <c r="AT1395" s="15"/>
      <c r="AX1395" s="15"/>
      <c r="BB1395" s="15"/>
    </row>
    <row r="1396" spans="10:54" ht="12.75">
      <c r="J1396" s="15"/>
      <c r="R1396" s="15"/>
      <c r="V1396" s="15"/>
      <c r="Z1396" s="15"/>
      <c r="AD1396" s="15"/>
      <c r="AH1396" s="15"/>
      <c r="AL1396" s="15"/>
      <c r="AP1396" s="15"/>
      <c r="AT1396" s="15"/>
      <c r="AX1396" s="15"/>
      <c r="BB1396" s="15"/>
    </row>
    <row r="1397" spans="10:54" ht="12.75">
      <c r="J1397" s="15"/>
      <c r="R1397" s="15"/>
      <c r="V1397" s="15"/>
      <c r="Z1397" s="15"/>
      <c r="AD1397" s="15"/>
      <c r="AH1397" s="15"/>
      <c r="AL1397" s="15"/>
      <c r="AP1397" s="15"/>
      <c r="AT1397" s="15"/>
      <c r="AX1397" s="15"/>
      <c r="BB1397" s="15"/>
    </row>
    <row r="1398" spans="10:54" ht="12.75">
      <c r="J1398" s="15"/>
      <c r="R1398" s="15"/>
      <c r="V1398" s="15"/>
      <c r="Z1398" s="15"/>
      <c r="AD1398" s="15"/>
      <c r="AH1398" s="15"/>
      <c r="AL1398" s="15"/>
      <c r="AP1398" s="15"/>
      <c r="AT1398" s="15"/>
      <c r="AX1398" s="15"/>
      <c r="BB1398" s="15"/>
    </row>
    <row r="1399" spans="10:54" ht="12.75">
      <c r="J1399" s="15"/>
      <c r="R1399" s="15"/>
      <c r="V1399" s="15"/>
      <c r="Z1399" s="15"/>
      <c r="AD1399" s="15"/>
      <c r="AH1399" s="15"/>
      <c r="AL1399" s="15"/>
      <c r="AP1399" s="15"/>
      <c r="AT1399" s="15"/>
      <c r="AX1399" s="15"/>
      <c r="BB1399" s="15"/>
    </row>
    <row r="1400" spans="10:54" ht="12.75">
      <c r="J1400" s="15"/>
      <c r="R1400" s="15"/>
      <c r="V1400" s="15"/>
      <c r="Z1400" s="15"/>
      <c r="AD1400" s="15"/>
      <c r="AH1400" s="15"/>
      <c r="AL1400" s="15"/>
      <c r="AP1400" s="15"/>
      <c r="AT1400" s="15"/>
      <c r="AX1400" s="15"/>
      <c r="BB1400" s="15"/>
    </row>
    <row r="1401" spans="10:54" ht="12.75">
      <c r="J1401" s="15"/>
      <c r="R1401" s="15"/>
      <c r="V1401" s="15"/>
      <c r="Z1401" s="15"/>
      <c r="AD1401" s="15"/>
      <c r="AH1401" s="15"/>
      <c r="AL1401" s="15"/>
      <c r="AP1401" s="15"/>
      <c r="AT1401" s="15"/>
      <c r="AX1401" s="15"/>
      <c r="BB1401" s="15"/>
    </row>
    <row r="1402" spans="10:54" ht="12.75">
      <c r="J1402" s="15"/>
      <c r="R1402" s="15"/>
      <c r="V1402" s="15"/>
      <c r="Z1402" s="15"/>
      <c r="AD1402" s="15"/>
      <c r="AH1402" s="15"/>
      <c r="AL1402" s="15"/>
      <c r="AP1402" s="15"/>
      <c r="AT1402" s="15"/>
      <c r="AX1402" s="15"/>
      <c r="BB1402" s="15"/>
    </row>
    <row r="1403" spans="10:54" ht="12.75">
      <c r="J1403" s="15"/>
      <c r="R1403" s="15"/>
      <c r="V1403" s="15"/>
      <c r="Z1403" s="15"/>
      <c r="AD1403" s="15"/>
      <c r="AH1403" s="15"/>
      <c r="AL1403" s="15"/>
      <c r="AP1403" s="15"/>
      <c r="AT1403" s="15"/>
      <c r="AX1403" s="15"/>
      <c r="BB1403" s="15"/>
    </row>
    <row r="1404" spans="10:54" ht="12.75">
      <c r="J1404" s="15"/>
      <c r="R1404" s="15"/>
      <c r="V1404" s="15"/>
      <c r="Z1404" s="15"/>
      <c r="AD1404" s="15"/>
      <c r="AH1404" s="15"/>
      <c r="AL1404" s="15"/>
      <c r="AP1404" s="15"/>
      <c r="AT1404" s="15"/>
      <c r="AX1404" s="15"/>
      <c r="BB1404" s="15"/>
    </row>
    <row r="1405" spans="10:54" ht="12.75">
      <c r="J1405" s="15"/>
      <c r="R1405" s="15"/>
      <c r="V1405" s="15"/>
      <c r="Z1405" s="15"/>
      <c r="AD1405" s="15"/>
      <c r="AH1405" s="15"/>
      <c r="AL1405" s="15"/>
      <c r="AP1405" s="15"/>
      <c r="AT1405" s="15"/>
      <c r="AX1405" s="15"/>
      <c r="BB1405" s="15"/>
    </row>
    <row r="1406" spans="10:54" ht="12.75">
      <c r="J1406" s="15"/>
      <c r="R1406" s="15"/>
      <c r="V1406" s="15"/>
      <c r="Z1406" s="15"/>
      <c r="AD1406" s="15"/>
      <c r="AH1406" s="15"/>
      <c r="AL1406" s="15"/>
      <c r="AP1406" s="15"/>
      <c r="AT1406" s="15"/>
      <c r="AX1406" s="15"/>
      <c r="BB1406" s="15"/>
    </row>
    <row r="1407" spans="10:54" ht="12.75">
      <c r="J1407" s="15"/>
      <c r="R1407" s="15"/>
      <c r="V1407" s="15"/>
      <c r="Z1407" s="15"/>
      <c r="AD1407" s="15"/>
      <c r="AH1407" s="15"/>
      <c r="AL1407" s="15"/>
      <c r="AP1407" s="15"/>
      <c r="AT1407" s="15"/>
      <c r="AX1407" s="15"/>
      <c r="BB1407" s="15"/>
    </row>
    <row r="1408" spans="10:54" ht="12.75">
      <c r="J1408" s="15"/>
      <c r="R1408" s="15"/>
      <c r="V1408" s="15"/>
      <c r="Z1408" s="15"/>
      <c r="AD1408" s="15"/>
      <c r="AH1408" s="15"/>
      <c r="AL1408" s="15"/>
      <c r="AP1408" s="15"/>
      <c r="AT1408" s="15"/>
      <c r="AX1408" s="15"/>
      <c r="BB1408" s="15"/>
    </row>
    <row r="1409" spans="10:54" ht="12.75">
      <c r="J1409" s="15"/>
      <c r="R1409" s="15"/>
      <c r="V1409" s="15"/>
      <c r="Z1409" s="15"/>
      <c r="AD1409" s="15"/>
      <c r="AH1409" s="15"/>
      <c r="AL1409" s="15"/>
      <c r="AP1409" s="15"/>
      <c r="AT1409" s="15"/>
      <c r="AX1409" s="15"/>
      <c r="BB1409" s="15"/>
    </row>
    <row r="1410" spans="10:54" ht="12.75">
      <c r="J1410" s="15"/>
      <c r="R1410" s="15"/>
      <c r="V1410" s="15"/>
      <c r="Z1410" s="15"/>
      <c r="AD1410" s="15"/>
      <c r="AH1410" s="15"/>
      <c r="AL1410" s="15"/>
      <c r="AP1410" s="15"/>
      <c r="AT1410" s="15"/>
      <c r="AX1410" s="15"/>
      <c r="BB1410" s="15"/>
    </row>
    <row r="1411" spans="10:54" ht="12.75">
      <c r="J1411" s="15"/>
      <c r="R1411" s="15"/>
      <c r="V1411" s="15"/>
      <c r="Z1411" s="15"/>
      <c r="AD1411" s="15"/>
      <c r="AH1411" s="15"/>
      <c r="AL1411" s="15"/>
      <c r="AP1411" s="15"/>
      <c r="AT1411" s="15"/>
      <c r="AX1411" s="15"/>
      <c r="BB1411" s="15"/>
    </row>
    <row r="1412" spans="10:54" ht="12.75">
      <c r="J1412" s="15"/>
      <c r="R1412" s="15"/>
      <c r="V1412" s="15"/>
      <c r="Z1412" s="15"/>
      <c r="AD1412" s="15"/>
      <c r="AH1412" s="15"/>
      <c r="AL1412" s="15"/>
      <c r="AP1412" s="15"/>
      <c r="AT1412" s="15"/>
      <c r="AX1412" s="15"/>
      <c r="BB1412" s="15"/>
    </row>
    <row r="1413" spans="10:54" ht="12.75">
      <c r="J1413" s="15"/>
      <c r="R1413" s="15"/>
      <c r="V1413" s="15"/>
      <c r="Z1413" s="15"/>
      <c r="AD1413" s="15"/>
      <c r="AH1413" s="15"/>
      <c r="AL1413" s="15"/>
      <c r="AP1413" s="15"/>
      <c r="AT1413" s="15"/>
      <c r="AX1413" s="15"/>
      <c r="BB1413" s="15"/>
    </row>
  </sheetData>
  <sheetProtection sheet="1" objects="1" scenarios="1" autoFilter="0" pivotTables="0"/>
  <mergeCells count="15">
    <mergeCell ref="E164:G164"/>
    <mergeCell ref="T7:W7"/>
    <mergeCell ref="AR7:AU7"/>
    <mergeCell ref="H7:K7"/>
    <mergeCell ref="X7:AA7"/>
    <mergeCell ref="AB7:AE7"/>
    <mergeCell ref="L171:O171"/>
    <mergeCell ref="AZ7:BC7"/>
    <mergeCell ref="AF7:AI7"/>
    <mergeCell ref="AV7:AY7"/>
    <mergeCell ref="AJ7:AM7"/>
    <mergeCell ref="AN7:AQ7"/>
    <mergeCell ref="L7:O7"/>
    <mergeCell ref="P7:S7"/>
    <mergeCell ref="AZ11:BB13"/>
  </mergeCells>
  <conditionalFormatting sqref="I170 AG170 AK170 AS170 AW170 BA170 AO170">
    <cfRule type="expression" priority="34" dxfId="15" stopIfTrue="1">
      <formula>IF(I$171=0,0,1)</formula>
    </cfRule>
  </conditionalFormatting>
  <conditionalFormatting sqref="I165 U165 AG165 AK165 AS165 AO165 AW165 BA165">
    <cfRule type="expression" priority="33" dxfId="14" stopIfTrue="1">
      <formula>IF($H$166=0,0,1)</formula>
    </cfRule>
  </conditionalFormatting>
  <conditionalFormatting sqref="U170">
    <cfRule type="expression" priority="31" dxfId="15" stopIfTrue="1">
      <formula>IF(U$171=0,0,1)</formula>
    </cfRule>
  </conditionalFormatting>
  <conditionalFormatting sqref="AC165">
    <cfRule type="expression" priority="8" dxfId="14" stopIfTrue="1">
      <formula>IF($H$166=0,0,1)</formula>
    </cfRule>
  </conditionalFormatting>
  <conditionalFormatting sqref="AC170">
    <cfRule type="expression" priority="7" dxfId="15" stopIfTrue="1">
      <formula>IF(AC$171=0,0,1)</formula>
    </cfRule>
  </conditionalFormatting>
  <conditionalFormatting sqref="Y165">
    <cfRule type="expression" priority="6" dxfId="14" stopIfTrue="1">
      <formula>IF($H$166=0,0,1)</formula>
    </cfRule>
  </conditionalFormatting>
  <conditionalFormatting sqref="Y170">
    <cfRule type="expression" priority="5" dxfId="15" stopIfTrue="1">
      <formula>IF(Y$171=0,0,1)</formula>
    </cfRule>
  </conditionalFormatting>
  <conditionalFormatting sqref="Q170">
    <cfRule type="expression" priority="2" dxfId="15" stopIfTrue="1">
      <formula>IF(Q$171=0,0,1)</formula>
    </cfRule>
  </conditionalFormatting>
  <conditionalFormatting sqref="Q165">
    <cfRule type="expression" priority="1" dxfId="14" stopIfTrue="1">
      <formula>IF($H$166=0,0,1)</formula>
    </cfRule>
  </conditionalFormatting>
  <printOptions/>
  <pageMargins left="0.11811023622047245" right="0.11811023622047245" top="0.2362204724409449" bottom="0.31496062992125984" header="0.15748031496062992" footer="0.15748031496062992"/>
  <pageSetup horizontalDpi="1800" verticalDpi="1800" orientation="portrait" paperSize="8" scale="55" r:id="rId2"/>
  <headerFooter>
    <oddFooter>&amp;C&amp;P / &amp;N</oddFooter>
  </headerFooter>
  <colBreaks count="3" manualBreakCount="3">
    <brk id="19" max="172" man="1"/>
    <brk id="31" max="172" man="1"/>
    <brk id="43" max="1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C226"/>
  <sheetViews>
    <sheetView zoomScalePageLayoutView="0" workbookViewId="0" topLeftCell="A1">
      <selection activeCell="B14" sqref="B14:C17"/>
    </sheetView>
  </sheetViews>
  <sheetFormatPr defaultColWidth="9.140625" defaultRowHeight="12.75"/>
  <cols>
    <col min="1" max="1" width="12.00390625" style="0" customWidth="1"/>
    <col min="2" max="2" width="67.57421875" style="0" customWidth="1"/>
    <col min="3" max="3" width="65.8515625" style="0" customWidth="1"/>
    <col min="4" max="51" width="12.00390625" style="0" customWidth="1"/>
    <col min="52" max="16384" width="11.421875" style="0" customWidth="1"/>
  </cols>
  <sheetData>
    <row r="1" spans="1:3" ht="12.75">
      <c r="A1" s="1" t="s">
        <v>321</v>
      </c>
      <c r="B1" s="1" t="s">
        <v>322</v>
      </c>
      <c r="C1" s="1" t="s">
        <v>323</v>
      </c>
    </row>
    <row r="2" spans="1:3" ht="12.75">
      <c r="A2" t="s">
        <v>324</v>
      </c>
      <c r="B2" t="s">
        <v>715</v>
      </c>
      <c r="C2" t="s">
        <v>716</v>
      </c>
    </row>
    <row r="3" spans="1:3" ht="12.75">
      <c r="A3" t="s">
        <v>325</v>
      </c>
      <c r="B3" t="s">
        <v>93</v>
      </c>
      <c r="C3" t="s">
        <v>569</v>
      </c>
    </row>
    <row r="4" spans="1:3" ht="12.75">
      <c r="A4" t="s">
        <v>326</v>
      </c>
      <c r="B4" t="s">
        <v>171</v>
      </c>
      <c r="C4" t="s">
        <v>169</v>
      </c>
    </row>
    <row r="5" spans="1:3" ht="12.75">
      <c r="A5" t="s">
        <v>327</v>
      </c>
      <c r="B5" t="s">
        <v>172</v>
      </c>
      <c r="C5" t="s">
        <v>170</v>
      </c>
    </row>
    <row r="6" spans="1:3" ht="12.75">
      <c r="A6" t="s">
        <v>508</v>
      </c>
      <c r="B6" t="s">
        <v>721</v>
      </c>
      <c r="C6" t="s">
        <v>722</v>
      </c>
    </row>
    <row r="7" spans="1:3" ht="12.75">
      <c r="A7" t="s">
        <v>509</v>
      </c>
      <c r="B7" t="s">
        <v>249</v>
      </c>
      <c r="C7" t="s">
        <v>479</v>
      </c>
    </row>
    <row r="8" spans="1:3" ht="12.75">
      <c r="A8" t="s">
        <v>723</v>
      </c>
      <c r="B8" t="s">
        <v>725</v>
      </c>
      <c r="C8" t="s">
        <v>724</v>
      </c>
    </row>
    <row r="9" spans="1:3" ht="12.75">
      <c r="A9" t="s">
        <v>331</v>
      </c>
      <c r="B9" t="s">
        <v>486</v>
      </c>
      <c r="C9" t="s">
        <v>487</v>
      </c>
    </row>
    <row r="10" spans="1:3" ht="12.75">
      <c r="A10" t="s">
        <v>328</v>
      </c>
      <c r="B10" t="s">
        <v>203</v>
      </c>
      <c r="C10" t="s">
        <v>207</v>
      </c>
    </row>
    <row r="11" spans="1:3" ht="12.75">
      <c r="A11" t="s">
        <v>329</v>
      </c>
      <c r="B11" t="s">
        <v>204</v>
      </c>
      <c r="C11" t="s">
        <v>208</v>
      </c>
    </row>
    <row r="12" spans="1:3" ht="12.75">
      <c r="A12" t="s">
        <v>330</v>
      </c>
      <c r="B12" t="s">
        <v>205</v>
      </c>
      <c r="C12" t="s">
        <v>209</v>
      </c>
    </row>
    <row r="13" spans="1:3" ht="12.75">
      <c r="A13" t="s">
        <v>496</v>
      </c>
      <c r="B13" t="s">
        <v>206</v>
      </c>
      <c r="C13" t="s">
        <v>210</v>
      </c>
    </row>
    <row r="14" spans="1:3" ht="12.75">
      <c r="A14" t="s">
        <v>733</v>
      </c>
      <c r="B14" t="s">
        <v>203</v>
      </c>
      <c r="C14" t="s">
        <v>207</v>
      </c>
    </row>
    <row r="15" spans="1:3" ht="12.75">
      <c r="A15" t="s">
        <v>734</v>
      </c>
      <c r="B15" t="s">
        <v>204</v>
      </c>
      <c r="C15" t="s">
        <v>208</v>
      </c>
    </row>
    <row r="16" spans="1:3" ht="12.75">
      <c r="A16" t="s">
        <v>735</v>
      </c>
      <c r="B16" t="s">
        <v>205</v>
      </c>
      <c r="C16" t="s">
        <v>209</v>
      </c>
    </row>
    <row r="17" spans="1:3" ht="12.75">
      <c r="A17" t="s">
        <v>736</v>
      </c>
      <c r="B17" t="s">
        <v>206</v>
      </c>
      <c r="C17" t="s">
        <v>210</v>
      </c>
    </row>
    <row r="18" spans="1:3" ht="12.75">
      <c r="A18" t="s">
        <v>497</v>
      </c>
      <c r="B18" t="s">
        <v>489</v>
      </c>
      <c r="C18" t="s">
        <v>491</v>
      </c>
    </row>
    <row r="19" spans="1:3" ht="12.75">
      <c r="A19" t="s">
        <v>601</v>
      </c>
      <c r="B19" t="s">
        <v>605</v>
      </c>
      <c r="C19" t="s">
        <v>606</v>
      </c>
    </row>
    <row r="20" spans="1:3" ht="12.75">
      <c r="A20" t="s">
        <v>332</v>
      </c>
      <c r="B20" t="s">
        <v>6</v>
      </c>
      <c r="C20" t="s">
        <v>99</v>
      </c>
    </row>
    <row r="21" spans="1:3" ht="12.75">
      <c r="A21" t="s">
        <v>333</v>
      </c>
      <c r="B21" t="s">
        <v>7</v>
      </c>
      <c r="C21" t="s">
        <v>100</v>
      </c>
    </row>
    <row r="22" spans="1:3" ht="12.75">
      <c r="A22" t="s">
        <v>498</v>
      </c>
      <c r="B22" t="s">
        <v>490</v>
      </c>
      <c r="C22" t="s">
        <v>492</v>
      </c>
    </row>
    <row r="23" spans="1:3" ht="12.75">
      <c r="A23" t="s">
        <v>602</v>
      </c>
      <c r="B23" t="s">
        <v>607</v>
      </c>
      <c r="C23" t="s">
        <v>608</v>
      </c>
    </row>
    <row r="24" spans="1:3" ht="12.75">
      <c r="A24" t="s">
        <v>334</v>
      </c>
      <c r="B24" t="s">
        <v>8</v>
      </c>
      <c r="C24" t="s">
        <v>101</v>
      </c>
    </row>
    <row r="25" spans="1:3" ht="12.75">
      <c r="A25" t="s">
        <v>493</v>
      </c>
      <c r="B25" t="s">
        <v>494</v>
      </c>
      <c r="C25" t="s">
        <v>495</v>
      </c>
    </row>
    <row r="26" spans="1:3" ht="12.75">
      <c r="A26" t="s">
        <v>603</v>
      </c>
      <c r="B26" t="s">
        <v>609</v>
      </c>
      <c r="C26" t="s">
        <v>610</v>
      </c>
    </row>
    <row r="27" spans="1:3" ht="12.75">
      <c r="A27" t="s">
        <v>335</v>
      </c>
      <c r="B27" t="s">
        <v>9</v>
      </c>
      <c r="C27" t="s">
        <v>102</v>
      </c>
    </row>
    <row r="28" spans="1:3" ht="12.75">
      <c r="A28" t="s">
        <v>500</v>
      </c>
      <c r="B28" t="s">
        <v>504</v>
      </c>
      <c r="C28" t="s">
        <v>510</v>
      </c>
    </row>
    <row r="29" spans="1:3" ht="12.75">
      <c r="A29" t="s">
        <v>598</v>
      </c>
      <c r="B29" t="s">
        <v>611</v>
      </c>
      <c r="C29" t="s">
        <v>612</v>
      </c>
    </row>
    <row r="30" spans="1:3" ht="12.75">
      <c r="A30" t="s">
        <v>336</v>
      </c>
      <c r="B30" t="s">
        <v>10</v>
      </c>
      <c r="C30" t="s">
        <v>103</v>
      </c>
    </row>
    <row r="31" spans="1:3" ht="12.75">
      <c r="A31" t="s">
        <v>501</v>
      </c>
      <c r="B31" t="s">
        <v>505</v>
      </c>
      <c r="C31" t="s">
        <v>512</v>
      </c>
    </row>
    <row r="32" spans="1:3" ht="12.75">
      <c r="A32" t="s">
        <v>599</v>
      </c>
      <c r="B32" t="s">
        <v>614</v>
      </c>
      <c r="C32" t="s">
        <v>613</v>
      </c>
    </row>
    <row r="33" spans="1:3" ht="12.75">
      <c r="A33" t="s">
        <v>337</v>
      </c>
      <c r="B33" t="s">
        <v>283</v>
      </c>
      <c r="C33" t="s">
        <v>104</v>
      </c>
    </row>
    <row r="34" spans="1:3" ht="12.75">
      <c r="A34" t="s">
        <v>502</v>
      </c>
      <c r="B34" t="s">
        <v>506</v>
      </c>
      <c r="C34" t="s">
        <v>513</v>
      </c>
    </row>
    <row r="35" spans="1:3" ht="12.75">
      <c r="A35" t="s">
        <v>600</v>
      </c>
      <c r="B35" t="s">
        <v>10</v>
      </c>
      <c r="C35" t="s">
        <v>103</v>
      </c>
    </row>
    <row r="36" spans="1:3" ht="12.75">
      <c r="A36" t="s">
        <v>338</v>
      </c>
      <c r="B36" t="s">
        <v>11</v>
      </c>
      <c r="C36" t="s">
        <v>105</v>
      </c>
    </row>
    <row r="37" spans="1:3" ht="12.75">
      <c r="A37" t="s">
        <v>503</v>
      </c>
      <c r="B37" t="s">
        <v>507</v>
      </c>
      <c r="C37" t="s">
        <v>511</v>
      </c>
    </row>
    <row r="38" spans="1:3" ht="12.75">
      <c r="A38" t="s">
        <v>604</v>
      </c>
      <c r="B38" t="s">
        <v>615</v>
      </c>
      <c r="C38" t="s">
        <v>616</v>
      </c>
    </row>
    <row r="39" spans="1:3" ht="12.75">
      <c r="A39" t="s">
        <v>339</v>
      </c>
      <c r="B39" t="s">
        <v>176</v>
      </c>
      <c r="C39" t="s">
        <v>106</v>
      </c>
    </row>
    <row r="40" spans="1:3" ht="12.75">
      <c r="A40" t="s">
        <v>340</v>
      </c>
      <c r="B40" t="s">
        <v>177</v>
      </c>
      <c r="C40" t="s">
        <v>189</v>
      </c>
    </row>
    <row r="41" spans="1:3" ht="12.75">
      <c r="A41" t="s">
        <v>341</v>
      </c>
      <c r="B41" t="s">
        <v>178</v>
      </c>
      <c r="C41" t="s">
        <v>190</v>
      </c>
    </row>
    <row r="42" spans="1:3" ht="12.75">
      <c r="A42" t="s">
        <v>342</v>
      </c>
      <c r="B42" t="s">
        <v>179</v>
      </c>
      <c r="C42" t="s">
        <v>191</v>
      </c>
    </row>
    <row r="43" spans="1:3" ht="12.75">
      <c r="A43" t="s">
        <v>343</v>
      </c>
      <c r="B43" t="s">
        <v>12</v>
      </c>
      <c r="C43" t="s">
        <v>107</v>
      </c>
    </row>
    <row r="44" spans="1:3" ht="12.75">
      <c r="A44" t="s">
        <v>344</v>
      </c>
      <c r="B44" t="s">
        <v>13</v>
      </c>
      <c r="C44" t="s">
        <v>108</v>
      </c>
    </row>
    <row r="45" spans="1:3" ht="12.75">
      <c r="A45" t="s">
        <v>345</v>
      </c>
      <c r="B45" t="s">
        <v>14</v>
      </c>
      <c r="C45" t="s">
        <v>514</v>
      </c>
    </row>
    <row r="46" spans="1:3" ht="12.75">
      <c r="A46" t="s">
        <v>346</v>
      </c>
      <c r="B46" t="s">
        <v>15</v>
      </c>
      <c r="C46" t="s">
        <v>109</v>
      </c>
    </row>
    <row r="47" spans="1:3" ht="12.75">
      <c r="A47" t="s">
        <v>347</v>
      </c>
      <c r="B47" t="s">
        <v>16</v>
      </c>
      <c r="C47" t="s">
        <v>110</v>
      </c>
    </row>
    <row r="48" spans="1:3" ht="12.75">
      <c r="A48" t="s">
        <v>348</v>
      </c>
      <c r="B48" t="s">
        <v>17</v>
      </c>
      <c r="C48" t="s">
        <v>111</v>
      </c>
    </row>
    <row r="49" spans="1:3" ht="12.75">
      <c r="A49" t="s">
        <v>349</v>
      </c>
      <c r="B49" t="s">
        <v>516</v>
      </c>
      <c r="C49" t="s">
        <v>515</v>
      </c>
    </row>
    <row r="50" spans="1:3" ht="12.75">
      <c r="A50" t="s">
        <v>350</v>
      </c>
      <c r="B50" t="s">
        <v>18</v>
      </c>
      <c r="C50" t="s">
        <v>192</v>
      </c>
    </row>
    <row r="51" spans="1:3" ht="12.75">
      <c r="A51" t="s">
        <v>351</v>
      </c>
      <c r="B51" t="s">
        <v>19</v>
      </c>
      <c r="C51" t="s">
        <v>112</v>
      </c>
    </row>
    <row r="52" spans="1:3" ht="12.75">
      <c r="A52" t="s">
        <v>352</v>
      </c>
      <c r="B52" t="s">
        <v>225</v>
      </c>
      <c r="C52" t="s">
        <v>226</v>
      </c>
    </row>
    <row r="53" spans="1:3" ht="12.75">
      <c r="A53" t="s">
        <v>353</v>
      </c>
      <c r="B53" t="s">
        <v>227</v>
      </c>
      <c r="C53" t="s">
        <v>244</v>
      </c>
    </row>
    <row r="54" spans="1:3" ht="12.75">
      <c r="A54" t="s">
        <v>354</v>
      </c>
      <c r="B54" t="s">
        <v>250</v>
      </c>
      <c r="C54" t="s">
        <v>286</v>
      </c>
    </row>
    <row r="55" spans="1:3" ht="12.75">
      <c r="A55" t="s">
        <v>355</v>
      </c>
      <c r="B55" t="s">
        <v>20</v>
      </c>
      <c r="C55" t="s">
        <v>113</v>
      </c>
    </row>
    <row r="56" spans="1:3" ht="12.75">
      <c r="A56" t="s">
        <v>356</v>
      </c>
      <c r="B56" t="s">
        <v>181</v>
      </c>
      <c r="C56" t="s">
        <v>302</v>
      </c>
    </row>
    <row r="57" spans="1:3" ht="12.75">
      <c r="A57" t="s">
        <v>357</v>
      </c>
      <c r="B57" t="s">
        <v>182</v>
      </c>
      <c r="C57" t="s">
        <v>287</v>
      </c>
    </row>
    <row r="58" spans="1:3" ht="12.75">
      <c r="A58" t="s">
        <v>358</v>
      </c>
      <c r="B58" t="s">
        <v>253</v>
      </c>
      <c r="C58" t="s">
        <v>288</v>
      </c>
    </row>
    <row r="59" spans="1:3" ht="12.75">
      <c r="A59" t="s">
        <v>359</v>
      </c>
      <c r="B59" t="s">
        <v>284</v>
      </c>
      <c r="C59" t="s">
        <v>195</v>
      </c>
    </row>
    <row r="60" spans="1:3" ht="12.75">
      <c r="A60" t="s">
        <v>360</v>
      </c>
      <c r="B60" t="s">
        <v>180</v>
      </c>
      <c r="C60" t="s">
        <v>115</v>
      </c>
    </row>
    <row r="61" spans="1:3" ht="12.75">
      <c r="A61" t="s">
        <v>361</v>
      </c>
      <c r="B61" t="s">
        <v>231</v>
      </c>
      <c r="C61" t="s">
        <v>235</v>
      </c>
    </row>
    <row r="62" spans="1:3" ht="12.75">
      <c r="A62" t="s">
        <v>362</v>
      </c>
      <c r="B62" t="s">
        <v>21</v>
      </c>
      <c r="C62" t="s">
        <v>236</v>
      </c>
    </row>
    <row r="63" spans="1:3" ht="12.75">
      <c r="A63" t="s">
        <v>363</v>
      </c>
      <c r="B63" t="s">
        <v>22</v>
      </c>
      <c r="C63" t="s">
        <v>116</v>
      </c>
    </row>
    <row r="64" spans="1:3" ht="12.75">
      <c r="A64" t="s">
        <v>364</v>
      </c>
      <c r="B64" t="s">
        <v>23</v>
      </c>
      <c r="C64" t="s">
        <v>117</v>
      </c>
    </row>
    <row r="65" spans="1:3" ht="12.75">
      <c r="A65" t="s">
        <v>365</v>
      </c>
      <c r="B65" t="s">
        <v>24</v>
      </c>
      <c r="C65" t="s">
        <v>118</v>
      </c>
    </row>
    <row r="66" spans="1:3" ht="12.75">
      <c r="A66" t="s">
        <v>366</v>
      </c>
      <c r="B66" t="s">
        <v>25</v>
      </c>
      <c r="C66" t="s">
        <v>119</v>
      </c>
    </row>
    <row r="67" spans="1:3" ht="12.75">
      <c r="A67" t="s">
        <v>367</v>
      </c>
      <c r="B67" t="s">
        <v>26</v>
      </c>
      <c r="C67" t="s">
        <v>120</v>
      </c>
    </row>
    <row r="68" spans="1:3" ht="12.75">
      <c r="A68" t="s">
        <v>368</v>
      </c>
      <c r="B68" t="s">
        <v>27</v>
      </c>
      <c r="C68" t="s">
        <v>121</v>
      </c>
    </row>
    <row r="69" spans="1:3" ht="12.75">
      <c r="A69" t="s">
        <v>369</v>
      </c>
      <c r="B69" t="s">
        <v>28</v>
      </c>
      <c r="C69" t="s">
        <v>122</v>
      </c>
    </row>
    <row r="70" spans="1:3" ht="12.75">
      <c r="A70" t="s">
        <v>541</v>
      </c>
      <c r="B70" t="s">
        <v>29</v>
      </c>
      <c r="C70" t="s">
        <v>95</v>
      </c>
    </row>
    <row r="71" spans="1:3" ht="12.75">
      <c r="A71" t="s">
        <v>370</v>
      </c>
      <c r="B71" t="s">
        <v>255</v>
      </c>
      <c r="C71" t="s">
        <v>289</v>
      </c>
    </row>
    <row r="72" spans="1:3" ht="12.75">
      <c r="A72" t="s">
        <v>542</v>
      </c>
      <c r="B72" t="s">
        <v>29</v>
      </c>
      <c r="C72" t="s">
        <v>95</v>
      </c>
    </row>
    <row r="73" spans="1:3" ht="12.75">
      <c r="A73" t="s">
        <v>371</v>
      </c>
      <c r="B73" t="s">
        <v>517</v>
      </c>
      <c r="C73" t="s">
        <v>290</v>
      </c>
    </row>
    <row r="74" spans="1:3" ht="12.75">
      <c r="A74" t="s">
        <v>543</v>
      </c>
      <c r="B74" t="s">
        <v>29</v>
      </c>
      <c r="C74" t="s">
        <v>95</v>
      </c>
    </row>
    <row r="75" spans="1:3" ht="12.75">
      <c r="A75" t="s">
        <v>372</v>
      </c>
      <c r="B75" t="s">
        <v>30</v>
      </c>
      <c r="C75" t="s">
        <v>123</v>
      </c>
    </row>
    <row r="76" spans="1:3" ht="12.75">
      <c r="A76" t="s">
        <v>544</v>
      </c>
      <c r="B76" t="s">
        <v>29</v>
      </c>
      <c r="C76" t="s">
        <v>95</v>
      </c>
    </row>
    <row r="77" spans="1:3" ht="12.75">
      <c r="A77" t="s">
        <v>373</v>
      </c>
      <c r="B77" t="s">
        <v>257</v>
      </c>
      <c r="C77" t="s">
        <v>291</v>
      </c>
    </row>
    <row r="78" spans="1:3" ht="12.75">
      <c r="A78" t="s">
        <v>545</v>
      </c>
      <c r="B78" t="s">
        <v>29</v>
      </c>
      <c r="C78" t="s">
        <v>95</v>
      </c>
    </row>
    <row r="79" spans="1:3" ht="12.75">
      <c r="A79" t="s">
        <v>374</v>
      </c>
      <c r="B79" t="s">
        <v>259</v>
      </c>
      <c r="C79" t="s">
        <v>292</v>
      </c>
    </row>
    <row r="80" spans="1:3" ht="12.75">
      <c r="A80" t="s">
        <v>546</v>
      </c>
      <c r="B80" t="s">
        <v>29</v>
      </c>
      <c r="C80" t="s">
        <v>95</v>
      </c>
    </row>
    <row r="81" spans="1:3" ht="12.75">
      <c r="A81" t="s">
        <v>375</v>
      </c>
      <c r="B81" t="s">
        <v>31</v>
      </c>
      <c r="C81" t="s">
        <v>124</v>
      </c>
    </row>
    <row r="82" spans="1:3" ht="12.75">
      <c r="A82" t="s">
        <v>547</v>
      </c>
      <c r="B82" t="s">
        <v>29</v>
      </c>
      <c r="C82" t="s">
        <v>95</v>
      </c>
    </row>
    <row r="83" spans="1:3" ht="12.75">
      <c r="A83" t="s">
        <v>376</v>
      </c>
      <c r="B83" t="s">
        <v>261</v>
      </c>
      <c r="C83" t="s">
        <v>303</v>
      </c>
    </row>
    <row r="84" spans="1:3" ht="12.75">
      <c r="A84" t="s">
        <v>548</v>
      </c>
      <c r="B84" t="s">
        <v>29</v>
      </c>
      <c r="C84" t="s">
        <v>95</v>
      </c>
    </row>
    <row r="85" spans="1:3" ht="12.75">
      <c r="A85" t="s">
        <v>377</v>
      </c>
      <c r="B85" t="s">
        <v>32</v>
      </c>
      <c r="C85" t="s">
        <v>125</v>
      </c>
    </row>
    <row r="86" spans="1:3" ht="12.75">
      <c r="A86" t="s">
        <v>549</v>
      </c>
      <c r="B86" t="s">
        <v>29</v>
      </c>
      <c r="C86" t="s">
        <v>95</v>
      </c>
    </row>
    <row r="87" spans="1:3" ht="12.75">
      <c r="A87" t="s">
        <v>378</v>
      </c>
      <c r="B87" t="s">
        <v>33</v>
      </c>
      <c r="C87" t="s">
        <v>126</v>
      </c>
    </row>
    <row r="88" spans="1:3" ht="12.75">
      <c r="A88" t="s">
        <v>550</v>
      </c>
      <c r="B88" t="s">
        <v>29</v>
      </c>
      <c r="C88" t="s">
        <v>95</v>
      </c>
    </row>
    <row r="89" spans="1:3" ht="12.75">
      <c r="A89" t="s">
        <v>379</v>
      </c>
      <c r="B89" t="s">
        <v>34</v>
      </c>
      <c r="C89" t="s">
        <v>193</v>
      </c>
    </row>
    <row r="90" spans="1:3" ht="12.75">
      <c r="A90" t="s">
        <v>380</v>
      </c>
      <c r="B90" t="s">
        <v>35</v>
      </c>
      <c r="C90" t="s">
        <v>127</v>
      </c>
    </row>
    <row r="91" spans="1:3" ht="12.75">
      <c r="A91" t="s">
        <v>381</v>
      </c>
      <c r="B91" t="s">
        <v>36</v>
      </c>
      <c r="C91" t="s">
        <v>128</v>
      </c>
    </row>
    <row r="92" spans="1:3" ht="12.75">
      <c r="A92" t="s">
        <v>476</v>
      </c>
      <c r="B92" t="s">
        <v>221</v>
      </c>
      <c r="C92" t="s">
        <v>222</v>
      </c>
    </row>
    <row r="93" spans="1:3" ht="12.75">
      <c r="A93" t="s">
        <v>526</v>
      </c>
      <c r="B93" t="s">
        <v>551</v>
      </c>
      <c r="C93" t="s">
        <v>552</v>
      </c>
    </row>
    <row r="94" spans="1:3" ht="12.75">
      <c r="A94" t="s">
        <v>382</v>
      </c>
      <c r="B94" t="s">
        <v>219</v>
      </c>
      <c r="C94" t="s">
        <v>220</v>
      </c>
    </row>
    <row r="95" spans="1:3" ht="12.75">
      <c r="A95" t="s">
        <v>518</v>
      </c>
      <c r="B95" t="s">
        <v>596</v>
      </c>
      <c r="C95" t="s">
        <v>597</v>
      </c>
    </row>
    <row r="96" spans="1:3" ht="12.75">
      <c r="A96" t="s">
        <v>521</v>
      </c>
      <c r="B96" t="s">
        <v>523</v>
      </c>
      <c r="C96" t="s">
        <v>524</v>
      </c>
    </row>
    <row r="97" spans="1:3" ht="12.75">
      <c r="A97" t="s">
        <v>522</v>
      </c>
      <c r="B97" t="s">
        <v>596</v>
      </c>
      <c r="C97" t="s">
        <v>597</v>
      </c>
    </row>
    <row r="98" spans="1:3" ht="12.75">
      <c r="A98" t="s">
        <v>383</v>
      </c>
      <c r="B98" t="s">
        <v>181</v>
      </c>
      <c r="C98" t="s">
        <v>245</v>
      </c>
    </row>
    <row r="99" spans="1:3" ht="12.75">
      <c r="A99" t="s">
        <v>519</v>
      </c>
      <c r="B99" t="s">
        <v>596</v>
      </c>
      <c r="C99" t="s">
        <v>597</v>
      </c>
    </row>
    <row r="100" spans="1:3" ht="12.75">
      <c r="A100" t="s">
        <v>384</v>
      </c>
      <c r="B100" t="s">
        <v>182</v>
      </c>
      <c r="C100" t="s">
        <v>194</v>
      </c>
    </row>
    <row r="101" spans="1:3" ht="12.75">
      <c r="A101" t="s">
        <v>520</v>
      </c>
      <c r="B101" t="s">
        <v>596</v>
      </c>
      <c r="C101" t="s">
        <v>597</v>
      </c>
    </row>
    <row r="102" spans="1:3" ht="12.75">
      <c r="A102" t="s">
        <v>385</v>
      </c>
      <c r="B102" t="s">
        <v>263</v>
      </c>
      <c r="C102" t="s">
        <v>293</v>
      </c>
    </row>
    <row r="103" spans="1:3" ht="12.75">
      <c r="A103" t="s">
        <v>595</v>
      </c>
      <c r="B103" t="s">
        <v>596</v>
      </c>
      <c r="C103" t="s">
        <v>597</v>
      </c>
    </row>
    <row r="104" spans="1:3" ht="12.75">
      <c r="A104" t="s">
        <v>386</v>
      </c>
      <c r="B104" t="s">
        <v>253</v>
      </c>
      <c r="C104" t="s">
        <v>288</v>
      </c>
    </row>
    <row r="105" spans="1:3" ht="12.75">
      <c r="A105" t="s">
        <v>387</v>
      </c>
      <c r="B105" t="s">
        <v>183</v>
      </c>
      <c r="C105" t="s">
        <v>195</v>
      </c>
    </row>
    <row r="106" spans="1:3" ht="12.75">
      <c r="A106" t="s">
        <v>388</v>
      </c>
      <c r="B106" t="s">
        <v>184</v>
      </c>
      <c r="C106" t="s">
        <v>196</v>
      </c>
    </row>
    <row r="107" spans="1:3" ht="12.75">
      <c r="A107" t="s">
        <v>389</v>
      </c>
      <c r="B107" t="s">
        <v>185</v>
      </c>
      <c r="C107" t="s">
        <v>197</v>
      </c>
    </row>
    <row r="108" spans="1:3" ht="12.75">
      <c r="A108" t="s">
        <v>390</v>
      </c>
      <c r="B108" t="s">
        <v>84</v>
      </c>
      <c r="C108" t="s">
        <v>198</v>
      </c>
    </row>
    <row r="109" spans="1:3" ht="12.75">
      <c r="A109" t="s">
        <v>391</v>
      </c>
      <c r="B109" t="s">
        <v>37</v>
      </c>
      <c r="C109" t="s">
        <v>129</v>
      </c>
    </row>
    <row r="110" spans="1:3" ht="12.75">
      <c r="A110" t="s">
        <v>392</v>
      </c>
      <c r="B110" t="s">
        <v>38</v>
      </c>
      <c r="C110" t="s">
        <v>130</v>
      </c>
    </row>
    <row r="111" spans="1:3" ht="12.75">
      <c r="A111" t="s">
        <v>393</v>
      </c>
      <c r="B111" t="s">
        <v>39</v>
      </c>
      <c r="C111" t="s">
        <v>131</v>
      </c>
    </row>
    <row r="112" spans="1:3" ht="12.75">
      <c r="A112" t="s">
        <v>394</v>
      </c>
      <c r="B112" t="s">
        <v>186</v>
      </c>
      <c r="C112" t="s">
        <v>199</v>
      </c>
    </row>
    <row r="113" spans="1:3" ht="12.75">
      <c r="A113" t="s">
        <v>395</v>
      </c>
      <c r="B113" t="s">
        <v>85</v>
      </c>
      <c r="C113" t="s">
        <v>246</v>
      </c>
    </row>
    <row r="114" spans="1:3" ht="12.75">
      <c r="A114" t="s">
        <v>396</v>
      </c>
      <c r="B114" t="s">
        <v>40</v>
      </c>
      <c r="C114" t="s">
        <v>132</v>
      </c>
    </row>
    <row r="115" spans="1:3" ht="12.75">
      <c r="A115" t="s">
        <v>397</v>
      </c>
      <c r="B115" t="s">
        <v>41</v>
      </c>
      <c r="C115" t="s">
        <v>133</v>
      </c>
    </row>
    <row r="116" spans="1:3" ht="12.75">
      <c r="A116" t="s">
        <v>527</v>
      </c>
      <c r="B116" t="s">
        <v>591</v>
      </c>
      <c r="C116" t="s">
        <v>592</v>
      </c>
    </row>
    <row r="117" spans="1:3" ht="12.75">
      <c r="A117" t="s">
        <v>398</v>
      </c>
      <c r="B117" t="s">
        <v>42</v>
      </c>
      <c r="C117" t="s">
        <v>134</v>
      </c>
    </row>
    <row r="118" spans="1:3" ht="12.75">
      <c r="A118" t="s">
        <v>399</v>
      </c>
      <c r="B118" t="s">
        <v>38</v>
      </c>
      <c r="C118" t="s">
        <v>130</v>
      </c>
    </row>
    <row r="119" spans="1:3" ht="12.75">
      <c r="A119" t="s">
        <v>400</v>
      </c>
      <c r="B119" t="s">
        <v>43</v>
      </c>
      <c r="C119" t="s">
        <v>135</v>
      </c>
    </row>
    <row r="120" spans="1:3" ht="12.75">
      <c r="A120" t="s">
        <v>401</v>
      </c>
      <c r="B120" t="s">
        <v>44</v>
      </c>
      <c r="C120" t="s">
        <v>136</v>
      </c>
    </row>
    <row r="121" spans="1:3" ht="12.75">
      <c r="A121" t="s">
        <v>402</v>
      </c>
      <c r="B121" t="s">
        <v>45</v>
      </c>
      <c r="C121" t="s">
        <v>247</v>
      </c>
    </row>
    <row r="122" spans="1:3" ht="12.75">
      <c r="A122" t="s">
        <v>403</v>
      </c>
      <c r="B122" t="s">
        <v>46</v>
      </c>
      <c r="C122" t="s">
        <v>137</v>
      </c>
    </row>
    <row r="123" spans="1:3" ht="12.75">
      <c r="A123" t="s">
        <v>404</v>
      </c>
      <c r="B123" t="s">
        <v>41</v>
      </c>
      <c r="C123" t="s">
        <v>133</v>
      </c>
    </row>
    <row r="124" spans="1:3" ht="12.75">
      <c r="A124" t="s">
        <v>528</v>
      </c>
      <c r="B124" t="s">
        <v>593</v>
      </c>
      <c r="C124" t="s">
        <v>594</v>
      </c>
    </row>
    <row r="125" spans="1:3" ht="12.75">
      <c r="A125" t="s">
        <v>405</v>
      </c>
      <c r="B125" t="s">
        <v>47</v>
      </c>
      <c r="C125" t="s">
        <v>138</v>
      </c>
    </row>
    <row r="126" spans="1:3" ht="12.75">
      <c r="A126" t="s">
        <v>406</v>
      </c>
      <c r="B126" t="s">
        <v>48</v>
      </c>
      <c r="C126" t="s">
        <v>139</v>
      </c>
    </row>
    <row r="127" spans="1:3" ht="12.75">
      <c r="A127" t="s">
        <v>407</v>
      </c>
      <c r="B127" t="s">
        <v>49</v>
      </c>
      <c r="C127" t="s">
        <v>121</v>
      </c>
    </row>
    <row r="128" spans="1:3" ht="12.75">
      <c r="A128" t="s">
        <v>475</v>
      </c>
      <c r="B128" t="s">
        <v>50</v>
      </c>
      <c r="C128" t="s">
        <v>96</v>
      </c>
    </row>
    <row r="129" spans="1:3" ht="12.75">
      <c r="A129" t="s">
        <v>529</v>
      </c>
      <c r="B129" t="s">
        <v>51</v>
      </c>
      <c r="C129" t="s">
        <v>97</v>
      </c>
    </row>
    <row r="130" spans="1:3" ht="12.75">
      <c r="A130" t="s">
        <v>408</v>
      </c>
      <c r="B130" t="s">
        <v>52</v>
      </c>
      <c r="C130" t="s">
        <v>140</v>
      </c>
    </row>
    <row r="131" spans="1:3" ht="12.75">
      <c r="A131" t="s">
        <v>409</v>
      </c>
      <c r="B131" t="s">
        <v>285</v>
      </c>
      <c r="C131" t="s">
        <v>294</v>
      </c>
    </row>
    <row r="132" spans="1:3" ht="12.75">
      <c r="A132" t="s">
        <v>410</v>
      </c>
      <c r="B132" t="s">
        <v>530</v>
      </c>
      <c r="C132" t="s">
        <v>531</v>
      </c>
    </row>
    <row r="133" spans="1:3" ht="12.75">
      <c r="A133" t="s">
        <v>411</v>
      </c>
      <c r="B133" t="s">
        <v>53</v>
      </c>
      <c r="C133" t="s">
        <v>141</v>
      </c>
    </row>
    <row r="134" spans="1:3" ht="12.75">
      <c r="A134" t="s">
        <v>412</v>
      </c>
      <c r="B134" t="s">
        <v>54</v>
      </c>
      <c r="C134" t="s">
        <v>142</v>
      </c>
    </row>
    <row r="135" spans="1:3" ht="12.75">
      <c r="A135" t="s">
        <v>413</v>
      </c>
      <c r="B135" t="s">
        <v>55</v>
      </c>
      <c r="C135" t="s">
        <v>143</v>
      </c>
    </row>
    <row r="136" spans="1:3" ht="12.75">
      <c r="A136" t="s">
        <v>414</v>
      </c>
      <c r="B136" t="s">
        <v>56</v>
      </c>
      <c r="C136" t="s">
        <v>144</v>
      </c>
    </row>
    <row r="137" spans="1:3" ht="12.75">
      <c r="A137" t="s">
        <v>415</v>
      </c>
      <c r="B137" t="s">
        <v>57</v>
      </c>
      <c r="C137" t="s">
        <v>145</v>
      </c>
    </row>
    <row r="138" spans="1:3" ht="12.75">
      <c r="A138" t="s">
        <v>416</v>
      </c>
      <c r="B138" t="s">
        <v>58</v>
      </c>
      <c r="C138" t="s">
        <v>146</v>
      </c>
    </row>
    <row r="139" spans="1:3" ht="12.75">
      <c r="A139" t="s">
        <v>417</v>
      </c>
      <c r="B139" t="s">
        <v>305</v>
      </c>
      <c r="C139" t="s">
        <v>304</v>
      </c>
    </row>
    <row r="140" spans="1:3" ht="12.75">
      <c r="A140" s="408" t="s">
        <v>713</v>
      </c>
      <c r="B140" t="s">
        <v>709</v>
      </c>
      <c r="C140" t="s">
        <v>710</v>
      </c>
    </row>
    <row r="141" spans="1:3" ht="12.75">
      <c r="A141" t="s">
        <v>714</v>
      </c>
      <c r="B141" s="409" t="s">
        <v>711</v>
      </c>
      <c r="C141" s="409" t="s">
        <v>712</v>
      </c>
    </row>
    <row r="142" spans="1:3" ht="12.75">
      <c r="A142" t="s">
        <v>418</v>
      </c>
      <c r="B142" t="s">
        <v>187</v>
      </c>
      <c r="C142" t="s">
        <v>200</v>
      </c>
    </row>
    <row r="143" spans="1:3" ht="12.75">
      <c r="A143" t="s">
        <v>532</v>
      </c>
      <c r="B143" t="s">
        <v>223</v>
      </c>
      <c r="C143" t="s">
        <v>224</v>
      </c>
    </row>
    <row r="144" spans="1:3" ht="12.75">
      <c r="A144" t="s">
        <v>419</v>
      </c>
      <c r="B144" t="s">
        <v>188</v>
      </c>
      <c r="C144" t="s">
        <v>201</v>
      </c>
    </row>
    <row r="145" spans="1:3" ht="12.75">
      <c r="A145" t="s">
        <v>420</v>
      </c>
      <c r="B145" t="s">
        <v>233</v>
      </c>
      <c r="C145" t="s">
        <v>237</v>
      </c>
    </row>
    <row r="146" spans="1:3" ht="12.75">
      <c r="A146" t="s">
        <v>421</v>
      </c>
      <c r="B146" t="s">
        <v>232</v>
      </c>
      <c r="C146" t="s">
        <v>238</v>
      </c>
    </row>
    <row r="147" spans="1:3" ht="12.75">
      <c r="A147" t="s">
        <v>422</v>
      </c>
      <c r="B147" t="s">
        <v>59</v>
      </c>
      <c r="C147" t="s">
        <v>147</v>
      </c>
    </row>
    <row r="148" spans="1:3" ht="12.75">
      <c r="A148" t="s">
        <v>423</v>
      </c>
      <c r="B148" t="s">
        <v>60</v>
      </c>
      <c r="C148" t="s">
        <v>148</v>
      </c>
    </row>
    <row r="149" spans="1:3" ht="12.75">
      <c r="A149" t="s">
        <v>424</v>
      </c>
      <c r="B149" t="s">
        <v>61</v>
      </c>
      <c r="C149" t="s">
        <v>239</v>
      </c>
    </row>
    <row r="150" spans="1:3" ht="12.75">
      <c r="A150" t="s">
        <v>425</v>
      </c>
      <c r="B150" t="s">
        <v>62</v>
      </c>
      <c r="C150" t="s">
        <v>114</v>
      </c>
    </row>
    <row r="151" spans="1:3" ht="12.75">
      <c r="A151" t="s">
        <v>426</v>
      </c>
      <c r="B151" t="s">
        <v>63</v>
      </c>
      <c r="C151" t="s">
        <v>149</v>
      </c>
    </row>
    <row r="152" spans="1:3" ht="12.75">
      <c r="A152" t="s">
        <v>427</v>
      </c>
      <c r="B152" t="s">
        <v>264</v>
      </c>
      <c r="C152" t="s">
        <v>295</v>
      </c>
    </row>
    <row r="153" spans="1:3" ht="12.75">
      <c r="A153" t="s">
        <v>428</v>
      </c>
      <c r="B153" t="s">
        <v>306</v>
      </c>
      <c r="C153" t="s">
        <v>296</v>
      </c>
    </row>
    <row r="154" spans="1:3" ht="12.75">
      <c r="A154" t="s">
        <v>429</v>
      </c>
      <c r="B154" t="s">
        <v>307</v>
      </c>
      <c r="C154" t="s">
        <v>312</v>
      </c>
    </row>
    <row r="155" spans="1:3" ht="12.75">
      <c r="A155" t="s">
        <v>430</v>
      </c>
      <c r="B155" t="s">
        <v>268</v>
      </c>
      <c r="C155" t="s">
        <v>297</v>
      </c>
    </row>
    <row r="156" spans="1:3" ht="12.75">
      <c r="A156" t="s">
        <v>431</v>
      </c>
      <c r="B156" t="s">
        <v>269</v>
      </c>
      <c r="C156" t="s">
        <v>313</v>
      </c>
    </row>
    <row r="157" spans="1:3" ht="25.5">
      <c r="A157" t="s">
        <v>535</v>
      </c>
      <c r="B157" s="5" t="s">
        <v>539</v>
      </c>
      <c r="C157" s="5" t="s">
        <v>538</v>
      </c>
    </row>
    <row r="158" spans="1:3" ht="25.5">
      <c r="A158" t="s">
        <v>536</v>
      </c>
      <c r="B158" s="5" t="s">
        <v>540</v>
      </c>
      <c r="C158" s="5" t="s">
        <v>537</v>
      </c>
    </row>
    <row r="159" spans="1:3" ht="12.75">
      <c r="A159" t="s">
        <v>432</v>
      </c>
      <c r="B159" t="s">
        <v>533</v>
      </c>
      <c r="C159" t="s">
        <v>534</v>
      </c>
    </row>
    <row r="160" spans="1:3" ht="12.75">
      <c r="A160" t="s">
        <v>433</v>
      </c>
      <c r="B160" t="s">
        <v>271</v>
      </c>
      <c r="C160" t="s">
        <v>298</v>
      </c>
    </row>
    <row r="161" spans="1:3" ht="12.75">
      <c r="A161" t="s">
        <v>434</v>
      </c>
      <c r="B161" t="s">
        <v>228</v>
      </c>
      <c r="C161" t="s">
        <v>229</v>
      </c>
    </row>
    <row r="162" spans="1:3" ht="12.75">
      <c r="A162" t="s">
        <v>435</v>
      </c>
      <c r="B162" t="s">
        <v>272</v>
      </c>
      <c r="C162" t="s">
        <v>230</v>
      </c>
    </row>
    <row r="163" spans="1:3" ht="12.75">
      <c r="A163" t="s">
        <v>436</v>
      </c>
      <c r="B163" t="s">
        <v>308</v>
      </c>
      <c r="C163" t="s">
        <v>299</v>
      </c>
    </row>
    <row r="164" spans="1:3" ht="12.75">
      <c r="A164" t="s">
        <v>437</v>
      </c>
      <c r="B164" t="s">
        <v>273</v>
      </c>
      <c r="C164" t="s">
        <v>314</v>
      </c>
    </row>
    <row r="165" spans="1:3" ht="12.75">
      <c r="A165" t="s">
        <v>438</v>
      </c>
      <c r="B165" t="s">
        <v>309</v>
      </c>
      <c r="C165" t="s">
        <v>315</v>
      </c>
    </row>
    <row r="166" spans="1:3" ht="12.75">
      <c r="A166" t="s">
        <v>439</v>
      </c>
      <c r="B166" t="s">
        <v>310</v>
      </c>
      <c r="C166" t="s">
        <v>316</v>
      </c>
    </row>
    <row r="167" spans="1:3" ht="12.75">
      <c r="A167" t="s">
        <v>440</v>
      </c>
      <c r="B167" t="s">
        <v>311</v>
      </c>
      <c r="C167" t="s">
        <v>317</v>
      </c>
    </row>
    <row r="168" spans="1:3" ht="12.75">
      <c r="A168" t="s">
        <v>441</v>
      </c>
      <c r="B168" t="s">
        <v>278</v>
      </c>
      <c r="C168" t="s">
        <v>318</v>
      </c>
    </row>
    <row r="169" spans="1:3" ht="12.75">
      <c r="A169" t="s">
        <v>442</v>
      </c>
      <c r="B169" t="s">
        <v>64</v>
      </c>
      <c r="C169" t="s">
        <v>150</v>
      </c>
    </row>
    <row r="170" spans="1:3" ht="12.75">
      <c r="A170" t="s">
        <v>443</v>
      </c>
      <c r="B170" t="s">
        <v>65</v>
      </c>
      <c r="C170" t="s">
        <v>151</v>
      </c>
    </row>
    <row r="171" spans="1:3" ht="12.75">
      <c r="A171" t="s">
        <v>553</v>
      </c>
      <c r="B171" t="s">
        <v>213</v>
      </c>
      <c r="C171" t="s">
        <v>217</v>
      </c>
    </row>
    <row r="172" spans="1:3" ht="12.75">
      <c r="A172" t="s">
        <v>554</v>
      </c>
      <c r="B172" t="s">
        <v>214</v>
      </c>
      <c r="C172" t="s">
        <v>218</v>
      </c>
    </row>
    <row r="173" spans="1:3" ht="12.75">
      <c r="A173" t="s">
        <v>729</v>
      </c>
      <c r="B173" s="470" t="s">
        <v>617</v>
      </c>
      <c r="C173" t="s">
        <v>727</v>
      </c>
    </row>
    <row r="174" spans="1:3" ht="12.75">
      <c r="A174" t="s">
        <v>444</v>
      </c>
      <c r="B174" t="s">
        <v>66</v>
      </c>
      <c r="C174" t="s">
        <v>152</v>
      </c>
    </row>
    <row r="175" spans="1:3" ht="12.75">
      <c r="A175" t="s">
        <v>582</v>
      </c>
      <c r="B175" t="s">
        <v>588</v>
      </c>
      <c r="C175" t="s">
        <v>732</v>
      </c>
    </row>
    <row r="176" spans="1:3" ht="12.75">
      <c r="A176" t="s">
        <v>445</v>
      </c>
      <c r="B176" t="s">
        <v>67</v>
      </c>
      <c r="C176" t="s">
        <v>153</v>
      </c>
    </row>
    <row r="177" spans="1:3" ht="12.75">
      <c r="A177" t="s">
        <v>583</v>
      </c>
      <c r="B177" t="s">
        <v>589</v>
      </c>
      <c r="C177" t="s">
        <v>730</v>
      </c>
    </row>
    <row r="178" spans="1:3" ht="12.75">
      <c r="A178" t="s">
        <v>446</v>
      </c>
      <c r="B178" t="s">
        <v>68</v>
      </c>
      <c r="C178" t="s">
        <v>154</v>
      </c>
    </row>
    <row r="179" spans="1:3" ht="12.75">
      <c r="A179" t="s">
        <v>584</v>
      </c>
      <c r="B179" t="s">
        <v>590</v>
      </c>
      <c r="C179" t="s">
        <v>731</v>
      </c>
    </row>
    <row r="180" spans="1:3" ht="12.75">
      <c r="A180" t="s">
        <v>447</v>
      </c>
      <c r="B180" t="s">
        <v>69</v>
      </c>
      <c r="C180" t="s">
        <v>155</v>
      </c>
    </row>
    <row r="181" spans="1:3" ht="12.75">
      <c r="A181" t="s">
        <v>448</v>
      </c>
      <c r="B181" t="s">
        <v>70</v>
      </c>
      <c r="C181" t="s">
        <v>240</v>
      </c>
    </row>
    <row r="182" spans="1:3" ht="12.75">
      <c r="A182" t="s">
        <v>472</v>
      </c>
      <c r="B182" t="s">
        <v>480</v>
      </c>
      <c r="C182" t="s">
        <v>485</v>
      </c>
    </row>
    <row r="183" spans="1:3" ht="12.75">
      <c r="A183" t="s">
        <v>587</v>
      </c>
      <c r="B183" t="s">
        <v>588</v>
      </c>
      <c r="C183" t="s">
        <v>732</v>
      </c>
    </row>
    <row r="184" spans="1:3" ht="12.75">
      <c r="A184" t="s">
        <v>449</v>
      </c>
      <c r="B184" t="s">
        <v>234</v>
      </c>
      <c r="C184" t="s">
        <v>241</v>
      </c>
    </row>
    <row r="185" spans="1:3" ht="12.75">
      <c r="A185" t="s">
        <v>473</v>
      </c>
      <c r="B185" t="s">
        <v>481</v>
      </c>
      <c r="C185" t="s">
        <v>484</v>
      </c>
    </row>
    <row r="186" spans="1:3" ht="12.75">
      <c r="A186" t="s">
        <v>585</v>
      </c>
      <c r="B186" t="s">
        <v>589</v>
      </c>
      <c r="C186" t="s">
        <v>730</v>
      </c>
    </row>
    <row r="187" spans="1:3" ht="12.75">
      <c r="A187" t="s">
        <v>450</v>
      </c>
      <c r="B187" t="s">
        <v>71</v>
      </c>
      <c r="C187" t="s">
        <v>202</v>
      </c>
    </row>
    <row r="188" spans="1:3" ht="12.75">
      <c r="A188" t="s">
        <v>474</v>
      </c>
      <c r="B188" t="s">
        <v>482</v>
      </c>
      <c r="C188" t="s">
        <v>483</v>
      </c>
    </row>
    <row r="189" spans="1:3" ht="12.75">
      <c r="A189" t="s">
        <v>586</v>
      </c>
      <c r="B189" t="s">
        <v>590</v>
      </c>
      <c r="C189" t="s">
        <v>731</v>
      </c>
    </row>
    <row r="190" spans="1:3" ht="12.75">
      <c r="A190" t="s">
        <v>451</v>
      </c>
      <c r="B190" t="s">
        <v>280</v>
      </c>
      <c r="C190" t="s">
        <v>300</v>
      </c>
    </row>
    <row r="191" spans="1:3" ht="12.75">
      <c r="A191" t="s">
        <v>452</v>
      </c>
      <c r="B191" t="s">
        <v>281</v>
      </c>
      <c r="C191" t="s">
        <v>156</v>
      </c>
    </row>
    <row r="192" spans="1:3" ht="12.75">
      <c r="A192" t="s">
        <v>453</v>
      </c>
      <c r="B192" t="s">
        <v>566</v>
      </c>
      <c r="C192" t="s">
        <v>319</v>
      </c>
    </row>
    <row r="193" spans="1:3" ht="12.75">
      <c r="A193" t="s">
        <v>728</v>
      </c>
      <c r="B193" s="470" t="s">
        <v>617</v>
      </c>
      <c r="C193" t="s">
        <v>727</v>
      </c>
    </row>
    <row r="194" spans="1:3" ht="12.75">
      <c r="A194" t="s">
        <v>454</v>
      </c>
      <c r="B194" t="s">
        <v>72</v>
      </c>
      <c r="C194" t="s">
        <v>157</v>
      </c>
    </row>
    <row r="195" spans="1:3" ht="12.75">
      <c r="A195" t="s">
        <v>563</v>
      </c>
      <c r="B195" t="s">
        <v>588</v>
      </c>
      <c r="C195" t="s">
        <v>732</v>
      </c>
    </row>
    <row r="196" spans="1:3" ht="12.75">
      <c r="A196" t="s">
        <v>455</v>
      </c>
      <c r="B196" t="s">
        <v>73</v>
      </c>
      <c r="C196" t="s">
        <v>158</v>
      </c>
    </row>
    <row r="197" spans="1:3" ht="12.75">
      <c r="A197" t="s">
        <v>562</v>
      </c>
      <c r="B197" t="s">
        <v>588</v>
      </c>
      <c r="C197" t="s">
        <v>732</v>
      </c>
    </row>
    <row r="198" spans="1:3" ht="12.75">
      <c r="A198" t="s">
        <v>456</v>
      </c>
      <c r="B198" t="s">
        <v>76</v>
      </c>
      <c r="C198" t="s">
        <v>162</v>
      </c>
    </row>
    <row r="199" spans="1:3" ht="12.75">
      <c r="A199" t="s">
        <v>561</v>
      </c>
      <c r="B199" t="s">
        <v>588</v>
      </c>
      <c r="C199" t="s">
        <v>732</v>
      </c>
    </row>
    <row r="200" spans="1:3" ht="12.75">
      <c r="A200" t="s">
        <v>457</v>
      </c>
      <c r="B200" t="s">
        <v>75</v>
      </c>
      <c r="C200" t="s">
        <v>161</v>
      </c>
    </row>
    <row r="201" spans="1:3" ht="12.75">
      <c r="A201" t="s">
        <v>560</v>
      </c>
      <c r="B201" t="s">
        <v>588</v>
      </c>
      <c r="C201" t="s">
        <v>485</v>
      </c>
    </row>
    <row r="202" spans="1:3" ht="12.75">
      <c r="A202" t="s">
        <v>458</v>
      </c>
      <c r="B202" t="s">
        <v>567</v>
      </c>
      <c r="C202" t="s">
        <v>320</v>
      </c>
    </row>
    <row r="203" spans="1:3" ht="12.75">
      <c r="A203" t="s">
        <v>459</v>
      </c>
      <c r="B203" t="s">
        <v>282</v>
      </c>
      <c r="C203" t="s">
        <v>301</v>
      </c>
    </row>
    <row r="204" spans="1:3" ht="12.75">
      <c r="A204" t="s">
        <v>559</v>
      </c>
      <c r="B204" t="s">
        <v>589</v>
      </c>
      <c r="C204" t="s">
        <v>730</v>
      </c>
    </row>
    <row r="205" spans="1:3" ht="12.75">
      <c r="A205" t="s">
        <v>460</v>
      </c>
      <c r="B205" t="s">
        <v>279</v>
      </c>
      <c r="C205" t="s">
        <v>159</v>
      </c>
    </row>
    <row r="206" spans="1:3" ht="12.75">
      <c r="A206" t="s">
        <v>558</v>
      </c>
      <c r="B206" t="s">
        <v>589</v>
      </c>
      <c r="C206" t="s">
        <v>730</v>
      </c>
    </row>
    <row r="207" spans="1:3" ht="12.75">
      <c r="A207" t="s">
        <v>461</v>
      </c>
      <c r="B207" t="s">
        <v>74</v>
      </c>
      <c r="C207" t="s">
        <v>160</v>
      </c>
    </row>
    <row r="208" spans="1:3" ht="12.75">
      <c r="A208" t="s">
        <v>557</v>
      </c>
      <c r="B208" t="s">
        <v>589</v>
      </c>
      <c r="C208" t="s">
        <v>730</v>
      </c>
    </row>
    <row r="209" spans="1:3" ht="12.75">
      <c r="A209" t="s">
        <v>462</v>
      </c>
      <c r="B209" t="s">
        <v>77</v>
      </c>
      <c r="C209" t="s">
        <v>163</v>
      </c>
    </row>
    <row r="210" spans="1:3" ht="12.75">
      <c r="A210" t="s">
        <v>556</v>
      </c>
      <c r="B210" t="s">
        <v>589</v>
      </c>
      <c r="C210" t="s">
        <v>730</v>
      </c>
    </row>
    <row r="211" spans="1:3" ht="12.75">
      <c r="A211" t="s">
        <v>463</v>
      </c>
      <c r="B211" t="s">
        <v>78</v>
      </c>
      <c r="C211" t="s">
        <v>164</v>
      </c>
    </row>
    <row r="212" spans="1:3" ht="12.75">
      <c r="A212" t="s">
        <v>464</v>
      </c>
      <c r="B212" t="s">
        <v>79</v>
      </c>
      <c r="C212" t="s">
        <v>165</v>
      </c>
    </row>
    <row r="213" spans="1:3" ht="12.75">
      <c r="A213" t="s">
        <v>465</v>
      </c>
      <c r="B213" t="s">
        <v>80</v>
      </c>
      <c r="C213" t="s">
        <v>166</v>
      </c>
    </row>
    <row r="214" spans="1:3" ht="51">
      <c r="A214" s="3" t="s">
        <v>478</v>
      </c>
      <c r="B214" s="2" t="s">
        <v>564</v>
      </c>
      <c r="C214" s="2" t="s">
        <v>565</v>
      </c>
    </row>
    <row r="215" spans="1:3" ht="25.5">
      <c r="A215" t="s">
        <v>576</v>
      </c>
      <c r="B215" s="5" t="s">
        <v>574</v>
      </c>
      <c r="C215" s="5" t="s">
        <v>575</v>
      </c>
    </row>
    <row r="216" spans="1:3" ht="25.5">
      <c r="A216" t="s">
        <v>577</v>
      </c>
      <c r="B216" s="5" t="s">
        <v>618</v>
      </c>
      <c r="C216" s="5" t="s">
        <v>619</v>
      </c>
    </row>
    <row r="217" spans="1:3" ht="12.75">
      <c r="A217" t="s">
        <v>578</v>
      </c>
      <c r="B217" t="s">
        <v>471</v>
      </c>
      <c r="C217" t="s">
        <v>477</v>
      </c>
    </row>
    <row r="218" spans="1:3" ht="12.75">
      <c r="A218" t="s">
        <v>466</v>
      </c>
      <c r="B218" t="s">
        <v>81</v>
      </c>
      <c r="C218" t="s">
        <v>167</v>
      </c>
    </row>
    <row r="219" spans="1:3" ht="12.75">
      <c r="A219" t="s">
        <v>579</v>
      </c>
      <c r="B219" t="s">
        <v>588</v>
      </c>
      <c r="C219" t="s">
        <v>732</v>
      </c>
    </row>
    <row r="220" spans="1:3" ht="12.75">
      <c r="A220" t="s">
        <v>580</v>
      </c>
      <c r="B220" t="s">
        <v>589</v>
      </c>
      <c r="C220" t="s">
        <v>730</v>
      </c>
    </row>
    <row r="221" spans="1:3" ht="12.75">
      <c r="A221" t="s">
        <v>467</v>
      </c>
      <c r="B221" t="s">
        <v>82</v>
      </c>
      <c r="C221" t="s">
        <v>168</v>
      </c>
    </row>
    <row r="222" spans="1:3" ht="12.75">
      <c r="A222" t="s">
        <v>555</v>
      </c>
      <c r="B222" t="s">
        <v>83</v>
      </c>
      <c r="C222" t="s">
        <v>98</v>
      </c>
    </row>
    <row r="223" spans="1:3" ht="12.75">
      <c r="A223" t="s">
        <v>581</v>
      </c>
      <c r="B223" t="s">
        <v>590</v>
      </c>
      <c r="C223" t="s">
        <v>731</v>
      </c>
    </row>
    <row r="224" spans="1:3" ht="12.75">
      <c r="A224" t="s">
        <v>468</v>
      </c>
      <c r="B224" t="s">
        <v>211</v>
      </c>
      <c r="C224" t="s">
        <v>215</v>
      </c>
    </row>
    <row r="225" spans="1:3" ht="12.75">
      <c r="A225" t="s">
        <v>469</v>
      </c>
      <c r="B225" t="s">
        <v>212</v>
      </c>
      <c r="C225" t="s">
        <v>216</v>
      </c>
    </row>
    <row r="226" spans="1:3" ht="12.75">
      <c r="A226" t="s">
        <v>470</v>
      </c>
      <c r="B226" t="s">
        <v>23</v>
      </c>
      <c r="C226" t="s">
        <v>117</v>
      </c>
    </row>
  </sheetData>
  <sheetProtection autoFilter="0"/>
  <conditionalFormatting sqref="B2:B6 B9:B13 B215:B227 B98:B102 B176 B104:B139 B20:B22 B24:B25 B39:B96 B27:B37 B142:B174 B178:B213 B18">
    <cfRule type="expression" priority="18" dxfId="0" stopIfTrue="1">
      <formula>IF(ISBLANK(C2),1,0)</formula>
    </cfRule>
  </conditionalFormatting>
  <conditionalFormatting sqref="B214">
    <cfRule type="expression" priority="17" dxfId="0" stopIfTrue="1">
      <formula>IF(ISBLANK(C214),1,0)</formula>
    </cfRule>
  </conditionalFormatting>
  <conditionalFormatting sqref="B7:B8">
    <cfRule type="expression" priority="15" dxfId="0" stopIfTrue="1">
      <formula>IF(ISBLANK(C7),1,0)</formula>
    </cfRule>
  </conditionalFormatting>
  <conditionalFormatting sqref="B97">
    <cfRule type="expression" priority="14" dxfId="0" stopIfTrue="1">
      <formula>IF(ISBLANK(C97),1,0)</formula>
    </cfRule>
  </conditionalFormatting>
  <conditionalFormatting sqref="B175">
    <cfRule type="expression" priority="12" dxfId="0" stopIfTrue="1">
      <formula>IF(ISBLANK(C175),1,0)</formula>
    </cfRule>
  </conditionalFormatting>
  <conditionalFormatting sqref="B177">
    <cfRule type="expression" priority="11" dxfId="0" stopIfTrue="1">
      <formula>IF(ISBLANK(C177),1,0)</formula>
    </cfRule>
  </conditionalFormatting>
  <conditionalFormatting sqref="B103">
    <cfRule type="expression" priority="10" dxfId="0" stopIfTrue="1">
      <formula>IF(ISBLANK(C103),1,0)</formula>
    </cfRule>
  </conditionalFormatting>
  <conditionalFormatting sqref="B19">
    <cfRule type="expression" priority="9" dxfId="0" stopIfTrue="1">
      <formula>IF(ISBLANK(C19),1,0)</formula>
    </cfRule>
  </conditionalFormatting>
  <conditionalFormatting sqref="B38">
    <cfRule type="expression" priority="6" dxfId="0" stopIfTrue="1">
      <formula>IF(ISBLANK(C38),1,0)</formula>
    </cfRule>
  </conditionalFormatting>
  <conditionalFormatting sqref="B23">
    <cfRule type="expression" priority="5" dxfId="0" stopIfTrue="1">
      <formula>IF(ISBLANK(C23),1,0)</formula>
    </cfRule>
  </conditionalFormatting>
  <conditionalFormatting sqref="B26">
    <cfRule type="expression" priority="4" dxfId="0" stopIfTrue="1">
      <formula>IF(ISBLANK(C26),1,0)</formula>
    </cfRule>
  </conditionalFormatting>
  <conditionalFormatting sqref="B140">
    <cfRule type="expression" priority="3" dxfId="0" stopIfTrue="1">
      <formula>IF(ISBLANK(C140),1,0)</formula>
    </cfRule>
  </conditionalFormatting>
  <conditionalFormatting sqref="B141">
    <cfRule type="expression" priority="2" dxfId="0" stopIfTrue="1">
      <formula>IF(ISBLANK(C141),1,0)</formula>
    </cfRule>
  </conditionalFormatting>
  <conditionalFormatting sqref="B14:B17">
    <cfRule type="expression" priority="1" dxfId="0" stopIfTrue="1">
      <formula>IF(ISBLANK(C14),1,0)</formula>
    </cfRule>
  </conditionalFormatting>
  <printOptions/>
  <pageMargins left="0.2755905511811024" right="0.15748031496062992" top="0.39" bottom="0.5118110236220472" header="0.16" footer="0.2755905511811024"/>
  <pageSetup horizontalDpi="600" verticalDpi="600" orientation="portrait" paperSize="8" scale="65" r:id="rId1"/>
  <headerFooter>
    <oddHeader>&amp;L&amp;"Arial,Fett"&amp;12Betriebsrechnung berufliche Vorsorge 2008&amp;ROffenlegung gegenüber den versicherten Vorsorgeeinrichtungen</oddHeader>
    <oddFooter>&amp;LZUSAMMENZUG pro Lebensversicherer mit beruflicher Vorsorge&amp;R&amp;P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Schmid</dc:creator>
  <cp:keywords/>
  <dc:description/>
  <cp:lastModifiedBy>Baumann Harry</cp:lastModifiedBy>
  <cp:lastPrinted>2015-06-17T09:15:33Z</cp:lastPrinted>
  <dcterms:created xsi:type="dcterms:W3CDTF">2009-07-16T15:50:58Z</dcterms:created>
  <dcterms:modified xsi:type="dcterms:W3CDTF">2017-11-23T08:56:50Z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MP_InheritedTags">
    <vt:lpwstr/>
  </property>
  <property fmtid="{D5CDD505-2E9C-101B-9397-08002B2CF9AE}" pid="6" name="MP_UserTags">
    <vt:lpwstr/>
  </property>
  <property fmtid="{D5CDD505-2E9C-101B-9397-08002B2CF9AE}" pid="7" name="_NewReviewCycle">
    <vt:lpwstr/>
  </property>
  <property fmtid="{D5CDD505-2E9C-101B-9397-08002B2CF9AE}" pid="8" name="Topic_Note">
    <vt:lpwstr/>
  </property>
  <property fmtid="{D5CDD505-2E9C-101B-9397-08002B2CF9AE}" pid="9" name="RetentionPeriod">
    <vt:lpwstr>10</vt:lpwstr>
  </property>
  <property fmtid="{D5CDD505-2E9C-101B-9397-08002B2CF9AE}" pid="10" name="Reference">
    <vt:lpwstr>6001-T-2-10844 - 4-02.9 Verschiedenes</vt:lpwstr>
  </property>
  <property fmtid="{D5CDD505-2E9C-101B-9397-08002B2CF9AE}" pid="11" name="ToBeArchived">
    <vt:lpwstr>Nein</vt:lpwstr>
  </property>
  <property fmtid="{D5CDD505-2E9C-101B-9397-08002B2CF9AE}" pid="12" name="SeqenceNumber">
    <vt:lpwstr/>
  </property>
  <property fmtid="{D5CDD505-2E9C-101B-9397-08002B2CF9AE}" pid="13" name="OU_Note">
    <vt:lpwstr>Fachgebiet Leben|32f91574-68dc-4085-aa07-5e2b08b1eea7</vt:lpwstr>
  </property>
  <property fmtid="{D5CDD505-2E9C-101B-9397-08002B2CF9AE}" pid="14" name="OSP_Note">
    <vt:lpwstr>4-02.9 Verschiedenes|b7add63a-7a8a-4b8a-bfff-6c9ce2cbce07</vt:lpwstr>
  </property>
  <property fmtid="{D5CDD505-2E9C-101B-9397-08002B2CF9AE}" pid="15" name="AgendaItemGUID">
    <vt:lpwstr/>
  </property>
  <property fmtid="{D5CDD505-2E9C-101B-9397-08002B2CF9AE}" pid="16" name="OSP">
    <vt:lpwstr>10</vt:lpwstr>
  </property>
  <property fmtid="{D5CDD505-2E9C-101B-9397-08002B2CF9AE}" pid="17" name="OU">
    <vt:lpwstr>2</vt:lpwstr>
  </property>
  <property fmtid="{D5CDD505-2E9C-101B-9397-08002B2CF9AE}" pid="18" name="_docset_NoMedatataSyncRequired">
    <vt:lpwstr>False</vt:lpwstr>
  </property>
  <property fmtid="{D5CDD505-2E9C-101B-9397-08002B2CF9AE}" pid="19" name="DossierStatus_Note">
    <vt:lpwstr/>
  </property>
  <property fmtid="{D5CDD505-2E9C-101B-9397-08002B2CF9AE}" pid="20" name="DocumentDate">
    <vt:lpwstr>2015-09-03T12:56:14Z</vt:lpwstr>
  </property>
  <property fmtid="{D5CDD505-2E9C-101B-9397-08002B2CF9AE}" pid="21" name="InternalWorkItem">
    <vt:lpwstr/>
  </property>
</Properties>
</file>