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DE/"/>
    </mc:Choice>
  </mc:AlternateContent>
  <bookViews>
    <workbookView xWindow="0" yWindow="0" windowWidth="15630" windowHeight="5025"/>
  </bookViews>
  <sheets>
    <sheet name="Allg. Enforcementstatistiken" sheetId="1" r:id="rId1"/>
  </sheets>
  <calcPr calcId="162913"/>
  <customWorkbookViews>
    <customWorkbookView name="Häuptli Michael - Persönliche Ansicht" guid="{30141741-0109-43F0-9D23-8CB651C7B20B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0" i="1" l="1"/>
  <c r="B209" i="1" l="1"/>
  <c r="B196" i="1" l="1"/>
  <c r="B188" i="1"/>
  <c r="B161" i="1" l="1"/>
  <c r="B141" i="1" l="1"/>
  <c r="B142" i="1"/>
  <c r="B143" i="1"/>
  <c r="B148" i="1"/>
  <c r="B149" i="1"/>
  <c r="B146" i="1"/>
  <c r="B145" i="1"/>
  <c r="B144" i="1"/>
  <c r="B139" i="1"/>
  <c r="B147" i="1"/>
  <c r="B140" i="1"/>
  <c r="B150" i="1"/>
  <c r="B151" i="1"/>
  <c r="B134" i="1" l="1"/>
  <c r="B113" i="1" l="1"/>
  <c r="B111" i="1"/>
  <c r="B110" i="1"/>
  <c r="B114" i="1" s="1"/>
  <c r="B112" i="1"/>
  <c r="B95" i="1" l="1"/>
  <c r="B105" i="1" s="1"/>
  <c r="B85" i="1"/>
  <c r="B16" i="1" l="1"/>
  <c r="B17" i="1" l="1"/>
  <c r="H203" i="1" l="1"/>
  <c r="G203" i="1"/>
  <c r="F203" i="1"/>
  <c r="E203" i="1"/>
  <c r="D203" i="1"/>
  <c r="C203" i="1"/>
  <c r="B203" i="1"/>
  <c r="H173" i="1"/>
  <c r="G173" i="1"/>
  <c r="F173" i="1"/>
  <c r="E173" i="1"/>
  <c r="D173" i="1"/>
  <c r="C173" i="1"/>
  <c r="B173" i="1"/>
  <c r="H158" i="1"/>
  <c r="G158" i="1"/>
  <c r="F158" i="1"/>
  <c r="E158" i="1"/>
  <c r="D158" i="1"/>
  <c r="C158" i="1"/>
  <c r="B158" i="1"/>
  <c r="H136" i="1"/>
  <c r="G136" i="1"/>
  <c r="F136" i="1"/>
  <c r="E136" i="1"/>
  <c r="D136" i="1"/>
  <c r="C136" i="1"/>
  <c r="B136" i="1"/>
  <c r="H121" i="1"/>
  <c r="G121" i="1"/>
  <c r="F121" i="1"/>
  <c r="E121" i="1"/>
  <c r="D121" i="1"/>
  <c r="C121" i="1"/>
  <c r="B121" i="1"/>
  <c r="H107" i="1"/>
  <c r="G107" i="1"/>
  <c r="F107" i="1"/>
  <c r="E107" i="1"/>
  <c r="D107" i="1"/>
  <c r="C107" i="1"/>
  <c r="B107" i="1"/>
  <c r="H92" i="1"/>
  <c r="G92" i="1"/>
  <c r="F92" i="1"/>
  <c r="E92" i="1"/>
  <c r="D92" i="1"/>
  <c r="C92" i="1"/>
  <c r="B92" i="1"/>
  <c r="H66" i="1"/>
  <c r="G66" i="1"/>
  <c r="F66" i="1"/>
  <c r="E66" i="1"/>
  <c r="D66" i="1"/>
  <c r="C66" i="1"/>
  <c r="B66" i="1"/>
  <c r="H35" i="1"/>
  <c r="G35" i="1"/>
  <c r="F35" i="1"/>
  <c r="E35" i="1"/>
  <c r="D35" i="1"/>
  <c r="C35" i="1"/>
  <c r="B35" i="1"/>
  <c r="B19" i="1"/>
  <c r="E209" i="1" l="1"/>
  <c r="D209" i="1"/>
  <c r="C209" i="1"/>
  <c r="H196" i="1"/>
  <c r="G196" i="1"/>
  <c r="F196" i="1"/>
  <c r="E196" i="1"/>
  <c r="D196" i="1"/>
  <c r="C196" i="1"/>
  <c r="H190" i="1"/>
  <c r="G190" i="1"/>
  <c r="F190" i="1"/>
  <c r="E190" i="1"/>
  <c r="D190" i="1"/>
  <c r="C190" i="1"/>
  <c r="H188" i="1"/>
  <c r="G188" i="1"/>
  <c r="F188" i="1"/>
  <c r="E188" i="1"/>
  <c r="D188" i="1"/>
  <c r="C188" i="1"/>
  <c r="H151" i="1"/>
  <c r="G151" i="1"/>
  <c r="F151" i="1"/>
  <c r="E151" i="1"/>
  <c r="D151" i="1"/>
  <c r="C151" i="1"/>
  <c r="H134" i="1"/>
  <c r="G134" i="1"/>
  <c r="F134" i="1"/>
  <c r="E134" i="1"/>
  <c r="D134" i="1"/>
  <c r="C134" i="1"/>
  <c r="H114" i="1"/>
  <c r="G114" i="1"/>
  <c r="F114" i="1"/>
  <c r="E114" i="1"/>
  <c r="D114" i="1"/>
  <c r="C114" i="1"/>
  <c r="H95" i="1"/>
  <c r="H105" i="1" s="1"/>
  <c r="G95" i="1"/>
  <c r="G105" i="1" s="1"/>
  <c r="F95" i="1"/>
  <c r="F105" i="1" s="1"/>
  <c r="E95" i="1"/>
  <c r="E105" i="1" s="1"/>
  <c r="D95" i="1"/>
  <c r="D105" i="1" s="1"/>
  <c r="C105" i="1"/>
  <c r="H19" i="1"/>
  <c r="G19" i="1"/>
  <c r="F19" i="1"/>
  <c r="E19" i="1"/>
  <c r="D19" i="1"/>
  <c r="C19" i="1"/>
  <c r="H17" i="1"/>
  <c r="G17" i="1"/>
  <c r="F17" i="1"/>
  <c r="E17" i="1"/>
  <c r="D17" i="1"/>
  <c r="C17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10"/>
            <color indexed="81"/>
            <rFont val="Arial"/>
            <family val="2"/>
          </rPr>
          <t>Aufgrund nachträglicher Änderungen oder Anpassungen der Zählweise könne die Zahlen des Statistikteils von denjenigen des letztjährigen Berichts abweichen.</t>
        </r>
      </text>
    </comment>
    <comment ref="A201" authorId="0" shapeId="0">
      <text>
        <r>
          <rPr>
            <sz val="10"/>
            <color indexed="81"/>
            <rFont val="Arial"/>
            <family val="2"/>
          </rPr>
          <t>Als eine Meldung wurde jeweils die Mitteilung einer beabsichtigten Übermittlung gezählt. Dies unabhängig davon, ob – wie in der Praxis häufig der Fall – in einem Schreiben die Übermittlung von mehreren verschiedenen Berichten/Dokumenten/Sachverhalten angekündigt wurde.</t>
        </r>
      </text>
    </comment>
  </commentList>
</comments>
</file>

<file path=xl/sharedStrings.xml><?xml version="1.0" encoding="utf-8"?>
<sst xmlns="http://schemas.openxmlformats.org/spreadsheetml/2006/main" count="180" uniqueCount="108">
  <si>
    <t>Allgemeine Enforcementstatistiken</t>
  </si>
  <si>
    <t>Abgeschlossene Enforcementgeschäfte</t>
  </si>
  <si>
    <t>Abgeschlossene Geschäfte</t>
  </si>
  <si>
    <t>Abklärungen bewilligter Bereich</t>
  </si>
  <si>
    <t>Abklärungen unerlaubt tätige Finanzmarktanbieter</t>
  </si>
  <si>
    <t>Abklärungen Marktaufsicht</t>
  </si>
  <si>
    <t>Offenlegungen</t>
  </si>
  <si>
    <t>Übernahmeverfahren</t>
  </si>
  <si>
    <t>Enforcementverfahren (ohne Amtshilfeverfahren)</t>
  </si>
  <si>
    <t>Amtshilfegesuche ausländischer Aufsichtsbehörden</t>
  </si>
  <si>
    <t>TOTAL</t>
  </si>
  <si>
    <t>Dauer der abgeschlossenen Geschäfte in Monaten</t>
  </si>
  <si>
    <t>Median</t>
  </si>
  <si>
    <t>Abklärungen</t>
  </si>
  <si>
    <t>Abgeschlossene Abklärungen nach Thema</t>
  </si>
  <si>
    <t>Auswahl an Themen, mehrere Themen je Abklärung möglich</t>
  </si>
  <si>
    <t>Bewilligter Bereich</t>
  </si>
  <si>
    <t>Bewilligungsgesuche</t>
  </si>
  <si>
    <t>Verantwortlichkeit natürlicher Personen</t>
  </si>
  <si>
    <t>Organisation</t>
  </si>
  <si>
    <t>Sorgfaltspflichten nach GwG</t>
  </si>
  <si>
    <t>Unerlaubte Tätigkeit</t>
  </si>
  <si>
    <t>Entgegennahme von Publikumseinlagen ohne Bewilligung / Fintech-Geschäftsmodelle</t>
  </si>
  <si>
    <t>Verwendung Begriff «Bank» etc.</t>
  </si>
  <si>
    <t>Finanzintermediär ohne Bewilligung / SRO-Anschluss / Fintech-Geschäftsmodelle</t>
  </si>
  <si>
    <t>Schweizerische kollektive Kapitalanlagen ohne Bewilligung</t>
  </si>
  <si>
    <t>Versicherungstätigkeit ohne Bewilligung</t>
  </si>
  <si>
    <t>Marktaufsicht</t>
  </si>
  <si>
    <t>Insiderhandel</t>
  </si>
  <si>
    <t>Marktmanipulation</t>
  </si>
  <si>
    <t>Empfehlung</t>
  </si>
  <si>
    <t>Meldepflichtverletzung</t>
  </si>
  <si>
    <t>Abgeschlossene Abklärungen nach Art der Betroffenen</t>
  </si>
  <si>
    <t>Auswahl an Betroffenen, mehrere Betroffene je Abklärung möglich</t>
  </si>
  <si>
    <t>DUFI</t>
  </si>
  <si>
    <t>Versicherungsunternehmen</t>
  </si>
  <si>
    <t>Asset Manager (Vermögensverwalter schweizerischer kollektiver Kapitalanlagen)</t>
  </si>
  <si>
    <t>Natürliche Personen</t>
  </si>
  <si>
    <t>Juristische Personen</t>
  </si>
  <si>
    <t>Investoren</t>
  </si>
  <si>
    <t>Enforcementverfahren</t>
  </si>
  <si>
    <t>Abgeschlossene Enforcementverfahren nach Bereich</t>
  </si>
  <si>
    <t>ohne Amtshilfeverfahren</t>
  </si>
  <si>
    <t xml:space="preserve">   – davon Versicherungstätigkeit</t>
  </si>
  <si>
    <t xml:space="preserve">   – davon Aufnahmeprüfung Versicherungsvermittler</t>
  </si>
  <si>
    <t xml:space="preserve">   – davon DUFI</t>
  </si>
  <si>
    <t xml:space="preserve">   – davon Bewilligte nach KAG</t>
  </si>
  <si>
    <t xml:space="preserve">   – davon ausländische kollektive Kapitalanlagen</t>
  </si>
  <si>
    <t xml:space="preserve">   – davon Marktaufsicht</t>
  </si>
  <si>
    <t xml:space="preserve">   – davon andere</t>
  </si>
  <si>
    <t>Unerlaubter Bereich</t>
  </si>
  <si>
    <t>Von abgeschlossenen Enforcementverfahren betroffene Parteien</t>
  </si>
  <si>
    <t>ohne Amtshilfeverfahren, mehrere betroffene Parteien je Verfahren möglich</t>
  </si>
  <si>
    <t>Juristische Personen im bewilligten Bereich</t>
  </si>
  <si>
    <t>n/a</t>
  </si>
  <si>
    <t>Natürliche Personen im bewilligten Bereich</t>
  </si>
  <si>
    <t>Juristische Personen im unerlaubt tätigen Bereich</t>
  </si>
  <si>
    <t>Natürliche Personen im unerlaubt tätigen Bereich</t>
  </si>
  <si>
    <t>Internationale Amtshilfe</t>
  </si>
  <si>
    <t>Abgeschlossene Amtshilfegesuche nach Themen (Amtshilfeleistung)</t>
  </si>
  <si>
    <t>je nach Gesuch mehrere Themen möglich</t>
  </si>
  <si>
    <t>Marktmissbrauch</t>
  </si>
  <si>
    <t>Bank</t>
  </si>
  <si>
    <t>Versicherung</t>
  </si>
  <si>
    <t>Märkte</t>
  </si>
  <si>
    <t>Fit &amp; Proper</t>
  </si>
  <si>
    <t>Weiterleitungsverfahren</t>
  </si>
  <si>
    <t>Allgemeine Anfragen</t>
  </si>
  <si>
    <t>Abklärungen Art. 271 StGB</t>
  </si>
  <si>
    <t>Abklärungen Art. 4quinquies BankG</t>
  </si>
  <si>
    <t>Andere</t>
  </si>
  <si>
    <t>-</t>
  </si>
  <si>
    <t>Abgeschlossene Amtshilfegesuche nach Land (Amtshilfeleistung)</t>
  </si>
  <si>
    <t>Frankreich</t>
  </si>
  <si>
    <t>Deutschland</t>
  </si>
  <si>
    <t>USA</t>
  </si>
  <si>
    <t>Vereinigtes Königreich</t>
  </si>
  <si>
    <t>Österreich</t>
  </si>
  <si>
    <t>Italien</t>
  </si>
  <si>
    <t>Kanada</t>
  </si>
  <si>
    <t>Liechtenstein</t>
  </si>
  <si>
    <t>Übrige europäische Behörden: EU</t>
  </si>
  <si>
    <t>Übrige europäische Behörden: nicht EU</t>
  </si>
  <si>
    <t>Naher Osten, amerikanische, ozeanische, asiatische Behörden</t>
  </si>
  <si>
    <t xml:space="preserve">Afrikanische Behörden </t>
  </si>
  <si>
    <t>Amtshilfegesuche von ausländischen Behörden</t>
  </si>
  <si>
    <t>Kundenverfahren</t>
  </si>
  <si>
    <t>Notifizierte Kunden</t>
  </si>
  <si>
    <t>Erlassene Verfügungen</t>
  </si>
  <si>
    <t>Verfügungen angefochten vor BVGer</t>
  </si>
  <si>
    <t>Entscheide BVGer zugunsten FINMA</t>
  </si>
  <si>
    <t>Entscheide BVGer zugunsten Beschwerdepartei</t>
  </si>
  <si>
    <t>Übermittlungen ohne vorgängige Information der Betroffenen gemäss Art. 42a Abs. 4 FINMAG</t>
  </si>
  <si>
    <t>Amtshilfebegehren der FINMA mit eigenen Enforcementaktivitäten</t>
  </si>
  <si>
    <t>Amtshilfebegehren der FINMA mit eigenen Enforcementverfahren nach Land (Amtshilfeersuchen)</t>
  </si>
  <si>
    <t>Übrige europäische Behörden: EU-Länder</t>
  </si>
  <si>
    <t>Übrige europäische Behörden: Nicht-EU-Länder</t>
  </si>
  <si>
    <t>Themen der entsprechenden Enforcementaktivitäten</t>
  </si>
  <si>
    <t>Meldungen nach Art. 42c Abs. 3 FINMAG (Direktübermittlung durch Beafsichtigte)</t>
  </si>
  <si>
    <t>Meldungen gemäss Art. 42c Abs. 3 FINMAG</t>
  </si>
  <si>
    <t>Banken</t>
  </si>
  <si>
    <t>Versicherungen</t>
  </si>
  <si>
    <t>Übrige Geschäftsbereiche</t>
  </si>
  <si>
    <t xml:space="preserve">   – davon mit Verzicht auf zukünftige Meldungen von gleichartigen Übermittlungen (FINMA-Rundschreiben 17/06, Rz. 69)</t>
  </si>
  <si>
    <t xml:space="preserve">   – davon mit Vorbehalt der Amtshilfe durch die FINMA 
(Art. 42c Abs. 4 FINMAG)</t>
  </si>
  <si>
    <t>Bank / Wertpapierhäuser</t>
  </si>
  <si>
    <t xml:space="preserve">   – davon Banktätigkeit / Wertpapierhandel</t>
  </si>
  <si>
    <t>Wertpapierhandel ohne Bewilligung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</si>
</sst>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3" applyFont="0">
      <alignment horizontal="right"/>
    </xf>
  </cellStyleXfs>
  <cellXfs count="62">
    <xf numFmtId="0" fontId="0" fillId="0" borderId="0" xfId="0"/>
    <xf numFmtId="0" fontId="11" fillId="0" borderId="0" xfId="0" applyFont="1"/>
    <xf numFmtId="0" fontId="8" fillId="0" borderId="0" xfId="1" applyFont="1" applyBorder="1" applyAlignment="1">
      <alignment wrapText="1"/>
    </xf>
    <xf numFmtId="0" fontId="14" fillId="0" borderId="0" xfId="3" applyFont="1" applyAlignment="1">
      <alignment wrapText="1"/>
    </xf>
    <xf numFmtId="0" fontId="14" fillId="2" borderId="0" xfId="4" applyFont="1" applyFill="1"/>
    <xf numFmtId="0" fontId="14" fillId="0" borderId="0" xfId="4" applyFont="1"/>
    <xf numFmtId="3" fontId="12" fillId="0" borderId="4" xfId="2" applyNumberFormat="1" applyFont="1" applyBorder="1" applyAlignment="1">
      <alignment wrapText="1"/>
    </xf>
    <xf numFmtId="3" fontId="12" fillId="2" borderId="4" xfId="2" applyNumberFormat="1" applyFont="1" applyFill="1" applyBorder="1" applyAlignment="1">
      <alignment horizontal="right"/>
    </xf>
    <xf numFmtId="3" fontId="12" fillId="0" borderId="4" xfId="2" applyNumberFormat="1" applyFont="1" applyBorder="1" applyAlignment="1">
      <alignment horizontal="right"/>
    </xf>
    <xf numFmtId="0" fontId="14" fillId="0" borderId="5" xfId="3" applyFont="1" applyBorder="1" applyAlignment="1">
      <alignment wrapText="1"/>
    </xf>
    <xf numFmtId="0" fontId="14" fillId="0" borderId="0" xfId="4" applyFont="1" applyFill="1"/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13" fillId="0" borderId="0" xfId="1" applyFont="1" applyBorder="1" applyAlignment="1"/>
    <xf numFmtId="0" fontId="14" fillId="0" borderId="0" xfId="3" applyFont="1" applyBorder="1" applyAlignment="1">
      <alignment wrapText="1"/>
    </xf>
    <xf numFmtId="0" fontId="14" fillId="2" borderId="0" xfId="4" applyFont="1" applyFill="1" applyBorder="1"/>
    <xf numFmtId="0" fontId="14" fillId="0" borderId="0" xfId="4" applyFont="1" applyFill="1" applyBorder="1"/>
    <xf numFmtId="0" fontId="12" fillId="0" borderId="0" xfId="3" applyFont="1" applyBorder="1" applyAlignment="1">
      <alignment wrapText="1"/>
    </xf>
    <xf numFmtId="0" fontId="5" fillId="0" borderId="0" xfId="0" applyFont="1"/>
    <xf numFmtId="0" fontId="5" fillId="0" borderId="0" xfId="2" applyFont="1" applyAlignment="1">
      <alignment wrapText="1"/>
    </xf>
    <xf numFmtId="0" fontId="5" fillId="0" borderId="0" xfId="0" applyFont="1" applyBorder="1"/>
    <xf numFmtId="0" fontId="14" fillId="0" borderId="0" xfId="3" applyFont="1"/>
    <xf numFmtId="0" fontId="5" fillId="0" borderId="0" xfId="2" applyFont="1" applyBorder="1" applyAlignment="1">
      <alignment wrapText="1"/>
    </xf>
    <xf numFmtId="3" fontId="5" fillId="0" borderId="5" xfId="2" applyNumberFormat="1" applyFont="1" applyBorder="1" applyAlignment="1">
      <alignment wrapText="1"/>
    </xf>
    <xf numFmtId="3" fontId="5" fillId="0" borderId="5" xfId="2" applyNumberFormat="1" applyFont="1" applyBorder="1" applyAlignment="1">
      <alignment horizontal="right"/>
    </xf>
    <xf numFmtId="3" fontId="5" fillId="0" borderId="0" xfId="0" applyNumberFormat="1" applyFont="1"/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0" fontId="5" fillId="0" borderId="0" xfId="2" applyFont="1" applyBorder="1" applyAlignment="1">
      <alignment horizontal="right"/>
    </xf>
    <xf numFmtId="4" fontId="5" fillId="0" borderId="0" xfId="0" applyNumberFormat="1" applyFont="1" applyBorder="1"/>
    <xf numFmtId="4" fontId="5" fillId="0" borderId="5" xfId="2" applyNumberFormat="1" applyFont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3" fontId="5" fillId="0" borderId="0" xfId="2" applyNumberFormat="1" applyFont="1" applyBorder="1" applyAlignment="1">
      <alignment wrapText="1"/>
    </xf>
    <xf numFmtId="3" fontId="5" fillId="0" borderId="2" xfId="2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3" fontId="5" fillId="0" borderId="0" xfId="2" applyNumberFormat="1" applyFont="1" applyBorder="1" applyAlignment="1">
      <alignment horizontal="right"/>
    </xf>
    <xf numFmtId="3" fontId="5" fillId="0" borderId="1" xfId="2" quotePrefix="1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2" fillId="0" borderId="0" xfId="1" applyFont="1" applyBorder="1" applyAlignment="1"/>
    <xf numFmtId="0" fontId="4" fillId="0" borderId="0" xfId="0" applyFont="1"/>
    <xf numFmtId="0" fontId="4" fillId="0" borderId="0" xfId="2" applyFont="1" applyAlignment="1">
      <alignment wrapText="1"/>
    </xf>
    <xf numFmtId="3" fontId="15" fillId="0" borderId="1" xfId="2" applyNumberFormat="1" applyFont="1" applyBorder="1" applyAlignment="1">
      <alignment horizontal="right"/>
    </xf>
    <xf numFmtId="0" fontId="13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3" fontId="3" fillId="2" borderId="5" xfId="2" applyNumberFormat="1" applyFont="1" applyFill="1" applyBorder="1" applyAlignment="1">
      <alignment horizontal="right"/>
    </xf>
    <xf numFmtId="3" fontId="3" fillId="2" borderId="1" xfId="2" applyNumberFormat="1" applyFont="1" applyFill="1" applyBorder="1" applyAlignment="1">
      <alignment horizontal="right"/>
    </xf>
    <xf numFmtId="0" fontId="3" fillId="0" borderId="0" xfId="2" applyFont="1" applyBorder="1" applyAlignment="1">
      <alignment horizontal="right"/>
    </xf>
    <xf numFmtId="4" fontId="3" fillId="2" borderId="0" xfId="0" applyNumberFormat="1" applyFont="1" applyFill="1" applyBorder="1"/>
    <xf numFmtId="4" fontId="3" fillId="2" borderId="5" xfId="2" applyNumberFormat="1" applyFont="1" applyFill="1" applyBorder="1" applyAlignment="1">
      <alignment horizontal="right"/>
    </xf>
    <xf numFmtId="4" fontId="3" fillId="2" borderId="1" xfId="2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Border="1"/>
    <xf numFmtId="3" fontId="3" fillId="2" borderId="0" xfId="2" applyNumberFormat="1" applyFont="1" applyFill="1" applyBorder="1" applyAlignment="1">
      <alignment horizontal="right"/>
    </xf>
    <xf numFmtId="3" fontId="2" fillId="0" borderId="5" xfId="2" applyNumberFormat="1" applyFont="1" applyBorder="1" applyAlignment="1">
      <alignment wrapText="1"/>
    </xf>
    <xf numFmtId="3" fontId="2" fillId="0" borderId="1" xfId="2" applyNumberFormat="1" applyFont="1" applyBorder="1" applyAlignment="1">
      <alignment wrapText="1"/>
    </xf>
    <xf numFmtId="3" fontId="1" fillId="0" borderId="1" xfId="2" applyNumberFormat="1" applyFont="1" applyBorder="1" applyAlignment="1">
      <alignment wrapText="1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421335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1"/>
  <sheetViews>
    <sheetView showGridLines="0" tabSelected="1" zoomScaleNormal="100" workbookViewId="0">
      <selection activeCell="I4" sqref="I4"/>
    </sheetView>
  </sheetViews>
  <sheetFormatPr baseColWidth="10" defaultColWidth="11.42578125" defaultRowHeight="12.75"/>
  <cols>
    <col min="1" max="1" width="65.7109375" style="40" customWidth="1"/>
    <col min="2" max="2" width="16.7109375" style="47" customWidth="1"/>
    <col min="3" max="8" width="16.7109375" style="18" customWidth="1"/>
    <col min="9" max="9" width="18.5703125" style="18" customWidth="1"/>
    <col min="10" max="16384" width="11.42578125" style="18"/>
  </cols>
  <sheetData>
    <row r="1" spans="1:15" ht="26.25">
      <c r="A1" s="13" t="s">
        <v>0</v>
      </c>
      <c r="B1" s="45"/>
    </row>
    <row r="2" spans="1:15" s="42" customFormat="1" ht="12.75" customHeight="1">
      <c r="A2" s="41"/>
      <c r="B2" s="46"/>
    </row>
    <row r="3" spans="1:15" s="42" customFormat="1" ht="12.75" customHeight="1">
      <c r="A3" s="41"/>
      <c r="B3" s="46"/>
    </row>
    <row r="4" spans="1:15" s="42" customFormat="1" ht="12.75" customHeight="1">
      <c r="A4" s="43"/>
      <c r="B4" s="47"/>
    </row>
    <row r="5" spans="1:15" ht="20.25">
      <c r="A5" s="2" t="s">
        <v>1</v>
      </c>
      <c r="B5" s="48"/>
      <c r="C5" s="20"/>
      <c r="D5" s="20"/>
      <c r="E5" s="20"/>
      <c r="F5" s="20"/>
      <c r="G5" s="20"/>
      <c r="H5" s="20"/>
    </row>
    <row r="6" spans="1:15">
      <c r="A6" s="19"/>
    </row>
    <row r="7" spans="1:15" s="1" customFormat="1" ht="15.75">
      <c r="A7" s="3" t="s">
        <v>2</v>
      </c>
      <c r="B7" s="4">
        <v>2020</v>
      </c>
      <c r="C7" s="5">
        <v>2019</v>
      </c>
      <c r="D7" s="5">
        <v>2018</v>
      </c>
      <c r="E7" s="5">
        <v>2017</v>
      </c>
      <c r="F7" s="5">
        <v>2016</v>
      </c>
      <c r="G7" s="5">
        <v>2015</v>
      </c>
      <c r="H7" s="5">
        <v>2014</v>
      </c>
      <c r="J7" s="21"/>
      <c r="K7" s="21"/>
      <c r="L7" s="21"/>
      <c r="M7" s="21"/>
      <c r="N7" s="21"/>
      <c r="O7" s="21"/>
    </row>
    <row r="8" spans="1:15">
      <c r="A8" s="22"/>
      <c r="B8" s="49"/>
      <c r="C8" s="20"/>
      <c r="D8" s="20"/>
      <c r="E8" s="20"/>
      <c r="F8" s="20"/>
      <c r="G8" s="20"/>
      <c r="H8" s="20"/>
    </row>
    <row r="9" spans="1:15" ht="12.75" customHeight="1">
      <c r="A9" s="22"/>
      <c r="B9" s="4"/>
      <c r="C9" s="5"/>
      <c r="D9" s="5"/>
      <c r="E9" s="5"/>
      <c r="F9" s="5"/>
      <c r="G9" s="5"/>
      <c r="H9" s="5"/>
    </row>
    <row r="10" spans="1:15" s="25" customFormat="1">
      <c r="A10" s="23" t="s">
        <v>3</v>
      </c>
      <c r="B10" s="50">
        <v>121</v>
      </c>
      <c r="C10" s="24">
        <v>112</v>
      </c>
      <c r="D10" s="24">
        <v>103</v>
      </c>
      <c r="E10" s="24">
        <v>123</v>
      </c>
      <c r="F10" s="24">
        <v>111</v>
      </c>
      <c r="G10" s="24">
        <v>120</v>
      </c>
      <c r="H10" s="24">
        <v>128</v>
      </c>
    </row>
    <row r="11" spans="1:15" s="25" customFormat="1">
      <c r="A11" s="26" t="s">
        <v>4</v>
      </c>
      <c r="B11" s="51">
        <v>321</v>
      </c>
      <c r="C11" s="27">
        <v>392</v>
      </c>
      <c r="D11" s="27">
        <v>343</v>
      </c>
      <c r="E11" s="27">
        <v>295</v>
      </c>
      <c r="F11" s="27">
        <v>298</v>
      </c>
      <c r="G11" s="27">
        <v>512</v>
      </c>
      <c r="H11" s="27">
        <v>436</v>
      </c>
    </row>
    <row r="12" spans="1:15" s="25" customFormat="1">
      <c r="A12" s="26" t="s">
        <v>5</v>
      </c>
      <c r="B12" s="51">
        <v>98</v>
      </c>
      <c r="C12" s="27">
        <v>175</v>
      </c>
      <c r="D12" s="27">
        <v>99</v>
      </c>
      <c r="E12" s="27">
        <v>110</v>
      </c>
      <c r="F12" s="27">
        <v>117</v>
      </c>
      <c r="G12" s="27">
        <v>110</v>
      </c>
      <c r="H12" s="27">
        <v>109</v>
      </c>
    </row>
    <row r="13" spans="1:15" s="25" customFormat="1">
      <c r="A13" s="26" t="s">
        <v>6</v>
      </c>
      <c r="B13" s="51">
        <v>88</v>
      </c>
      <c r="C13" s="27">
        <v>137</v>
      </c>
      <c r="D13" s="27">
        <v>158</v>
      </c>
      <c r="E13" s="27">
        <v>46</v>
      </c>
      <c r="F13" s="27">
        <v>100</v>
      </c>
      <c r="G13" s="27">
        <v>52</v>
      </c>
      <c r="H13" s="27">
        <v>109</v>
      </c>
    </row>
    <row r="14" spans="1:15" s="25" customFormat="1">
      <c r="A14" s="26" t="s">
        <v>7</v>
      </c>
      <c r="B14" s="51">
        <v>2</v>
      </c>
      <c r="C14" s="27">
        <v>1</v>
      </c>
      <c r="D14" s="27">
        <v>1</v>
      </c>
      <c r="E14" s="27">
        <v>1</v>
      </c>
      <c r="F14" s="27">
        <v>1</v>
      </c>
      <c r="G14" s="27">
        <v>2</v>
      </c>
      <c r="H14" s="27">
        <v>2</v>
      </c>
    </row>
    <row r="15" spans="1:15" s="25" customFormat="1">
      <c r="A15" s="26" t="s">
        <v>8</v>
      </c>
      <c r="B15" s="51">
        <v>33</v>
      </c>
      <c r="C15" s="27">
        <v>28</v>
      </c>
      <c r="D15" s="27">
        <v>42</v>
      </c>
      <c r="E15" s="27">
        <v>38</v>
      </c>
      <c r="F15" s="27">
        <v>38</v>
      </c>
      <c r="G15" s="27">
        <v>55</v>
      </c>
      <c r="H15" s="27">
        <v>59</v>
      </c>
    </row>
    <row r="16" spans="1:15" s="25" customFormat="1">
      <c r="A16" s="26" t="s">
        <v>9</v>
      </c>
      <c r="B16" s="51">
        <f>250+87</f>
        <v>337</v>
      </c>
      <c r="C16" s="27">
        <v>340</v>
      </c>
      <c r="D16" s="27">
        <v>340</v>
      </c>
      <c r="E16" s="27">
        <v>457</v>
      </c>
      <c r="F16" s="27">
        <v>436</v>
      </c>
      <c r="G16" s="27">
        <v>544</v>
      </c>
      <c r="H16" s="27">
        <v>479</v>
      </c>
    </row>
    <row r="17" spans="1:8" s="25" customFormat="1">
      <c r="A17" s="6" t="s">
        <v>10</v>
      </c>
      <c r="B17" s="7">
        <f>SUM(B10:B16)</f>
        <v>1000</v>
      </c>
      <c r="C17" s="8">
        <f t="shared" ref="C17:H17" si="0">SUM(C10:C16)</f>
        <v>1185</v>
      </c>
      <c r="D17" s="8">
        <f t="shared" si="0"/>
        <v>1086</v>
      </c>
      <c r="E17" s="8">
        <f t="shared" si="0"/>
        <v>1070</v>
      </c>
      <c r="F17" s="8">
        <f t="shared" si="0"/>
        <v>1101</v>
      </c>
      <c r="G17" s="8">
        <f t="shared" si="0"/>
        <v>1395</v>
      </c>
      <c r="H17" s="8">
        <f t="shared" si="0"/>
        <v>1322</v>
      </c>
    </row>
    <row r="18" spans="1:8" s="25" customFormat="1">
      <c r="A18" s="28"/>
      <c r="B18" s="52"/>
      <c r="C18" s="29"/>
      <c r="D18" s="29"/>
      <c r="E18" s="29"/>
      <c r="F18" s="29"/>
      <c r="G18" s="29"/>
      <c r="H18" s="29"/>
    </row>
    <row r="19" spans="1:8" s="25" customFormat="1" ht="15.75">
      <c r="A19" s="3" t="s">
        <v>11</v>
      </c>
      <c r="B19" s="4">
        <f>B$7</f>
        <v>2020</v>
      </c>
      <c r="C19" s="5">
        <f>C$7</f>
        <v>2019</v>
      </c>
      <c r="D19" s="5">
        <f>D$7</f>
        <v>2018</v>
      </c>
      <c r="E19" s="5">
        <f t="shared" ref="E19:H19" si="1">E$7</f>
        <v>2017</v>
      </c>
      <c r="F19" s="5">
        <f t="shared" si="1"/>
        <v>2016</v>
      </c>
      <c r="G19" s="5">
        <f t="shared" si="1"/>
        <v>2015</v>
      </c>
      <c r="H19" s="5">
        <f t="shared" si="1"/>
        <v>2014</v>
      </c>
    </row>
    <row r="20" spans="1:8" s="25" customFormat="1">
      <c r="A20" s="22" t="s">
        <v>12</v>
      </c>
      <c r="B20" s="49"/>
      <c r="C20" s="20"/>
      <c r="D20" s="20"/>
      <c r="E20" s="20"/>
      <c r="F20" s="20"/>
      <c r="G20" s="20"/>
      <c r="H20" s="20"/>
    </row>
    <row r="21" spans="1:8" s="25" customFormat="1">
      <c r="A21" s="22"/>
      <c r="B21" s="53"/>
      <c r="C21" s="30"/>
      <c r="D21" s="30"/>
      <c r="E21" s="30"/>
      <c r="F21" s="30"/>
      <c r="G21" s="30"/>
      <c r="H21" s="30"/>
    </row>
    <row r="22" spans="1:8" s="25" customFormat="1">
      <c r="A22" s="23" t="s">
        <v>3</v>
      </c>
      <c r="B22" s="54">
        <v>3.9329999999999998</v>
      </c>
      <c r="C22" s="31">
        <v>3.2672426697531289</v>
      </c>
      <c r="D22" s="31">
        <v>3.48</v>
      </c>
      <c r="E22" s="31">
        <v>3.25</v>
      </c>
      <c r="F22" s="31">
        <v>3.3</v>
      </c>
      <c r="G22" s="31">
        <v>3.75</v>
      </c>
      <c r="H22" s="31">
        <v>2.67</v>
      </c>
    </row>
    <row r="23" spans="1:8" s="25" customFormat="1">
      <c r="A23" s="26" t="s">
        <v>4</v>
      </c>
      <c r="B23" s="55">
        <v>1.6</v>
      </c>
      <c r="C23" s="32">
        <v>1.6717374614197373</v>
      </c>
      <c r="D23" s="32">
        <v>2.38</v>
      </c>
      <c r="E23" s="32">
        <v>2.71</v>
      </c>
      <c r="F23" s="32">
        <v>2.85</v>
      </c>
      <c r="G23" s="32">
        <v>8.6</v>
      </c>
      <c r="H23" s="32">
        <v>3.4</v>
      </c>
    </row>
    <row r="24" spans="1:8" s="25" customFormat="1">
      <c r="A24" s="26" t="s">
        <v>5</v>
      </c>
      <c r="B24" s="55">
        <v>5.1669999999999998</v>
      </c>
      <c r="C24" s="32">
        <v>4.9175964506173235</v>
      </c>
      <c r="D24" s="32">
        <v>8.39</v>
      </c>
      <c r="E24" s="32">
        <v>9.4</v>
      </c>
      <c r="F24" s="32">
        <v>7</v>
      </c>
      <c r="G24" s="32">
        <v>4.6100000000000003</v>
      </c>
      <c r="H24" s="32">
        <v>2.0299999999999998</v>
      </c>
    </row>
    <row r="25" spans="1:8" s="25" customFormat="1">
      <c r="A25" s="26" t="s">
        <v>6</v>
      </c>
      <c r="B25" s="55">
        <v>1.2829999999999999</v>
      </c>
      <c r="C25" s="32">
        <v>2.5170397376542195</v>
      </c>
      <c r="D25" s="32">
        <v>2.2999999999999998</v>
      </c>
      <c r="E25" s="32">
        <v>0.57999999999999996</v>
      </c>
      <c r="F25" s="32">
        <v>2.23</v>
      </c>
      <c r="G25" s="32">
        <v>1.25</v>
      </c>
      <c r="H25" s="32">
        <v>7.42</v>
      </c>
    </row>
    <row r="26" spans="1:8" s="25" customFormat="1">
      <c r="A26" s="26" t="s">
        <v>7</v>
      </c>
      <c r="B26" s="55">
        <v>1.633</v>
      </c>
      <c r="C26" s="32">
        <v>0.36666666666666664</v>
      </c>
      <c r="D26" s="32">
        <v>1.77</v>
      </c>
      <c r="E26" s="32">
        <v>2.15</v>
      </c>
      <c r="F26" s="32">
        <v>1.43</v>
      </c>
      <c r="G26" s="32">
        <v>0.71</v>
      </c>
      <c r="H26" s="32">
        <v>0.68</v>
      </c>
    </row>
    <row r="27" spans="1:8" s="25" customFormat="1">
      <c r="A27" s="26" t="s">
        <v>8</v>
      </c>
      <c r="B27" s="55">
        <v>9.5670000000000002</v>
      </c>
      <c r="C27" s="32">
        <v>10.869056905864273</v>
      </c>
      <c r="D27" s="32">
        <v>13.97</v>
      </c>
      <c r="E27" s="32">
        <v>14.34</v>
      </c>
      <c r="F27" s="32">
        <v>7.82</v>
      </c>
      <c r="G27" s="32">
        <v>9.57</v>
      </c>
      <c r="H27" s="32">
        <v>8.8000000000000007</v>
      </c>
    </row>
    <row r="28" spans="1:8" s="25" customFormat="1">
      <c r="A28" s="26" t="s">
        <v>9</v>
      </c>
      <c r="B28" s="55">
        <v>0.89969907407406324</v>
      </c>
      <c r="C28" s="32">
        <v>0.8</v>
      </c>
      <c r="D28" s="32">
        <v>0.56000000000000005</v>
      </c>
      <c r="E28" s="32">
        <v>1.62</v>
      </c>
      <c r="F28" s="32">
        <v>1.49</v>
      </c>
      <c r="G28" s="32">
        <v>2.29</v>
      </c>
      <c r="H28" s="32">
        <v>3.36</v>
      </c>
    </row>
    <row r="29" spans="1:8" s="25" customFormat="1">
      <c r="A29" s="28"/>
      <c r="B29" s="52"/>
      <c r="C29" s="29"/>
      <c r="D29" s="29"/>
      <c r="E29" s="29"/>
      <c r="F29" s="29"/>
      <c r="G29" s="29"/>
      <c r="H29" s="29"/>
    </row>
    <row r="30" spans="1:8" s="25" customFormat="1">
      <c r="A30" s="28"/>
      <c r="B30" s="52"/>
      <c r="C30" s="29"/>
      <c r="D30" s="29"/>
      <c r="E30" s="29"/>
      <c r="F30" s="29"/>
      <c r="G30" s="29"/>
      <c r="H30" s="29"/>
    </row>
    <row r="31" spans="1:8" s="25" customFormat="1">
      <c r="A31" s="28"/>
      <c r="B31" s="52"/>
      <c r="C31" s="29"/>
      <c r="D31" s="29"/>
      <c r="E31" s="29"/>
      <c r="F31" s="29"/>
      <c r="G31" s="29"/>
      <c r="H31" s="29"/>
    </row>
    <row r="32" spans="1:8" s="25" customFormat="1">
      <c r="A32" s="28"/>
      <c r="B32" s="52"/>
      <c r="C32" s="29"/>
      <c r="D32" s="29"/>
      <c r="E32" s="29"/>
      <c r="F32" s="29"/>
      <c r="G32" s="29"/>
      <c r="H32" s="29"/>
    </row>
    <row r="33" spans="1:8" s="25" customFormat="1" ht="20.25">
      <c r="A33" s="2" t="s">
        <v>13</v>
      </c>
      <c r="B33" s="48"/>
      <c r="C33" s="20"/>
      <c r="D33" s="20"/>
      <c r="E33" s="20"/>
      <c r="F33" s="20"/>
      <c r="G33" s="20"/>
      <c r="H33" s="20"/>
    </row>
    <row r="34" spans="1:8" s="25" customFormat="1">
      <c r="A34" s="19"/>
      <c r="B34" s="47"/>
      <c r="C34" s="18"/>
      <c r="D34" s="18"/>
      <c r="E34" s="18"/>
      <c r="F34" s="18"/>
      <c r="G34" s="18"/>
      <c r="H34" s="18"/>
    </row>
    <row r="35" spans="1:8" s="25" customFormat="1" ht="15.75">
      <c r="A35" s="3" t="s">
        <v>14</v>
      </c>
      <c r="B35" s="4">
        <f>B$7</f>
        <v>2020</v>
      </c>
      <c r="C35" s="5">
        <f>C$7</f>
        <v>2019</v>
      </c>
      <c r="D35" s="5">
        <f>D$7</f>
        <v>2018</v>
      </c>
      <c r="E35" s="5">
        <f t="shared" ref="E35:H35" si="2">E$7</f>
        <v>2017</v>
      </c>
      <c r="F35" s="5">
        <f t="shared" si="2"/>
        <v>2016</v>
      </c>
      <c r="G35" s="5">
        <f t="shared" si="2"/>
        <v>2015</v>
      </c>
      <c r="H35" s="5">
        <f t="shared" si="2"/>
        <v>2014</v>
      </c>
    </row>
    <row r="36" spans="1:8" s="25" customFormat="1" ht="15.75">
      <c r="A36" s="22" t="s">
        <v>15</v>
      </c>
      <c r="B36" s="4"/>
      <c r="C36" s="20"/>
      <c r="D36" s="20"/>
      <c r="E36" s="20"/>
      <c r="F36" s="20"/>
      <c r="G36" s="20"/>
      <c r="H36" s="20"/>
    </row>
    <row r="37" spans="1:8" s="25" customFormat="1" ht="12.75" customHeight="1">
      <c r="A37" s="22"/>
      <c r="B37" s="4"/>
      <c r="C37" s="20"/>
      <c r="D37" s="20"/>
      <c r="E37" s="20"/>
      <c r="F37" s="20"/>
      <c r="G37" s="20"/>
      <c r="H37" s="20"/>
    </row>
    <row r="38" spans="1:8" s="25" customFormat="1" ht="15.75">
      <c r="A38" s="17" t="s">
        <v>16</v>
      </c>
      <c r="B38" s="4"/>
      <c r="C38" s="20"/>
      <c r="D38" s="20"/>
      <c r="E38" s="20"/>
      <c r="F38" s="20"/>
      <c r="G38" s="20"/>
      <c r="H38" s="20"/>
    </row>
    <row r="39" spans="1:8" s="25" customFormat="1" ht="12.75" customHeight="1">
      <c r="A39" s="14"/>
      <c r="B39" s="4"/>
      <c r="C39" s="20"/>
      <c r="D39" s="20"/>
      <c r="E39" s="20"/>
      <c r="F39" s="20"/>
      <c r="G39" s="20"/>
      <c r="H39" s="20"/>
    </row>
    <row r="40" spans="1:8" s="20" customFormat="1">
      <c r="A40" s="23" t="s">
        <v>17</v>
      </c>
      <c r="B40" s="50">
        <v>1</v>
      </c>
      <c r="C40" s="24">
        <v>2</v>
      </c>
      <c r="D40" s="24">
        <v>1</v>
      </c>
      <c r="E40" s="24">
        <v>7</v>
      </c>
      <c r="F40" s="24">
        <v>15</v>
      </c>
      <c r="G40" s="24">
        <v>9</v>
      </c>
      <c r="H40" s="24">
        <v>9</v>
      </c>
    </row>
    <row r="41" spans="1:8" s="20" customFormat="1">
      <c r="A41" s="26" t="s">
        <v>18</v>
      </c>
      <c r="B41" s="51">
        <v>36</v>
      </c>
      <c r="C41" s="27">
        <v>32</v>
      </c>
      <c r="D41" s="27">
        <v>23</v>
      </c>
      <c r="E41" s="27">
        <v>29</v>
      </c>
      <c r="F41" s="27">
        <v>28</v>
      </c>
      <c r="G41" s="27">
        <v>31</v>
      </c>
      <c r="H41" s="27">
        <v>27</v>
      </c>
    </row>
    <row r="42" spans="1:8" s="20" customFormat="1">
      <c r="A42" s="26" t="s">
        <v>19</v>
      </c>
      <c r="B42" s="51">
        <v>63</v>
      </c>
      <c r="C42" s="27">
        <v>42</v>
      </c>
      <c r="D42" s="27">
        <v>71</v>
      </c>
      <c r="E42" s="27">
        <v>64</v>
      </c>
      <c r="F42" s="27">
        <v>60</v>
      </c>
      <c r="G42" s="27">
        <v>40</v>
      </c>
      <c r="H42" s="27">
        <v>33</v>
      </c>
    </row>
    <row r="43" spans="1:8" s="20" customFormat="1">
      <c r="A43" s="26" t="s">
        <v>20</v>
      </c>
      <c r="B43" s="51">
        <v>16</v>
      </c>
      <c r="C43" s="27">
        <v>22</v>
      </c>
      <c r="D43" s="27">
        <v>26</v>
      </c>
      <c r="E43" s="27">
        <v>35</v>
      </c>
      <c r="F43" s="27">
        <v>35</v>
      </c>
      <c r="G43" s="27">
        <v>29</v>
      </c>
      <c r="H43" s="27">
        <v>21</v>
      </c>
    </row>
    <row r="44" spans="1:8" s="20" customFormat="1">
      <c r="A44" s="33"/>
      <c r="B44" s="56"/>
      <c r="C44" s="34"/>
      <c r="D44" s="34"/>
      <c r="E44" s="34"/>
      <c r="F44" s="34"/>
      <c r="G44" s="34"/>
      <c r="H44" s="34"/>
    </row>
    <row r="45" spans="1:8" s="20" customFormat="1" ht="15.75">
      <c r="A45" s="17" t="s">
        <v>21</v>
      </c>
      <c r="B45" s="4"/>
      <c r="C45" s="10"/>
      <c r="D45" s="10"/>
      <c r="E45" s="10"/>
      <c r="F45" s="10"/>
      <c r="G45" s="10"/>
      <c r="H45" s="10"/>
    </row>
    <row r="46" spans="1:8" s="20" customFormat="1" ht="12.75" customHeight="1">
      <c r="A46" s="14"/>
      <c r="B46" s="4"/>
      <c r="C46" s="10"/>
      <c r="D46" s="10"/>
      <c r="E46" s="10"/>
      <c r="F46" s="10"/>
      <c r="G46" s="10"/>
      <c r="H46" s="10"/>
    </row>
    <row r="47" spans="1:8" s="20" customFormat="1">
      <c r="A47" s="59" t="s">
        <v>107</v>
      </c>
      <c r="B47" s="50">
        <v>36</v>
      </c>
      <c r="C47" s="24">
        <v>40</v>
      </c>
      <c r="D47" s="24">
        <v>29</v>
      </c>
      <c r="E47" s="24">
        <v>34</v>
      </c>
      <c r="F47" s="24">
        <v>33</v>
      </c>
      <c r="G47" s="24">
        <v>54</v>
      </c>
      <c r="H47" s="24">
        <v>33</v>
      </c>
    </row>
    <row r="48" spans="1:8" s="20" customFormat="1" ht="25.5">
      <c r="A48" s="26" t="s">
        <v>22</v>
      </c>
      <c r="B48" s="51">
        <v>192</v>
      </c>
      <c r="C48" s="27">
        <v>156</v>
      </c>
      <c r="D48" s="27">
        <v>129</v>
      </c>
      <c r="E48" s="27">
        <v>142</v>
      </c>
      <c r="F48" s="27">
        <v>132</v>
      </c>
      <c r="G48" s="27">
        <v>215</v>
      </c>
      <c r="H48" s="27">
        <v>88</v>
      </c>
    </row>
    <row r="49" spans="1:8" s="20" customFormat="1">
      <c r="A49" s="26" t="s">
        <v>23</v>
      </c>
      <c r="B49" s="51">
        <v>33</v>
      </c>
      <c r="C49" s="27">
        <v>31</v>
      </c>
      <c r="D49" s="27">
        <v>27</v>
      </c>
      <c r="E49" s="27">
        <v>13</v>
      </c>
      <c r="F49" s="27">
        <v>26</v>
      </c>
      <c r="G49" s="27">
        <v>20</v>
      </c>
      <c r="H49" s="27">
        <v>2</v>
      </c>
    </row>
    <row r="50" spans="1:8" s="20" customFormat="1" ht="25.5">
      <c r="A50" s="26" t="s">
        <v>24</v>
      </c>
      <c r="B50" s="51">
        <v>191</v>
      </c>
      <c r="C50" s="27">
        <v>205</v>
      </c>
      <c r="D50" s="27">
        <v>215</v>
      </c>
      <c r="E50" s="27">
        <v>152</v>
      </c>
      <c r="F50" s="27">
        <v>128</v>
      </c>
      <c r="G50" s="27">
        <v>299</v>
      </c>
      <c r="H50" s="27">
        <v>133</v>
      </c>
    </row>
    <row r="51" spans="1:8" s="20" customFormat="1">
      <c r="A51" s="26" t="s">
        <v>25</v>
      </c>
      <c r="B51" s="51">
        <v>8</v>
      </c>
      <c r="C51" s="27">
        <v>12</v>
      </c>
      <c r="D51" s="27">
        <v>7</v>
      </c>
      <c r="E51" s="27">
        <v>16</v>
      </c>
      <c r="F51" s="27">
        <v>24</v>
      </c>
      <c r="G51" s="27">
        <v>43</v>
      </c>
      <c r="H51" s="27">
        <v>13</v>
      </c>
    </row>
    <row r="52" spans="1:8" s="20" customFormat="1">
      <c r="A52" s="26" t="s">
        <v>26</v>
      </c>
      <c r="B52" s="51">
        <v>16</v>
      </c>
      <c r="C52" s="27">
        <v>10</v>
      </c>
      <c r="D52" s="27">
        <v>7</v>
      </c>
      <c r="E52" s="27">
        <v>7</v>
      </c>
      <c r="F52" s="27">
        <v>8</v>
      </c>
      <c r="G52" s="27">
        <v>8</v>
      </c>
      <c r="H52" s="27">
        <v>3</v>
      </c>
    </row>
    <row r="53" spans="1:8" s="20" customFormat="1">
      <c r="A53" s="35"/>
      <c r="B53" s="56"/>
      <c r="C53" s="36"/>
      <c r="D53" s="36"/>
      <c r="E53" s="36"/>
      <c r="F53" s="36"/>
      <c r="G53" s="36"/>
      <c r="H53" s="36"/>
    </row>
    <row r="54" spans="1:8" s="20" customFormat="1" ht="15.75">
      <c r="A54" s="17" t="s">
        <v>27</v>
      </c>
      <c r="B54" s="4"/>
      <c r="C54" s="10"/>
      <c r="D54" s="10"/>
      <c r="E54" s="10"/>
      <c r="F54" s="10"/>
      <c r="G54" s="10"/>
      <c r="H54" s="10"/>
    </row>
    <row r="55" spans="1:8" s="20" customFormat="1" ht="12.75" customHeight="1">
      <c r="A55" s="14"/>
      <c r="B55" s="15"/>
      <c r="C55" s="16"/>
      <c r="D55" s="16"/>
      <c r="E55" s="16"/>
      <c r="F55" s="16"/>
      <c r="G55" s="16"/>
      <c r="H55" s="16"/>
    </row>
    <row r="56" spans="1:8" s="20" customFormat="1">
      <c r="A56" s="23" t="s">
        <v>28</v>
      </c>
      <c r="B56" s="50">
        <v>78</v>
      </c>
      <c r="C56" s="24">
        <v>138</v>
      </c>
      <c r="D56" s="24">
        <v>75</v>
      </c>
      <c r="E56" s="24">
        <v>88</v>
      </c>
      <c r="F56" s="24">
        <v>90</v>
      </c>
      <c r="G56" s="24">
        <v>93</v>
      </c>
      <c r="H56" s="24">
        <v>93</v>
      </c>
    </row>
    <row r="57" spans="1:8" s="20" customFormat="1">
      <c r="A57" s="26" t="s">
        <v>29</v>
      </c>
      <c r="B57" s="51">
        <v>12</v>
      </c>
      <c r="C57" s="27">
        <v>18</v>
      </c>
      <c r="D57" s="27">
        <v>16</v>
      </c>
      <c r="E57" s="27">
        <v>18</v>
      </c>
      <c r="F57" s="27">
        <v>26</v>
      </c>
      <c r="G57" s="27">
        <v>18</v>
      </c>
      <c r="H57" s="27">
        <v>17</v>
      </c>
    </row>
    <row r="58" spans="1:8" s="20" customFormat="1">
      <c r="A58" s="35"/>
      <c r="B58" s="56"/>
      <c r="C58" s="36"/>
      <c r="D58" s="36"/>
      <c r="E58" s="36"/>
      <c r="F58" s="36"/>
      <c r="G58" s="36"/>
      <c r="H58" s="36"/>
    </row>
    <row r="59" spans="1:8" s="20" customFormat="1" ht="15.75">
      <c r="A59" s="17" t="s">
        <v>6</v>
      </c>
      <c r="B59" s="4"/>
      <c r="C59" s="10"/>
      <c r="D59" s="10"/>
      <c r="E59" s="10"/>
      <c r="F59" s="10"/>
      <c r="G59" s="10"/>
      <c r="H59" s="10"/>
    </row>
    <row r="60" spans="1:8" s="20" customFormat="1" ht="12.75" customHeight="1">
      <c r="A60" s="9"/>
      <c r="B60" s="4"/>
      <c r="C60" s="10"/>
      <c r="D60" s="10"/>
      <c r="E60" s="10"/>
      <c r="F60" s="10"/>
      <c r="G60" s="10"/>
      <c r="H60" s="10"/>
    </row>
    <row r="61" spans="1:8" s="20" customFormat="1">
      <c r="A61" s="26" t="s">
        <v>30</v>
      </c>
      <c r="B61" s="51">
        <v>8</v>
      </c>
      <c r="C61" s="27">
        <v>6</v>
      </c>
      <c r="D61" s="27">
        <v>9</v>
      </c>
      <c r="E61" s="27">
        <v>11</v>
      </c>
      <c r="F61" s="27">
        <v>11</v>
      </c>
      <c r="G61" s="27">
        <v>9</v>
      </c>
      <c r="H61" s="27">
        <v>7</v>
      </c>
    </row>
    <row r="62" spans="1:8" s="20" customFormat="1">
      <c r="A62" s="26" t="s">
        <v>31</v>
      </c>
      <c r="B62" s="51">
        <v>80</v>
      </c>
      <c r="C62" s="27">
        <v>131</v>
      </c>
      <c r="D62" s="27">
        <v>149</v>
      </c>
      <c r="E62" s="27">
        <v>35</v>
      </c>
      <c r="F62" s="27">
        <v>89</v>
      </c>
      <c r="G62" s="27">
        <v>43</v>
      </c>
      <c r="H62" s="27">
        <v>102</v>
      </c>
    </row>
    <row r="63" spans="1:8" s="20" customFormat="1">
      <c r="A63" s="37"/>
      <c r="B63" s="57"/>
    </row>
    <row r="64" spans="1:8" s="20" customFormat="1">
      <c r="A64" s="37"/>
      <c r="B64" s="48"/>
    </row>
    <row r="65" spans="1:8" s="20" customFormat="1">
      <c r="A65" s="37"/>
      <c r="B65" s="48"/>
    </row>
    <row r="66" spans="1:8" s="20" customFormat="1" ht="15.75">
      <c r="A66" s="3" t="s">
        <v>32</v>
      </c>
      <c r="B66" s="4">
        <f>B$7</f>
        <v>2020</v>
      </c>
      <c r="C66" s="5">
        <f>C$7</f>
        <v>2019</v>
      </c>
      <c r="D66" s="5">
        <f>D$7</f>
        <v>2018</v>
      </c>
      <c r="E66" s="5">
        <f t="shared" ref="E66:H66" si="3">E$7</f>
        <v>2017</v>
      </c>
      <c r="F66" s="5">
        <f t="shared" si="3"/>
        <v>2016</v>
      </c>
      <c r="G66" s="5">
        <f t="shared" si="3"/>
        <v>2015</v>
      </c>
      <c r="H66" s="5">
        <f t="shared" si="3"/>
        <v>2014</v>
      </c>
    </row>
    <row r="67" spans="1:8" s="20" customFormat="1">
      <c r="A67" s="22" t="s">
        <v>33</v>
      </c>
      <c r="B67" s="49"/>
    </row>
    <row r="68" spans="1:8" s="20" customFormat="1">
      <c r="A68" s="22"/>
      <c r="B68" s="49"/>
    </row>
    <row r="69" spans="1:8" s="20" customFormat="1" ht="15.75">
      <c r="A69" s="17" t="s">
        <v>16</v>
      </c>
      <c r="B69" s="4"/>
      <c r="C69" s="10"/>
      <c r="D69" s="10"/>
      <c r="E69" s="10"/>
      <c r="F69" s="10"/>
      <c r="G69" s="10"/>
      <c r="H69" s="10"/>
    </row>
    <row r="70" spans="1:8" s="20" customFormat="1" ht="12.75" customHeight="1">
      <c r="A70" s="14"/>
      <c r="B70" s="4"/>
      <c r="C70" s="10"/>
      <c r="D70" s="10"/>
      <c r="E70" s="10"/>
      <c r="F70" s="10"/>
      <c r="G70" s="10"/>
      <c r="H70" s="10"/>
    </row>
    <row r="71" spans="1:8" s="20" customFormat="1">
      <c r="A71" s="59" t="s">
        <v>105</v>
      </c>
      <c r="B71" s="50">
        <v>33</v>
      </c>
      <c r="C71" s="24">
        <v>41</v>
      </c>
      <c r="D71" s="24">
        <v>34</v>
      </c>
      <c r="E71" s="24">
        <v>54</v>
      </c>
      <c r="F71" s="24">
        <v>50</v>
      </c>
      <c r="G71" s="24">
        <v>55</v>
      </c>
      <c r="H71" s="24">
        <v>57</v>
      </c>
    </row>
    <row r="72" spans="1:8" s="20" customFormat="1">
      <c r="A72" s="26" t="s">
        <v>34</v>
      </c>
      <c r="B72" s="51">
        <v>0</v>
      </c>
      <c r="C72" s="27">
        <v>1</v>
      </c>
      <c r="D72" s="27">
        <v>4</v>
      </c>
      <c r="E72" s="27">
        <v>5</v>
      </c>
      <c r="F72" s="27">
        <v>3</v>
      </c>
      <c r="G72" s="27">
        <v>8</v>
      </c>
      <c r="H72" s="27">
        <v>11</v>
      </c>
    </row>
    <row r="73" spans="1:8" s="20" customFormat="1">
      <c r="A73" s="26" t="s">
        <v>35</v>
      </c>
      <c r="B73" s="51">
        <v>42</v>
      </c>
      <c r="C73" s="27">
        <v>18</v>
      </c>
      <c r="D73" s="27">
        <v>36</v>
      </c>
      <c r="E73" s="27">
        <v>35</v>
      </c>
      <c r="F73" s="27">
        <v>23</v>
      </c>
      <c r="G73" s="27">
        <v>10</v>
      </c>
      <c r="H73" s="27">
        <v>3</v>
      </c>
    </row>
    <row r="74" spans="1:8" s="20" customFormat="1" ht="25.5">
      <c r="A74" s="61" t="s">
        <v>36</v>
      </c>
      <c r="B74" s="51">
        <v>0</v>
      </c>
      <c r="C74" s="27">
        <v>3</v>
      </c>
      <c r="D74" s="27">
        <v>1</v>
      </c>
      <c r="E74" s="27">
        <v>3</v>
      </c>
      <c r="F74" s="27">
        <v>6</v>
      </c>
      <c r="G74" s="27">
        <v>7</v>
      </c>
      <c r="H74" s="27">
        <v>7</v>
      </c>
    </row>
    <row r="75" spans="1:8" s="20" customFormat="1">
      <c r="A75" s="26" t="s">
        <v>37</v>
      </c>
      <c r="B75" s="51">
        <v>17</v>
      </c>
      <c r="C75" s="27">
        <v>24</v>
      </c>
      <c r="D75" s="27">
        <v>11</v>
      </c>
      <c r="E75" s="27">
        <v>9</v>
      </c>
      <c r="F75" s="27">
        <v>6</v>
      </c>
      <c r="G75" s="27">
        <v>18</v>
      </c>
      <c r="H75" s="27">
        <v>17</v>
      </c>
    </row>
    <row r="76" spans="1:8" s="20" customFormat="1">
      <c r="A76" s="35"/>
      <c r="B76" s="56"/>
      <c r="C76" s="36"/>
      <c r="D76" s="36"/>
      <c r="E76" s="36"/>
      <c r="F76" s="36"/>
      <c r="G76" s="36"/>
      <c r="H76" s="36"/>
    </row>
    <row r="77" spans="1:8" s="20" customFormat="1" ht="15.75">
      <c r="A77" s="17" t="s">
        <v>21</v>
      </c>
      <c r="B77" s="4"/>
      <c r="C77" s="10"/>
      <c r="D77" s="10"/>
      <c r="E77" s="10"/>
      <c r="F77" s="10"/>
      <c r="G77" s="10"/>
      <c r="H77" s="10"/>
    </row>
    <row r="78" spans="1:8" s="20" customFormat="1" ht="12.75" customHeight="1">
      <c r="A78" s="14"/>
      <c r="B78" s="58"/>
      <c r="C78" s="38"/>
      <c r="D78" s="38"/>
      <c r="E78" s="38"/>
      <c r="F78" s="38"/>
      <c r="G78" s="38"/>
      <c r="H78" s="38"/>
    </row>
    <row r="79" spans="1:8" s="20" customFormat="1">
      <c r="A79" s="35" t="s">
        <v>38</v>
      </c>
      <c r="B79" s="58">
        <v>314</v>
      </c>
      <c r="C79" s="38">
        <v>382</v>
      </c>
      <c r="D79" s="38">
        <v>329</v>
      </c>
      <c r="E79" s="38">
        <v>287</v>
      </c>
      <c r="F79" s="38">
        <v>290</v>
      </c>
      <c r="G79" s="38">
        <v>496</v>
      </c>
      <c r="H79" s="38">
        <v>482</v>
      </c>
    </row>
    <row r="80" spans="1:8" s="20" customFormat="1">
      <c r="A80" s="26" t="s">
        <v>37</v>
      </c>
      <c r="B80" s="51">
        <v>7</v>
      </c>
      <c r="C80" s="27">
        <v>10</v>
      </c>
      <c r="D80" s="27">
        <v>14</v>
      </c>
      <c r="E80" s="27">
        <v>8</v>
      </c>
      <c r="F80" s="27">
        <v>8</v>
      </c>
      <c r="G80" s="27">
        <v>16</v>
      </c>
      <c r="H80" s="27">
        <v>29</v>
      </c>
    </row>
    <row r="81" spans="1:8" s="20" customFormat="1" ht="13.5" customHeight="1">
      <c r="A81" s="14"/>
      <c r="B81" s="56"/>
      <c r="C81" s="10"/>
      <c r="D81" s="10"/>
      <c r="E81" s="10"/>
      <c r="F81" s="10"/>
      <c r="G81" s="10"/>
      <c r="H81" s="10"/>
    </row>
    <row r="82" spans="1:8" s="20" customFormat="1" ht="12.75" customHeight="1">
      <c r="A82" s="17" t="s">
        <v>6</v>
      </c>
      <c r="B82" s="58"/>
      <c r="C82" s="38"/>
      <c r="D82" s="38"/>
      <c r="E82" s="38"/>
      <c r="F82" s="38"/>
      <c r="G82" s="38"/>
      <c r="H82" s="38"/>
    </row>
    <row r="83" spans="1:8" s="20" customFormat="1" ht="15.75">
      <c r="A83" s="9"/>
      <c r="B83" s="50"/>
      <c r="C83" s="24"/>
      <c r="D83" s="24"/>
      <c r="E83" s="24"/>
      <c r="F83" s="24"/>
      <c r="G83" s="24"/>
      <c r="H83" s="24"/>
    </row>
    <row r="84" spans="1:8" s="20" customFormat="1">
      <c r="A84" s="60" t="s">
        <v>105</v>
      </c>
      <c r="B84" s="51">
        <v>4</v>
      </c>
      <c r="C84" s="27">
        <v>1</v>
      </c>
      <c r="D84" s="27">
        <v>5</v>
      </c>
      <c r="E84" s="27">
        <v>1</v>
      </c>
      <c r="F84" s="27">
        <v>4</v>
      </c>
      <c r="G84" s="27">
        <v>6</v>
      </c>
      <c r="H84" s="27">
        <v>4</v>
      </c>
    </row>
    <row r="85" spans="1:8" s="20" customFormat="1">
      <c r="A85" s="26" t="s">
        <v>39</v>
      </c>
      <c r="B85" s="51">
        <f>22+57</f>
        <v>79</v>
      </c>
      <c r="C85" s="27">
        <v>128</v>
      </c>
      <c r="D85" s="27">
        <v>145</v>
      </c>
      <c r="E85" s="27">
        <v>38</v>
      </c>
      <c r="F85" s="27">
        <v>85</v>
      </c>
      <c r="G85" s="27">
        <v>42</v>
      </c>
      <c r="H85" s="27">
        <v>94</v>
      </c>
    </row>
    <row r="86" spans="1:8" s="20" customFormat="1">
      <c r="A86" s="37"/>
      <c r="B86" s="48"/>
    </row>
    <row r="87" spans="1:8" s="20" customFormat="1">
      <c r="A87" s="37"/>
      <c r="B87" s="48"/>
    </row>
    <row r="88" spans="1:8" s="20" customFormat="1">
      <c r="A88" s="37"/>
      <c r="B88" s="48"/>
    </row>
    <row r="89" spans="1:8" s="20" customFormat="1">
      <c r="A89" s="37"/>
      <c r="B89" s="48"/>
    </row>
    <row r="90" spans="1:8" s="20" customFormat="1" ht="20.25">
      <c r="A90" s="2" t="s">
        <v>40</v>
      </c>
      <c r="B90" s="48"/>
    </row>
    <row r="91" spans="1:8" s="20" customFormat="1">
      <c r="A91" s="19"/>
      <c r="B91" s="48"/>
    </row>
    <row r="92" spans="1:8" s="20" customFormat="1" ht="15.75">
      <c r="A92" s="3" t="s">
        <v>41</v>
      </c>
      <c r="B92" s="4">
        <f>B$7</f>
        <v>2020</v>
      </c>
      <c r="C92" s="5">
        <f>C$7</f>
        <v>2019</v>
      </c>
      <c r="D92" s="5">
        <f>D$7</f>
        <v>2018</v>
      </c>
      <c r="E92" s="5">
        <f t="shared" ref="E92:H92" si="4">E$7</f>
        <v>2017</v>
      </c>
      <c r="F92" s="5">
        <f t="shared" si="4"/>
        <v>2016</v>
      </c>
      <c r="G92" s="5">
        <f t="shared" si="4"/>
        <v>2015</v>
      </c>
      <c r="H92" s="5">
        <f t="shared" si="4"/>
        <v>2014</v>
      </c>
    </row>
    <row r="93" spans="1:8" s="20" customFormat="1">
      <c r="A93" s="22" t="s">
        <v>42</v>
      </c>
      <c r="B93" s="49"/>
    </row>
    <row r="94" spans="1:8" s="20" customFormat="1">
      <c r="A94" s="22"/>
      <c r="B94" s="49"/>
    </row>
    <row r="95" spans="1:8" s="20" customFormat="1">
      <c r="A95" s="23" t="s">
        <v>16</v>
      </c>
      <c r="B95" s="50">
        <f>SUM(B96:B103)</f>
        <v>24</v>
      </c>
      <c r="C95" s="24">
        <v>21</v>
      </c>
      <c r="D95" s="24">
        <f t="shared" ref="D95:H95" si="5">SUM(D96:D103)</f>
        <v>32</v>
      </c>
      <c r="E95" s="24">
        <f t="shared" si="5"/>
        <v>20</v>
      </c>
      <c r="F95" s="24">
        <f t="shared" si="5"/>
        <v>23</v>
      </c>
      <c r="G95" s="24">
        <f t="shared" si="5"/>
        <v>32</v>
      </c>
      <c r="H95" s="24">
        <f t="shared" si="5"/>
        <v>36</v>
      </c>
    </row>
    <row r="96" spans="1:8" s="20" customFormat="1">
      <c r="A96" s="60" t="s">
        <v>106</v>
      </c>
      <c r="B96" s="51">
        <v>10</v>
      </c>
      <c r="C96" s="27">
        <v>10</v>
      </c>
      <c r="D96" s="27">
        <v>21</v>
      </c>
      <c r="E96" s="27">
        <v>16</v>
      </c>
      <c r="F96" s="27">
        <v>8</v>
      </c>
      <c r="G96" s="27">
        <v>6</v>
      </c>
      <c r="H96" s="27">
        <v>16</v>
      </c>
    </row>
    <row r="97" spans="1:8" s="20" customFormat="1">
      <c r="A97" s="26" t="s">
        <v>43</v>
      </c>
      <c r="B97" s="51">
        <v>4</v>
      </c>
      <c r="C97" s="27">
        <v>0</v>
      </c>
      <c r="D97" s="27">
        <v>1</v>
      </c>
      <c r="E97" s="27">
        <v>0</v>
      </c>
      <c r="F97" s="27">
        <v>3</v>
      </c>
      <c r="G97" s="27">
        <v>3</v>
      </c>
      <c r="H97" s="27">
        <v>6</v>
      </c>
    </row>
    <row r="98" spans="1:8" s="20" customFormat="1">
      <c r="A98" s="26" t="s">
        <v>44</v>
      </c>
      <c r="B98" s="51">
        <v>1</v>
      </c>
      <c r="C98" s="27">
        <v>1</v>
      </c>
      <c r="D98" s="27">
        <v>4</v>
      </c>
      <c r="E98" s="27">
        <v>0</v>
      </c>
      <c r="F98" s="27">
        <v>3</v>
      </c>
      <c r="G98" s="27">
        <v>4</v>
      </c>
      <c r="H98" s="27">
        <v>4</v>
      </c>
    </row>
    <row r="99" spans="1:8" s="20" customFormat="1">
      <c r="A99" s="26" t="s">
        <v>45</v>
      </c>
      <c r="B99" s="51">
        <v>1</v>
      </c>
      <c r="C99" s="27">
        <v>4</v>
      </c>
      <c r="D99" s="27">
        <v>2</v>
      </c>
      <c r="E99" s="27">
        <v>0</v>
      </c>
      <c r="F99" s="27">
        <v>4</v>
      </c>
      <c r="G99" s="27">
        <v>2</v>
      </c>
      <c r="H99" s="27">
        <v>5</v>
      </c>
    </row>
    <row r="100" spans="1:8" s="20" customFormat="1">
      <c r="A100" s="26" t="s">
        <v>46</v>
      </c>
      <c r="B100" s="51">
        <v>0</v>
      </c>
      <c r="C100" s="44">
        <v>0</v>
      </c>
      <c r="D100" s="44">
        <v>2</v>
      </c>
      <c r="E100" s="27">
        <v>1</v>
      </c>
      <c r="F100" s="27">
        <v>1</v>
      </c>
      <c r="G100" s="27">
        <v>0</v>
      </c>
      <c r="H100" s="27">
        <v>2</v>
      </c>
    </row>
    <row r="101" spans="1:8" s="20" customFormat="1">
      <c r="A101" s="26" t="s">
        <v>47</v>
      </c>
      <c r="B101" s="51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</row>
    <row r="102" spans="1:8" s="20" customFormat="1">
      <c r="A102" s="26" t="s">
        <v>48</v>
      </c>
      <c r="B102" s="51">
        <v>2</v>
      </c>
      <c r="C102" s="27">
        <v>3</v>
      </c>
      <c r="D102" s="27">
        <v>1</v>
      </c>
      <c r="E102" s="27">
        <v>3</v>
      </c>
      <c r="F102" s="27">
        <v>3</v>
      </c>
      <c r="G102" s="27">
        <v>17</v>
      </c>
      <c r="H102" s="27">
        <v>0</v>
      </c>
    </row>
    <row r="103" spans="1:8" s="20" customFormat="1">
      <c r="A103" s="26" t="s">
        <v>49</v>
      </c>
      <c r="B103" s="51">
        <v>6</v>
      </c>
      <c r="C103" s="27">
        <v>3</v>
      </c>
      <c r="D103" s="27">
        <v>1</v>
      </c>
      <c r="E103" s="27">
        <v>0</v>
      </c>
      <c r="F103" s="27">
        <v>1</v>
      </c>
      <c r="G103" s="27">
        <v>0</v>
      </c>
      <c r="H103" s="27">
        <v>3</v>
      </c>
    </row>
    <row r="104" spans="1:8" s="20" customFormat="1">
      <c r="A104" s="26" t="s">
        <v>50</v>
      </c>
      <c r="B104" s="51">
        <v>9</v>
      </c>
      <c r="C104" s="27">
        <v>9</v>
      </c>
      <c r="D104" s="27">
        <v>10</v>
      </c>
      <c r="E104" s="27">
        <v>18</v>
      </c>
      <c r="F104" s="27">
        <v>15</v>
      </c>
      <c r="G104" s="27">
        <v>23</v>
      </c>
      <c r="H104" s="27">
        <v>23</v>
      </c>
    </row>
    <row r="105" spans="1:8" s="20" customFormat="1">
      <c r="A105" s="6" t="s">
        <v>10</v>
      </c>
      <c r="B105" s="7">
        <f>SUM(B104,B95)</f>
        <v>33</v>
      </c>
      <c r="C105" s="8">
        <f t="shared" ref="C105:H105" si="6">SUM(C95,C104)</f>
        <v>30</v>
      </c>
      <c r="D105" s="8">
        <f t="shared" si="6"/>
        <v>42</v>
      </c>
      <c r="E105" s="8">
        <f t="shared" si="6"/>
        <v>38</v>
      </c>
      <c r="F105" s="8">
        <f t="shared" si="6"/>
        <v>38</v>
      </c>
      <c r="G105" s="8">
        <f t="shared" si="6"/>
        <v>55</v>
      </c>
      <c r="H105" s="8">
        <f t="shared" si="6"/>
        <v>59</v>
      </c>
    </row>
    <row r="106" spans="1:8" s="20" customFormat="1">
      <c r="A106" s="37"/>
      <c r="B106" s="48"/>
    </row>
    <row r="107" spans="1:8" s="20" customFormat="1" ht="31.5">
      <c r="A107" s="3" t="s">
        <v>51</v>
      </c>
      <c r="B107" s="4">
        <f>B$7</f>
        <v>2020</v>
      </c>
      <c r="C107" s="5">
        <f>C$7</f>
        <v>2019</v>
      </c>
      <c r="D107" s="5">
        <f>D$7</f>
        <v>2018</v>
      </c>
      <c r="E107" s="5">
        <f t="shared" ref="E107:H107" si="7">E$7</f>
        <v>2017</v>
      </c>
      <c r="F107" s="5">
        <f t="shared" si="7"/>
        <v>2016</v>
      </c>
      <c r="G107" s="5">
        <f t="shared" si="7"/>
        <v>2015</v>
      </c>
      <c r="H107" s="5">
        <f t="shared" si="7"/>
        <v>2014</v>
      </c>
    </row>
    <row r="108" spans="1:8" s="20" customFormat="1">
      <c r="A108" s="22" t="s">
        <v>52</v>
      </c>
      <c r="B108" s="49"/>
    </row>
    <row r="109" spans="1:8" s="20" customFormat="1">
      <c r="A109" s="22"/>
      <c r="B109" s="49"/>
    </row>
    <row r="110" spans="1:8" s="20" customFormat="1">
      <c r="A110" s="23" t="s">
        <v>53</v>
      </c>
      <c r="B110" s="50">
        <f>14+2</f>
        <v>16</v>
      </c>
      <c r="C110" s="24">
        <v>12</v>
      </c>
      <c r="D110" s="24">
        <v>25</v>
      </c>
      <c r="E110" s="24">
        <v>13</v>
      </c>
      <c r="F110" s="24">
        <v>17</v>
      </c>
      <c r="G110" s="24" t="s">
        <v>54</v>
      </c>
      <c r="H110" s="24" t="s">
        <v>54</v>
      </c>
    </row>
    <row r="111" spans="1:8" s="20" customFormat="1">
      <c r="A111" s="26" t="s">
        <v>55</v>
      </c>
      <c r="B111" s="51">
        <f>10+2</f>
        <v>12</v>
      </c>
      <c r="C111" s="27">
        <v>12</v>
      </c>
      <c r="D111" s="27">
        <v>14</v>
      </c>
      <c r="E111" s="27">
        <v>11</v>
      </c>
      <c r="F111" s="27">
        <v>9</v>
      </c>
      <c r="G111" s="27" t="s">
        <v>54</v>
      </c>
      <c r="H111" s="27" t="s">
        <v>54</v>
      </c>
    </row>
    <row r="112" spans="1:8" s="20" customFormat="1">
      <c r="A112" s="26" t="s">
        <v>56</v>
      </c>
      <c r="B112" s="51">
        <f>9+1</f>
        <v>10</v>
      </c>
      <c r="C112" s="27">
        <v>13</v>
      </c>
      <c r="D112" s="27">
        <v>16</v>
      </c>
      <c r="E112" s="27">
        <v>23</v>
      </c>
      <c r="F112" s="27">
        <v>33</v>
      </c>
      <c r="G112" s="27" t="s">
        <v>54</v>
      </c>
      <c r="H112" s="27" t="s">
        <v>54</v>
      </c>
    </row>
    <row r="113" spans="1:8" s="20" customFormat="1">
      <c r="A113" s="26" t="s">
        <v>57</v>
      </c>
      <c r="B113" s="51">
        <f>0+5</f>
        <v>5</v>
      </c>
      <c r="C113" s="27">
        <v>13</v>
      </c>
      <c r="D113" s="27">
        <v>17</v>
      </c>
      <c r="E113" s="27">
        <v>32</v>
      </c>
      <c r="F113" s="27">
        <v>32</v>
      </c>
      <c r="G113" s="27" t="s">
        <v>54</v>
      </c>
      <c r="H113" s="27" t="s">
        <v>54</v>
      </c>
    </row>
    <row r="114" spans="1:8" s="20" customFormat="1">
      <c r="A114" s="6" t="s">
        <v>10</v>
      </c>
      <c r="B114" s="7">
        <f>SUM(B110:B113)</f>
        <v>43</v>
      </c>
      <c r="C114" s="8">
        <f t="shared" ref="C114:H114" si="8">SUM(C110:C113)</f>
        <v>50</v>
      </c>
      <c r="D114" s="8">
        <f t="shared" si="8"/>
        <v>72</v>
      </c>
      <c r="E114" s="8">
        <f t="shared" si="8"/>
        <v>79</v>
      </c>
      <c r="F114" s="8">
        <f t="shared" si="8"/>
        <v>91</v>
      </c>
      <c r="G114" s="8">
        <f t="shared" si="8"/>
        <v>0</v>
      </c>
      <c r="H114" s="8">
        <f t="shared" si="8"/>
        <v>0</v>
      </c>
    </row>
    <row r="115" spans="1:8" s="20" customFormat="1">
      <c r="A115" s="37"/>
      <c r="B115" s="48"/>
    </row>
    <row r="116" spans="1:8" s="20" customFormat="1">
      <c r="A116" s="37"/>
      <c r="B116" s="48"/>
    </row>
    <row r="117" spans="1:8" s="20" customFormat="1">
      <c r="A117" s="37"/>
      <c r="B117" s="48"/>
    </row>
    <row r="118" spans="1:8" s="20" customFormat="1">
      <c r="A118" s="37"/>
      <c r="B118" s="48"/>
    </row>
    <row r="119" spans="1:8" s="20" customFormat="1" ht="20.25">
      <c r="A119" s="2" t="s">
        <v>58</v>
      </c>
      <c r="B119" s="47"/>
      <c r="C119" s="18"/>
      <c r="D119" s="18"/>
      <c r="E119" s="18"/>
      <c r="F119" s="18"/>
      <c r="G119" s="18"/>
      <c r="H119" s="18"/>
    </row>
    <row r="120" spans="1:8" s="20" customFormat="1">
      <c r="A120" s="28"/>
      <c r="B120" s="52"/>
      <c r="C120" s="29"/>
      <c r="D120" s="29"/>
      <c r="E120" s="29"/>
      <c r="F120" s="29"/>
      <c r="G120" s="29"/>
      <c r="H120" s="29"/>
    </row>
    <row r="121" spans="1:8" s="20" customFormat="1" ht="31.5">
      <c r="A121" s="3" t="s">
        <v>59</v>
      </c>
      <c r="B121" s="4">
        <f>B$7</f>
        <v>2020</v>
      </c>
      <c r="C121" s="5">
        <f>C$7</f>
        <v>2019</v>
      </c>
      <c r="D121" s="5">
        <f>D$7</f>
        <v>2018</v>
      </c>
      <c r="E121" s="5">
        <f t="shared" ref="E121:H121" si="9">E$7</f>
        <v>2017</v>
      </c>
      <c r="F121" s="5">
        <f t="shared" si="9"/>
        <v>2016</v>
      </c>
      <c r="G121" s="5">
        <f t="shared" si="9"/>
        <v>2015</v>
      </c>
      <c r="H121" s="5">
        <f t="shared" si="9"/>
        <v>2014</v>
      </c>
    </row>
    <row r="122" spans="1:8" s="20" customFormat="1">
      <c r="A122" s="22" t="s">
        <v>60</v>
      </c>
      <c r="B122" s="49"/>
    </row>
    <row r="123" spans="1:8" s="20" customFormat="1">
      <c r="A123" s="22"/>
      <c r="B123" s="49"/>
    </row>
    <row r="124" spans="1:8" s="20" customFormat="1">
      <c r="A124" s="23" t="s">
        <v>61</v>
      </c>
      <c r="B124" s="50">
        <v>100</v>
      </c>
      <c r="C124" s="24">
        <v>92</v>
      </c>
      <c r="D124" s="24">
        <v>108</v>
      </c>
      <c r="E124" s="24">
        <v>173</v>
      </c>
      <c r="F124" s="24">
        <v>153</v>
      </c>
      <c r="G124" s="24">
        <v>233</v>
      </c>
      <c r="H124" s="24" t="s">
        <v>54</v>
      </c>
    </row>
    <row r="125" spans="1:8" s="20" customFormat="1">
      <c r="A125" s="26" t="s">
        <v>62</v>
      </c>
      <c r="B125" s="51">
        <v>26</v>
      </c>
      <c r="C125" s="27">
        <v>44</v>
      </c>
      <c r="D125" s="27">
        <v>22</v>
      </c>
      <c r="E125" s="27">
        <v>42</v>
      </c>
      <c r="F125" s="27">
        <v>37</v>
      </c>
      <c r="G125" s="27">
        <v>51</v>
      </c>
      <c r="H125" s="27" t="s">
        <v>54</v>
      </c>
    </row>
    <row r="126" spans="1:8" s="20" customFormat="1">
      <c r="A126" s="26" t="s">
        <v>63</v>
      </c>
      <c r="B126" s="51">
        <v>2</v>
      </c>
      <c r="C126" s="27">
        <v>2</v>
      </c>
      <c r="D126" s="27">
        <v>1</v>
      </c>
      <c r="E126" s="27">
        <v>1</v>
      </c>
      <c r="F126" s="27">
        <v>4</v>
      </c>
      <c r="G126" s="27">
        <v>2</v>
      </c>
      <c r="H126" s="27" t="s">
        <v>54</v>
      </c>
    </row>
    <row r="127" spans="1:8" s="20" customFormat="1">
      <c r="A127" s="26" t="s">
        <v>64</v>
      </c>
      <c r="B127" s="51">
        <v>9</v>
      </c>
      <c r="C127" s="27">
        <v>13</v>
      </c>
      <c r="D127" s="27">
        <v>6</v>
      </c>
      <c r="E127" s="27">
        <v>11</v>
      </c>
      <c r="F127" s="27">
        <v>18</v>
      </c>
      <c r="G127" s="27">
        <v>23</v>
      </c>
      <c r="H127" s="27" t="s">
        <v>54</v>
      </c>
    </row>
    <row r="128" spans="1:8" s="20" customFormat="1">
      <c r="A128" s="26" t="s">
        <v>65</v>
      </c>
      <c r="B128" s="51">
        <v>105</v>
      </c>
      <c r="C128" s="27">
        <v>97</v>
      </c>
      <c r="D128" s="27">
        <v>109</v>
      </c>
      <c r="E128" s="27">
        <v>96</v>
      </c>
      <c r="F128" s="27">
        <v>123</v>
      </c>
      <c r="G128" s="27">
        <v>134</v>
      </c>
      <c r="H128" s="27" t="s">
        <v>54</v>
      </c>
    </row>
    <row r="129" spans="1:8" s="20" customFormat="1">
      <c r="A129" s="26" t="s">
        <v>66</v>
      </c>
      <c r="B129" s="51">
        <v>6</v>
      </c>
      <c r="C129" s="27">
        <v>7</v>
      </c>
      <c r="D129" s="27">
        <v>8</v>
      </c>
      <c r="E129" s="27">
        <v>6</v>
      </c>
      <c r="F129" s="27">
        <v>12</v>
      </c>
      <c r="G129" s="27">
        <v>17</v>
      </c>
      <c r="H129" s="27" t="s">
        <v>54</v>
      </c>
    </row>
    <row r="130" spans="1:8" s="20" customFormat="1">
      <c r="A130" s="26" t="s">
        <v>67</v>
      </c>
      <c r="B130" s="51">
        <v>87</v>
      </c>
      <c r="C130" s="27">
        <v>87</v>
      </c>
      <c r="D130" s="27">
        <v>84</v>
      </c>
      <c r="E130" s="27">
        <v>115</v>
      </c>
      <c r="F130" s="27">
        <v>86</v>
      </c>
      <c r="G130" s="27">
        <v>76</v>
      </c>
      <c r="H130" s="27" t="s">
        <v>54</v>
      </c>
    </row>
    <row r="131" spans="1:8" s="20" customFormat="1">
      <c r="A131" s="26" t="s">
        <v>68</v>
      </c>
      <c r="B131" s="51">
        <v>0</v>
      </c>
      <c r="C131" s="27">
        <v>0</v>
      </c>
      <c r="D131" s="27">
        <v>0</v>
      </c>
      <c r="E131" s="27">
        <v>1</v>
      </c>
      <c r="F131" s="27">
        <v>4</v>
      </c>
      <c r="G131" s="27">
        <v>6</v>
      </c>
      <c r="H131" s="27" t="s">
        <v>54</v>
      </c>
    </row>
    <row r="132" spans="1:8" s="20" customFormat="1">
      <c r="A132" s="26" t="s">
        <v>69</v>
      </c>
      <c r="B132" s="51">
        <v>3</v>
      </c>
      <c r="C132" s="27">
        <v>1</v>
      </c>
      <c r="D132" s="27">
        <v>1</v>
      </c>
      <c r="E132" s="27">
        <v>3</v>
      </c>
      <c r="F132" s="27">
        <v>2</v>
      </c>
      <c r="G132" s="27">
        <v>2</v>
      </c>
      <c r="H132" s="27" t="s">
        <v>54</v>
      </c>
    </row>
    <row r="133" spans="1:8" s="20" customFormat="1">
      <c r="A133" s="26" t="s">
        <v>70</v>
      </c>
      <c r="B133" s="51">
        <v>0</v>
      </c>
      <c r="C133" s="27">
        <v>0</v>
      </c>
      <c r="D133" s="27">
        <v>1</v>
      </c>
      <c r="E133" s="27">
        <v>10</v>
      </c>
      <c r="F133" s="27">
        <v>0</v>
      </c>
      <c r="G133" s="39" t="s">
        <v>71</v>
      </c>
      <c r="H133" s="27" t="s">
        <v>54</v>
      </c>
    </row>
    <row r="134" spans="1:8" s="20" customFormat="1">
      <c r="A134" s="6" t="s">
        <v>10</v>
      </c>
      <c r="B134" s="7">
        <f>SUM(B124:B133)</f>
        <v>338</v>
      </c>
      <c r="C134" s="8">
        <f t="shared" ref="C134:H134" si="10">SUM(C124:C133)</f>
        <v>343</v>
      </c>
      <c r="D134" s="8">
        <f t="shared" si="10"/>
        <v>340</v>
      </c>
      <c r="E134" s="8">
        <f t="shared" si="10"/>
        <v>458</v>
      </c>
      <c r="F134" s="8">
        <f t="shared" si="10"/>
        <v>439</v>
      </c>
      <c r="G134" s="8">
        <f t="shared" si="10"/>
        <v>544</v>
      </c>
      <c r="H134" s="8">
        <f t="shared" si="10"/>
        <v>0</v>
      </c>
    </row>
    <row r="135" spans="1:8" s="20" customFormat="1">
      <c r="A135" s="37"/>
      <c r="B135" s="48"/>
    </row>
    <row r="136" spans="1:8" s="20" customFormat="1" ht="31.5">
      <c r="A136" s="3" t="s">
        <v>72</v>
      </c>
      <c r="B136" s="4">
        <f>B$7</f>
        <v>2020</v>
      </c>
      <c r="C136" s="5">
        <f>C$7</f>
        <v>2019</v>
      </c>
      <c r="D136" s="5">
        <f>D$7</f>
        <v>2018</v>
      </c>
      <c r="E136" s="5">
        <f t="shared" ref="E136:H136" si="11">E$7</f>
        <v>2017</v>
      </c>
      <c r="F136" s="5">
        <f t="shared" si="11"/>
        <v>2016</v>
      </c>
      <c r="G136" s="5">
        <f t="shared" si="11"/>
        <v>2015</v>
      </c>
      <c r="H136" s="5">
        <f t="shared" si="11"/>
        <v>2014</v>
      </c>
    </row>
    <row r="137" spans="1:8" s="20" customFormat="1">
      <c r="A137" s="22"/>
      <c r="B137" s="49"/>
    </row>
    <row r="138" spans="1:8" s="20" customFormat="1">
      <c r="A138" s="22"/>
      <c r="B138" s="49"/>
    </row>
    <row r="139" spans="1:8" s="20" customFormat="1">
      <c r="A139" s="23" t="s">
        <v>73</v>
      </c>
      <c r="B139" s="50">
        <f>26+2</f>
        <v>28</v>
      </c>
      <c r="C139" s="24">
        <v>25</v>
      </c>
      <c r="D139" s="24">
        <v>39</v>
      </c>
      <c r="E139" s="24">
        <v>47</v>
      </c>
      <c r="F139" s="24">
        <v>55</v>
      </c>
      <c r="G139" s="24">
        <v>96</v>
      </c>
      <c r="H139" s="24">
        <v>73</v>
      </c>
    </row>
    <row r="140" spans="1:8" s="20" customFormat="1">
      <c r="A140" s="26" t="s">
        <v>74</v>
      </c>
      <c r="B140" s="51">
        <f>18+13</f>
        <v>31</v>
      </c>
      <c r="C140" s="27">
        <v>26</v>
      </c>
      <c r="D140" s="27">
        <v>23</v>
      </c>
      <c r="E140" s="27">
        <v>60</v>
      </c>
      <c r="F140" s="27">
        <v>46</v>
      </c>
      <c r="G140" s="27">
        <v>56</v>
      </c>
      <c r="H140" s="27">
        <v>66</v>
      </c>
    </row>
    <row r="141" spans="1:8" s="20" customFormat="1">
      <c r="A141" s="26" t="s">
        <v>75</v>
      </c>
      <c r="B141" s="51">
        <f>26+16</f>
        <v>42</v>
      </c>
      <c r="C141" s="27">
        <v>32</v>
      </c>
      <c r="D141" s="27">
        <v>41</v>
      </c>
      <c r="E141" s="27">
        <v>52</v>
      </c>
      <c r="F141" s="27">
        <v>46</v>
      </c>
      <c r="G141" s="27">
        <v>61</v>
      </c>
      <c r="H141" s="27">
        <v>52</v>
      </c>
    </row>
    <row r="142" spans="1:8" s="20" customFormat="1">
      <c r="A142" s="26" t="s">
        <v>76</v>
      </c>
      <c r="B142" s="51">
        <f>9+2</f>
        <v>11</v>
      </c>
      <c r="C142" s="27">
        <v>27</v>
      </c>
      <c r="D142" s="27">
        <v>14</v>
      </c>
      <c r="E142" s="27">
        <v>33</v>
      </c>
      <c r="F142" s="27">
        <v>36</v>
      </c>
      <c r="G142" s="27">
        <v>31</v>
      </c>
      <c r="H142" s="27">
        <v>33</v>
      </c>
    </row>
    <row r="143" spans="1:8" s="20" customFormat="1">
      <c r="A143" s="26" t="s">
        <v>77</v>
      </c>
      <c r="B143" s="51">
        <f>9+4</f>
        <v>13</v>
      </c>
      <c r="C143" s="27">
        <v>8</v>
      </c>
      <c r="D143" s="27">
        <v>12</v>
      </c>
      <c r="E143" s="27">
        <v>11</v>
      </c>
      <c r="F143" s="27">
        <v>9</v>
      </c>
      <c r="G143" s="27">
        <v>23</v>
      </c>
      <c r="H143" s="27">
        <v>23</v>
      </c>
    </row>
    <row r="144" spans="1:8" s="20" customFormat="1">
      <c r="A144" s="26" t="s">
        <v>78</v>
      </c>
      <c r="B144" s="51">
        <f>10+1</f>
        <v>11</v>
      </c>
      <c r="C144" s="27">
        <v>11</v>
      </c>
      <c r="D144" s="27">
        <v>15</v>
      </c>
      <c r="E144" s="27">
        <v>14</v>
      </c>
      <c r="F144" s="27">
        <v>22</v>
      </c>
      <c r="G144" s="27">
        <v>17</v>
      </c>
      <c r="H144" s="27">
        <v>15</v>
      </c>
    </row>
    <row r="145" spans="1:8" s="20" customFormat="1">
      <c r="A145" s="26" t="s">
        <v>79</v>
      </c>
      <c r="B145" s="51">
        <f>3+5</f>
        <v>8</v>
      </c>
      <c r="C145" s="27">
        <v>5</v>
      </c>
      <c r="D145" s="27">
        <v>11</v>
      </c>
      <c r="E145" s="27">
        <v>15</v>
      </c>
      <c r="F145" s="27">
        <v>3</v>
      </c>
      <c r="G145" s="27">
        <v>15</v>
      </c>
      <c r="H145" s="27">
        <v>13</v>
      </c>
    </row>
    <row r="146" spans="1:8" s="20" customFormat="1">
      <c r="A146" s="26" t="s">
        <v>80</v>
      </c>
      <c r="B146" s="51">
        <f>2+2</f>
        <v>4</v>
      </c>
      <c r="C146" s="27">
        <v>3</v>
      </c>
      <c r="D146" s="27">
        <v>8</v>
      </c>
      <c r="E146" s="27">
        <v>8</v>
      </c>
      <c r="F146" s="27">
        <v>7</v>
      </c>
      <c r="G146" s="27">
        <v>1</v>
      </c>
      <c r="H146" s="27">
        <v>2</v>
      </c>
    </row>
    <row r="147" spans="1:8" s="20" customFormat="1">
      <c r="A147" s="26" t="s">
        <v>81</v>
      </c>
      <c r="B147" s="51">
        <f>83+10</f>
        <v>93</v>
      </c>
      <c r="C147" s="27">
        <v>87</v>
      </c>
      <c r="D147" s="27">
        <v>104</v>
      </c>
      <c r="E147" s="27">
        <v>99</v>
      </c>
      <c r="F147" s="27">
        <v>111</v>
      </c>
      <c r="G147" s="27">
        <v>147</v>
      </c>
      <c r="H147" s="27">
        <v>120</v>
      </c>
    </row>
    <row r="148" spans="1:8" s="20" customFormat="1">
      <c r="A148" s="26" t="s">
        <v>82</v>
      </c>
      <c r="B148" s="51">
        <f>27+23</f>
        <v>50</v>
      </c>
      <c r="C148" s="27">
        <v>52</v>
      </c>
      <c r="D148" s="27">
        <v>23</v>
      </c>
      <c r="E148" s="27">
        <v>32</v>
      </c>
      <c r="F148" s="27">
        <v>24</v>
      </c>
      <c r="G148" s="27">
        <v>12</v>
      </c>
      <c r="H148" s="27">
        <v>15</v>
      </c>
    </row>
    <row r="149" spans="1:8" s="20" customFormat="1">
      <c r="A149" s="26" t="s">
        <v>83</v>
      </c>
      <c r="B149" s="51">
        <f>27+8</f>
        <v>35</v>
      </c>
      <c r="C149" s="27">
        <v>43</v>
      </c>
      <c r="D149" s="27">
        <v>41</v>
      </c>
      <c r="E149" s="27">
        <v>75</v>
      </c>
      <c r="F149" s="27">
        <v>68</v>
      </c>
      <c r="G149" s="27">
        <v>76</v>
      </c>
      <c r="H149" s="27">
        <v>61</v>
      </c>
    </row>
    <row r="150" spans="1:8" s="20" customFormat="1">
      <c r="A150" s="26" t="s">
        <v>84</v>
      </c>
      <c r="B150" s="51">
        <f>10+1</f>
        <v>11</v>
      </c>
      <c r="C150" s="27">
        <v>14</v>
      </c>
      <c r="D150" s="27">
        <v>9</v>
      </c>
      <c r="E150" s="27">
        <v>11</v>
      </c>
      <c r="F150" s="27">
        <v>9</v>
      </c>
      <c r="G150" s="27">
        <v>9</v>
      </c>
      <c r="H150" s="27">
        <v>6</v>
      </c>
    </row>
    <row r="151" spans="1:8" s="20" customFormat="1">
      <c r="A151" s="6" t="s">
        <v>10</v>
      </c>
      <c r="B151" s="7">
        <f>SUM(B139:B150)</f>
        <v>337</v>
      </c>
      <c r="C151" s="8">
        <f t="shared" ref="C151:H151" si="12">SUM(C139:C150)</f>
        <v>333</v>
      </c>
      <c r="D151" s="8">
        <f t="shared" si="12"/>
        <v>340</v>
      </c>
      <c r="E151" s="8">
        <f t="shared" si="12"/>
        <v>457</v>
      </c>
      <c r="F151" s="8">
        <f t="shared" si="12"/>
        <v>436</v>
      </c>
      <c r="G151" s="8">
        <f t="shared" si="12"/>
        <v>544</v>
      </c>
      <c r="H151" s="8">
        <f t="shared" si="12"/>
        <v>479</v>
      </c>
    </row>
    <row r="152" spans="1:8" s="20" customFormat="1">
      <c r="A152" s="40"/>
      <c r="B152" s="47"/>
      <c r="C152" s="18"/>
      <c r="D152" s="18"/>
      <c r="E152" s="18"/>
      <c r="F152" s="18"/>
      <c r="G152" s="18"/>
      <c r="H152" s="18"/>
    </row>
    <row r="153" spans="1:8" s="20" customFormat="1">
      <c r="A153" s="40"/>
      <c r="B153" s="47"/>
      <c r="C153" s="18"/>
      <c r="D153" s="18"/>
      <c r="E153" s="18"/>
      <c r="F153" s="18"/>
      <c r="G153" s="18"/>
      <c r="H153" s="18"/>
    </row>
    <row r="154" spans="1:8" s="20" customFormat="1">
      <c r="A154" s="40"/>
      <c r="B154" s="47"/>
      <c r="C154" s="18"/>
      <c r="D154" s="18"/>
      <c r="E154" s="18"/>
      <c r="F154" s="18"/>
      <c r="G154" s="18"/>
      <c r="H154" s="18"/>
    </row>
    <row r="155" spans="1:8" s="20" customFormat="1">
      <c r="A155" s="40"/>
      <c r="B155" s="47"/>
      <c r="C155" s="18"/>
      <c r="D155" s="18"/>
      <c r="E155" s="18"/>
      <c r="F155" s="18"/>
      <c r="G155" s="18"/>
      <c r="H155" s="18"/>
    </row>
    <row r="156" spans="1:8" s="20" customFormat="1" ht="40.5">
      <c r="A156" s="2" t="s">
        <v>85</v>
      </c>
      <c r="B156" s="47"/>
      <c r="C156" s="18"/>
      <c r="D156" s="18"/>
      <c r="E156" s="18"/>
      <c r="F156" s="18"/>
      <c r="G156" s="18"/>
      <c r="H156" s="18"/>
    </row>
    <row r="157" spans="1:8" s="20" customFormat="1">
      <c r="A157" s="28"/>
      <c r="B157" s="52"/>
      <c r="C157" s="29"/>
      <c r="D157" s="29"/>
      <c r="E157" s="29"/>
      <c r="F157" s="29"/>
      <c r="G157" s="29"/>
      <c r="H157" s="29"/>
    </row>
    <row r="158" spans="1:8" s="20" customFormat="1" ht="15.75">
      <c r="A158" s="3" t="s">
        <v>86</v>
      </c>
      <c r="B158" s="4">
        <f>B$7</f>
        <v>2020</v>
      </c>
      <c r="C158" s="5">
        <f>C$7</f>
        <v>2019</v>
      </c>
      <c r="D158" s="5">
        <f>D$7</f>
        <v>2018</v>
      </c>
      <c r="E158" s="5">
        <f t="shared" ref="E158:H158" si="13">E$7</f>
        <v>2017</v>
      </c>
      <c r="F158" s="5">
        <f t="shared" si="13"/>
        <v>2016</v>
      </c>
      <c r="G158" s="5">
        <f t="shared" si="13"/>
        <v>2015</v>
      </c>
      <c r="H158" s="5">
        <f t="shared" si="13"/>
        <v>2014</v>
      </c>
    </row>
    <row r="159" spans="1:8" s="20" customFormat="1">
      <c r="A159" s="22"/>
      <c r="B159" s="49"/>
    </row>
    <row r="160" spans="1:8" s="20" customFormat="1">
      <c r="A160" s="22"/>
      <c r="B160" s="53"/>
      <c r="C160" s="30"/>
      <c r="D160" s="30"/>
      <c r="E160" s="30"/>
      <c r="F160" s="30"/>
      <c r="G160" s="30"/>
      <c r="H160" s="30"/>
    </row>
    <row r="161" spans="1:8" s="20" customFormat="1">
      <c r="A161" s="23" t="s">
        <v>87</v>
      </c>
      <c r="B161" s="50">
        <f>40+7</f>
        <v>47</v>
      </c>
      <c r="C161" s="24">
        <v>59</v>
      </c>
      <c r="D161" s="24">
        <v>91</v>
      </c>
      <c r="E161" s="24">
        <v>131</v>
      </c>
      <c r="F161" s="24">
        <v>238</v>
      </c>
      <c r="G161" s="24">
        <v>274</v>
      </c>
      <c r="H161" s="24">
        <v>352</v>
      </c>
    </row>
    <row r="162" spans="1:8" s="20" customFormat="1">
      <c r="A162" s="26" t="s">
        <v>88</v>
      </c>
      <c r="B162" s="51">
        <v>2</v>
      </c>
      <c r="C162" s="27">
        <v>0</v>
      </c>
      <c r="D162" s="27">
        <v>8</v>
      </c>
      <c r="E162" s="27">
        <v>9</v>
      </c>
      <c r="F162" s="27">
        <v>6</v>
      </c>
      <c r="G162" s="27">
        <v>28</v>
      </c>
      <c r="H162" s="27">
        <v>25</v>
      </c>
    </row>
    <row r="163" spans="1:8" s="20" customFormat="1">
      <c r="A163" s="26" t="s">
        <v>89</v>
      </c>
      <c r="B163" s="51">
        <v>1</v>
      </c>
      <c r="C163" s="27">
        <v>0</v>
      </c>
      <c r="D163" s="27">
        <v>7</v>
      </c>
      <c r="E163" s="27">
        <v>9</v>
      </c>
      <c r="F163" s="27">
        <v>2</v>
      </c>
      <c r="G163" s="27">
        <v>20</v>
      </c>
      <c r="H163" s="27">
        <v>11</v>
      </c>
    </row>
    <row r="164" spans="1:8" s="20" customFormat="1">
      <c r="A164" s="26" t="s">
        <v>90</v>
      </c>
      <c r="B164" s="51">
        <v>1</v>
      </c>
      <c r="C164" s="27">
        <v>2</v>
      </c>
      <c r="D164" s="27">
        <v>4</v>
      </c>
      <c r="E164" s="27">
        <v>8</v>
      </c>
      <c r="F164" s="27">
        <v>4</v>
      </c>
      <c r="G164" s="27">
        <v>14</v>
      </c>
      <c r="H164" s="27">
        <v>12</v>
      </c>
    </row>
    <row r="165" spans="1:8">
      <c r="A165" s="26" t="s">
        <v>91</v>
      </c>
      <c r="B165" s="51">
        <v>0</v>
      </c>
      <c r="C165" s="27">
        <v>0</v>
      </c>
      <c r="D165" s="27">
        <v>3</v>
      </c>
      <c r="E165" s="27">
        <v>1</v>
      </c>
      <c r="F165" s="27">
        <v>1</v>
      </c>
      <c r="G165" s="27">
        <v>2</v>
      </c>
      <c r="H165" s="27">
        <v>1</v>
      </c>
    </row>
    <row r="166" spans="1:8" ht="25.5">
      <c r="A166" s="26" t="s">
        <v>92</v>
      </c>
      <c r="B166" s="51">
        <v>29</v>
      </c>
      <c r="C166" s="27">
        <v>11</v>
      </c>
      <c r="D166" s="27">
        <v>42</v>
      </c>
      <c r="E166" s="27">
        <v>21</v>
      </c>
      <c r="F166" s="27" t="s">
        <v>71</v>
      </c>
      <c r="G166" s="39" t="s">
        <v>71</v>
      </c>
      <c r="H166" s="39" t="s">
        <v>71</v>
      </c>
    </row>
    <row r="171" spans="1:8" ht="40.5">
      <c r="A171" s="2" t="s">
        <v>93</v>
      </c>
    </row>
    <row r="172" spans="1:8">
      <c r="A172" s="28"/>
      <c r="B172" s="52"/>
      <c r="C172" s="29"/>
      <c r="D172" s="29"/>
      <c r="E172" s="29"/>
      <c r="F172" s="29"/>
      <c r="G172" s="29"/>
      <c r="H172" s="29"/>
    </row>
    <row r="173" spans="1:8" ht="31.5">
      <c r="A173" s="3" t="s">
        <v>94</v>
      </c>
      <c r="B173" s="4">
        <f>B$7</f>
        <v>2020</v>
      </c>
      <c r="C173" s="5">
        <f>C$7</f>
        <v>2019</v>
      </c>
      <c r="D173" s="5">
        <f>D$7</f>
        <v>2018</v>
      </c>
      <c r="E173" s="5">
        <f t="shared" ref="E173:H173" si="14">E$7</f>
        <v>2017</v>
      </c>
      <c r="F173" s="5">
        <f t="shared" si="14"/>
        <v>2016</v>
      </c>
      <c r="G173" s="5">
        <f t="shared" si="14"/>
        <v>2015</v>
      </c>
      <c r="H173" s="5">
        <f t="shared" si="14"/>
        <v>2014</v>
      </c>
    </row>
    <row r="174" spans="1:8">
      <c r="A174" s="22"/>
      <c r="B174" s="49"/>
      <c r="C174" s="20"/>
      <c r="D174" s="20"/>
      <c r="E174" s="20"/>
      <c r="F174" s="20"/>
      <c r="G174" s="20"/>
      <c r="H174" s="20"/>
    </row>
    <row r="175" spans="1:8">
      <c r="A175" s="22"/>
      <c r="B175" s="49"/>
      <c r="C175" s="20"/>
      <c r="D175" s="20"/>
      <c r="E175" s="20"/>
      <c r="F175" s="20"/>
      <c r="G175" s="20"/>
      <c r="H175" s="20"/>
    </row>
    <row r="176" spans="1:8" s="20" customFormat="1">
      <c r="A176" s="23" t="s">
        <v>73</v>
      </c>
      <c r="B176" s="50">
        <v>1</v>
      </c>
      <c r="C176" s="24">
        <v>1</v>
      </c>
      <c r="D176" s="24">
        <v>0</v>
      </c>
      <c r="E176" s="24">
        <v>2</v>
      </c>
      <c r="F176" s="24">
        <v>4</v>
      </c>
      <c r="G176" s="24">
        <v>0</v>
      </c>
      <c r="H176" s="24">
        <v>4</v>
      </c>
    </row>
    <row r="177" spans="1:8">
      <c r="A177" s="26" t="s">
        <v>74</v>
      </c>
      <c r="B177" s="51">
        <v>1</v>
      </c>
      <c r="C177" s="27">
        <v>8</v>
      </c>
      <c r="D177" s="27">
        <v>4</v>
      </c>
      <c r="E177" s="27">
        <v>5</v>
      </c>
      <c r="F177" s="27">
        <v>12</v>
      </c>
      <c r="G177" s="27">
        <v>11</v>
      </c>
      <c r="H177" s="27">
        <v>4</v>
      </c>
    </row>
    <row r="178" spans="1:8">
      <c r="A178" s="26" t="s">
        <v>75</v>
      </c>
      <c r="B178" s="51">
        <v>0</v>
      </c>
      <c r="C178" s="27">
        <v>1</v>
      </c>
      <c r="D178" s="27">
        <v>1</v>
      </c>
      <c r="E178" s="27">
        <v>1</v>
      </c>
      <c r="F178" s="27">
        <v>2</v>
      </c>
      <c r="G178" s="27">
        <v>0</v>
      </c>
      <c r="H178" s="27">
        <v>0</v>
      </c>
    </row>
    <row r="179" spans="1:8">
      <c r="A179" s="26" t="s">
        <v>76</v>
      </c>
      <c r="B179" s="51">
        <v>1</v>
      </c>
      <c r="C179" s="27">
        <v>3</v>
      </c>
      <c r="D179" s="27">
        <v>3</v>
      </c>
      <c r="E179" s="27">
        <v>7</v>
      </c>
      <c r="F179" s="27">
        <v>13</v>
      </c>
      <c r="G179" s="27">
        <v>8</v>
      </c>
      <c r="H179" s="27">
        <v>9</v>
      </c>
    </row>
    <row r="180" spans="1:8">
      <c r="A180" s="26" t="s">
        <v>77</v>
      </c>
      <c r="B180" s="51">
        <v>0</v>
      </c>
      <c r="C180" s="27">
        <v>3</v>
      </c>
      <c r="D180" s="27">
        <v>2</v>
      </c>
      <c r="E180" s="27">
        <v>1</v>
      </c>
      <c r="F180" s="27">
        <v>3</v>
      </c>
      <c r="G180" s="27">
        <v>2</v>
      </c>
      <c r="H180" s="27">
        <v>3</v>
      </c>
    </row>
    <row r="181" spans="1:8">
      <c r="A181" s="26" t="s">
        <v>78</v>
      </c>
      <c r="B181" s="51">
        <v>0</v>
      </c>
      <c r="C181" s="27">
        <v>2</v>
      </c>
      <c r="D181" s="27">
        <v>0</v>
      </c>
      <c r="E181" s="27">
        <v>0</v>
      </c>
      <c r="F181" s="27">
        <v>2</v>
      </c>
      <c r="G181" s="27">
        <v>0</v>
      </c>
      <c r="H181" s="27">
        <v>0</v>
      </c>
    </row>
    <row r="182" spans="1:8">
      <c r="A182" s="26" t="s">
        <v>79</v>
      </c>
      <c r="B182" s="51">
        <v>0</v>
      </c>
      <c r="C182" s="27">
        <v>1</v>
      </c>
      <c r="D182" s="27">
        <v>0</v>
      </c>
      <c r="E182" s="27">
        <v>0</v>
      </c>
      <c r="F182" s="27">
        <v>1</v>
      </c>
      <c r="G182" s="27">
        <v>0</v>
      </c>
      <c r="H182" s="27">
        <v>0</v>
      </c>
    </row>
    <row r="183" spans="1:8">
      <c r="A183" s="26" t="s">
        <v>80</v>
      </c>
      <c r="B183" s="51">
        <v>5</v>
      </c>
      <c r="C183" s="27">
        <v>0</v>
      </c>
      <c r="D183" s="27">
        <v>3</v>
      </c>
      <c r="E183" s="27">
        <v>2</v>
      </c>
      <c r="F183" s="27">
        <v>10</v>
      </c>
      <c r="G183" s="27">
        <v>3</v>
      </c>
      <c r="H183" s="27">
        <v>5</v>
      </c>
    </row>
    <row r="184" spans="1:8">
      <c r="A184" s="26" t="s">
        <v>95</v>
      </c>
      <c r="B184" s="51">
        <v>5</v>
      </c>
      <c r="C184" s="27">
        <v>9</v>
      </c>
      <c r="D184" s="27">
        <v>2</v>
      </c>
      <c r="E184" s="27">
        <v>6</v>
      </c>
      <c r="F184" s="27">
        <v>10</v>
      </c>
      <c r="G184" s="27">
        <v>8</v>
      </c>
      <c r="H184" s="27">
        <v>4</v>
      </c>
    </row>
    <row r="185" spans="1:8">
      <c r="A185" s="26" t="s">
        <v>96</v>
      </c>
      <c r="B185" s="51">
        <v>1</v>
      </c>
      <c r="C185" s="27">
        <v>0</v>
      </c>
      <c r="D185" s="27">
        <v>1</v>
      </c>
      <c r="E185" s="27">
        <v>3</v>
      </c>
      <c r="F185" s="27">
        <v>1</v>
      </c>
      <c r="G185" s="27">
        <v>1</v>
      </c>
      <c r="H185" s="27">
        <v>2</v>
      </c>
    </row>
    <row r="186" spans="1:8">
      <c r="A186" s="26" t="s">
        <v>83</v>
      </c>
      <c r="B186" s="51">
        <v>7</v>
      </c>
      <c r="C186" s="27">
        <v>1</v>
      </c>
      <c r="D186" s="27">
        <v>4</v>
      </c>
      <c r="E186" s="27">
        <v>2</v>
      </c>
      <c r="F186" s="27">
        <v>3</v>
      </c>
      <c r="G186" s="27">
        <v>5</v>
      </c>
      <c r="H186" s="27">
        <v>3</v>
      </c>
    </row>
    <row r="187" spans="1:8">
      <c r="A187" s="26" t="s">
        <v>84</v>
      </c>
      <c r="B187" s="51">
        <v>0</v>
      </c>
      <c r="C187" s="27">
        <v>1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</row>
    <row r="188" spans="1:8">
      <c r="A188" s="6" t="s">
        <v>10</v>
      </c>
      <c r="B188" s="7">
        <f>SUM(B176:B187)</f>
        <v>21</v>
      </c>
      <c r="C188" s="8">
        <f t="shared" ref="C188:H188" si="15">SUM(C176:C187)</f>
        <v>30</v>
      </c>
      <c r="D188" s="8">
        <f t="shared" si="15"/>
        <v>20</v>
      </c>
      <c r="E188" s="8">
        <f t="shared" si="15"/>
        <v>29</v>
      </c>
      <c r="F188" s="8">
        <f t="shared" si="15"/>
        <v>61</v>
      </c>
      <c r="G188" s="8">
        <f t="shared" si="15"/>
        <v>38</v>
      </c>
      <c r="H188" s="8">
        <f t="shared" si="15"/>
        <v>34</v>
      </c>
    </row>
    <row r="190" spans="1:8" ht="15.75">
      <c r="A190" s="3" t="s">
        <v>97</v>
      </c>
      <c r="B190" s="4">
        <f>B$7</f>
        <v>2020</v>
      </c>
      <c r="C190" s="5">
        <f>C$7</f>
        <v>2019</v>
      </c>
      <c r="D190" s="5">
        <f>D$7</f>
        <v>2018</v>
      </c>
      <c r="E190" s="5">
        <f t="shared" ref="E190:H190" si="16">E$7</f>
        <v>2017</v>
      </c>
      <c r="F190" s="5">
        <f t="shared" si="16"/>
        <v>2016</v>
      </c>
      <c r="G190" s="5">
        <f t="shared" si="16"/>
        <v>2015</v>
      </c>
      <c r="H190" s="5">
        <f t="shared" si="16"/>
        <v>2014</v>
      </c>
    </row>
    <row r="191" spans="1:8">
      <c r="A191" s="22"/>
      <c r="B191" s="49"/>
      <c r="C191" s="20"/>
      <c r="D191" s="20"/>
      <c r="E191" s="20"/>
      <c r="F191" s="20"/>
      <c r="G191" s="20"/>
      <c r="H191" s="20"/>
    </row>
    <row r="192" spans="1:8">
      <c r="A192" s="22"/>
      <c r="B192" s="49"/>
      <c r="C192" s="20"/>
      <c r="D192" s="20"/>
      <c r="E192" s="20"/>
      <c r="F192" s="20"/>
      <c r="G192" s="20"/>
      <c r="H192" s="20"/>
    </row>
    <row r="193" spans="1:8" s="20" customFormat="1">
      <c r="A193" s="23" t="s">
        <v>16</v>
      </c>
      <c r="B193" s="50">
        <v>10</v>
      </c>
      <c r="C193" s="24">
        <v>20</v>
      </c>
      <c r="D193" s="24">
        <v>9</v>
      </c>
      <c r="E193" s="24">
        <v>11</v>
      </c>
      <c r="F193" s="24">
        <v>9</v>
      </c>
      <c r="G193" s="24">
        <v>3</v>
      </c>
      <c r="H193" s="24">
        <v>13</v>
      </c>
    </row>
    <row r="194" spans="1:8">
      <c r="A194" s="26" t="s">
        <v>21</v>
      </c>
      <c r="B194" s="51">
        <v>5</v>
      </c>
      <c r="C194" s="27">
        <v>3</v>
      </c>
      <c r="D194" s="27">
        <v>5</v>
      </c>
      <c r="E194" s="27">
        <v>8</v>
      </c>
      <c r="F194" s="27">
        <v>20</v>
      </c>
      <c r="G194" s="27">
        <v>20</v>
      </c>
      <c r="H194" s="27">
        <v>11</v>
      </c>
    </row>
    <row r="195" spans="1:8">
      <c r="A195" s="26" t="s">
        <v>27</v>
      </c>
      <c r="B195" s="51">
        <v>6</v>
      </c>
      <c r="C195" s="27">
        <v>7</v>
      </c>
      <c r="D195" s="27">
        <v>6</v>
      </c>
      <c r="E195" s="27">
        <v>10</v>
      </c>
      <c r="F195" s="27">
        <v>2</v>
      </c>
      <c r="G195" s="27">
        <v>15</v>
      </c>
      <c r="H195" s="27">
        <v>10</v>
      </c>
    </row>
    <row r="196" spans="1:8">
      <c r="A196" s="6" t="s">
        <v>10</v>
      </c>
      <c r="B196" s="7">
        <f>SUM(B192:B195)</f>
        <v>21</v>
      </c>
      <c r="C196" s="8">
        <f t="shared" ref="C196:H196" si="17">SUM(C193:C195)</f>
        <v>30</v>
      </c>
      <c r="D196" s="8">
        <f t="shared" si="17"/>
        <v>20</v>
      </c>
      <c r="E196" s="8">
        <f t="shared" si="17"/>
        <v>29</v>
      </c>
      <c r="F196" s="8">
        <f t="shared" si="17"/>
        <v>31</v>
      </c>
      <c r="G196" s="8">
        <f t="shared" si="17"/>
        <v>38</v>
      </c>
      <c r="H196" s="8">
        <f t="shared" si="17"/>
        <v>34</v>
      </c>
    </row>
    <row r="201" spans="1:8" ht="40.5">
      <c r="A201" s="2" t="s">
        <v>98</v>
      </c>
    </row>
    <row r="202" spans="1:8">
      <c r="A202" s="19"/>
    </row>
    <row r="203" spans="1:8" ht="15.75">
      <c r="A203" s="3" t="s">
        <v>99</v>
      </c>
      <c r="B203" s="4">
        <f>B$7</f>
        <v>2020</v>
      </c>
      <c r="C203" s="5">
        <f>C$7</f>
        <v>2019</v>
      </c>
      <c r="D203" s="5">
        <f>D$7</f>
        <v>2018</v>
      </c>
      <c r="E203" s="5">
        <f t="shared" ref="E203:H203" si="18">E$7</f>
        <v>2017</v>
      </c>
      <c r="F203" s="5">
        <f t="shared" si="18"/>
        <v>2016</v>
      </c>
      <c r="G203" s="5">
        <f t="shared" si="18"/>
        <v>2015</v>
      </c>
      <c r="H203" s="5">
        <f t="shared" si="18"/>
        <v>2014</v>
      </c>
    </row>
    <row r="204" spans="1:8">
      <c r="A204" s="22"/>
      <c r="B204" s="49"/>
      <c r="C204" s="20"/>
      <c r="D204" s="20"/>
      <c r="E204" s="20"/>
      <c r="F204" s="20"/>
      <c r="G204" s="20"/>
      <c r="H204" s="20"/>
    </row>
    <row r="205" spans="1:8">
      <c r="A205" s="22"/>
      <c r="B205" s="49"/>
      <c r="C205" s="20"/>
      <c r="D205" s="20"/>
      <c r="E205" s="20"/>
      <c r="F205" s="20"/>
      <c r="G205" s="20"/>
      <c r="H205" s="20"/>
    </row>
    <row r="206" spans="1:8" s="20" customFormat="1">
      <c r="A206" s="23" t="s">
        <v>100</v>
      </c>
      <c r="B206" s="50">
        <v>27</v>
      </c>
      <c r="C206" s="24">
        <v>42</v>
      </c>
      <c r="D206" s="24">
        <v>31</v>
      </c>
      <c r="E206" s="24">
        <v>81</v>
      </c>
      <c r="F206" s="24" t="s">
        <v>54</v>
      </c>
      <c r="G206" s="24" t="s">
        <v>54</v>
      </c>
      <c r="H206" s="24" t="s">
        <v>54</v>
      </c>
    </row>
    <row r="207" spans="1:8">
      <c r="A207" s="26" t="s">
        <v>101</v>
      </c>
      <c r="B207" s="51">
        <v>68</v>
      </c>
      <c r="C207" s="27">
        <v>41</v>
      </c>
      <c r="D207" s="27">
        <v>53</v>
      </c>
      <c r="E207" s="27">
        <v>86</v>
      </c>
      <c r="F207" s="27" t="s">
        <v>54</v>
      </c>
      <c r="G207" s="27" t="s">
        <v>54</v>
      </c>
      <c r="H207" s="27" t="s">
        <v>54</v>
      </c>
    </row>
    <row r="208" spans="1:8">
      <c r="A208" s="26" t="s">
        <v>102</v>
      </c>
      <c r="B208" s="51">
        <v>2</v>
      </c>
      <c r="C208" s="27">
        <v>0</v>
      </c>
      <c r="D208" s="27">
        <v>3</v>
      </c>
      <c r="E208" s="27">
        <v>2</v>
      </c>
      <c r="F208" s="27" t="s">
        <v>54</v>
      </c>
      <c r="G208" s="27" t="s">
        <v>54</v>
      </c>
      <c r="H208" s="27" t="s">
        <v>54</v>
      </c>
    </row>
    <row r="209" spans="1:8">
      <c r="A209" s="6" t="s">
        <v>10</v>
      </c>
      <c r="B209" s="11">
        <f>SUM(B206:B208)</f>
        <v>97</v>
      </c>
      <c r="C209" s="12">
        <f>SUM(C206:C208)</f>
        <v>83</v>
      </c>
      <c r="D209" s="12">
        <f>SUM(D206:D208)</f>
        <v>87</v>
      </c>
      <c r="E209" s="12">
        <f>SUM(E206:E208)</f>
        <v>169</v>
      </c>
      <c r="F209" s="12" t="s">
        <v>54</v>
      </c>
      <c r="G209" s="12" t="s">
        <v>54</v>
      </c>
      <c r="H209" s="12" t="s">
        <v>54</v>
      </c>
    </row>
    <row r="210" spans="1:8" ht="25.5">
      <c r="A210" s="26" t="s">
        <v>103</v>
      </c>
      <c r="B210" s="51">
        <v>3</v>
      </c>
      <c r="C210" s="27">
        <v>3</v>
      </c>
      <c r="D210" s="27">
        <v>7</v>
      </c>
      <c r="E210" s="27">
        <v>21</v>
      </c>
      <c r="F210" s="27" t="s">
        <v>54</v>
      </c>
      <c r="G210" s="27" t="s">
        <v>54</v>
      </c>
      <c r="H210" s="27" t="s">
        <v>54</v>
      </c>
    </row>
    <row r="211" spans="1:8" ht="25.5">
      <c r="A211" s="26" t="s">
        <v>104</v>
      </c>
      <c r="B211" s="51">
        <v>3</v>
      </c>
      <c r="C211" s="27">
        <v>0</v>
      </c>
      <c r="D211" s="27">
        <v>3</v>
      </c>
      <c r="E211" s="27">
        <v>8</v>
      </c>
      <c r="F211" s="27" t="s">
        <v>54</v>
      </c>
      <c r="G211" s="27" t="s">
        <v>54</v>
      </c>
      <c r="H211" s="27" t="s">
        <v>54</v>
      </c>
    </row>
  </sheetData>
  <customSheetViews>
    <customSheetView guid="{30141741-0109-43F0-9D23-8CB651C7B20B}" showGridLines="0"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ignoredErrors>
    <ignoredError sqref="B95 D95:H95" formulaRange="1"/>
  </ignoredError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765236d3-c82f-4152-ad0c-df7bccf02425">X42FJYC42ANK-316845870-86</_dlc_DocId>
    <_dlc_DocIdUrl xmlns="765236d3-c82f-4152-ad0c-df7bccf02425">
      <Url>https://dok.finma.ch/sites/2055-PR/_layouts/15/DocIdRedir.aspx?ID=X42FJYC42ANK-316845870-86</Url>
      <Description>X42FJYC42ANK-316845870-86</Description>
    </_dlc_DocIdUrl>
    <DocumentDate xmlns="F51BAA92-8CF6-4CCF-852B-169E4ACFF650">2019-12-11T23:00:00+00:00</DocumentDate>
    <FinalDocument xmlns="F51BAA92-8CF6-4CCF-852B-169E4ACFF650">false</FinalDocument>
    <DocumentStatus_Note xmlns="http://schemas.microsoft.com/sharepoint/v3/fields" xsi:nil="true"/>
    <Projectname xmlns="F51BAA92-8CF6-4CCF-852B-169E4ACFF650">Geschäftsbericht 2020 (2055)</Projectname>
    <ProjectNr xmlns="F51BAA92-8CF6-4CCF-852B-169E4ACFF650">2055</ProjectNr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94A49A57-0588-4900-BECB-7B8F15755474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CFEBF308-77C8-409E-BE36-08D3350AE63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Allg. Enforcementstatistiken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2021-03-23T11:17:15Z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lpwstr>3</vt:lpwstr>
  </property>
  <property fmtid="{D5CDD505-2E9C-101B-9397-08002B2CF9AE}" pid="4" name="_dlc_DocIdItemGuid">
    <vt:lpwstr>b669a125-c896-43be-a6fe-c1626d7e37f4</vt:lpwstr>
  </property>
  <property fmtid="{D5CDD505-2E9C-101B-9397-08002B2CF9AE}" pid="5" name="DocumentStatus">
    <vt:lpwstr>2</vt:lpwstr>
  </property>
  <property fmtid="{D5CDD505-2E9C-101B-9397-08002B2CF9AE}" pid="6" name="Topic">
    <vt:lpwstr>7;#Reporting|900eb91a-b9b0-4cd1-aa13-932878139a92</vt:lpwstr>
  </property>
  <property fmtid="{D5CDD505-2E9C-101B-9397-08002B2CF9AE}" pid="7" name="OU">
    <vt:lpwstr>2;#GB-E|9d0eb145-e77d-491d-acb4-7a1f39542b6b</vt:lpwstr>
  </property>
</Properties>
</file>